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" sheetId="1" state="visible" r:id="rId2"/>
    <sheet name="Pivot Table_Sheet1_1" sheetId="2" state="visible" r:id="rId3"/>
    <sheet name="courier_company_invoice" sheetId="3" state="visible" r:id="rId4"/>
    <sheet name="Sheet2" sheetId="4" state="visible" r:id="rId5"/>
    <sheet name="result" sheetId="5" state="visible" r:id="rId6"/>
    <sheet name="cour_invoice_fixed_values" sheetId="6" state="visible" r:id="rId7"/>
    <sheet name="result_fix_val" sheetId="7" state="visible" r:id="rId8"/>
    <sheet name="fwd_fix_val" sheetId="8" state="visible" r:id="rId9"/>
    <sheet name="order_fix_val" sheetId="9" state="visible" r:id="rId10"/>
  </sheets>
  <externalReferences>
    <externalReference r:id="rId11"/>
    <externalReference r:id="rId12"/>
  </externalReferences>
  <definedNames>
    <definedName function="false" hidden="true" localSheetId="4" name="_xlnm._FilterDatabase" vbProcedure="false">result!$A$1:$E$125</definedName>
  </definedNames>
  <calcPr iterateCount="100" refMode="A1" iterate="false" iterateDelta="0.0001"/>
  <pivotCaches>
    <pivotCache cacheId="1" r:id="rId14"/>
    <pivotCache cacheId="2" r:id="rId1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<sst xmlns="http://schemas.openxmlformats.org/spreadsheetml/2006/main" count="6095" uniqueCount="523">
  <si>
    <t xml:space="preserve">ExternOrderNo</t>
  </si>
  <si>
    <t xml:space="preserve">SKU</t>
  </si>
  <si>
    <t xml:space="preserve">Order Qty</t>
  </si>
  <si>
    <t xml:space="preserve">Vlook_up_weight</t>
  </si>
  <si>
    <t xml:space="preserve">total_weight(g)</t>
  </si>
  <si>
    <t xml:space="preserve">total_weight(KG)</t>
  </si>
  <si>
    <t xml:space="preserve">total_slab(KG)</t>
  </si>
  <si>
    <t xml:space="preserve">charge_courier_weight</t>
  </si>
  <si>
    <t xml:space="preserve">fxed or additional</t>
  </si>
  <si>
    <t xml:space="preserve">2001827036</t>
  </si>
  <si>
    <t xml:space="preserve">1.00</t>
  </si>
  <si>
    <t xml:space="preserve">GIFTBOX202002</t>
  </si>
  <si>
    <t xml:space="preserve">2.00</t>
  </si>
  <si>
    <t xml:space="preserve">SACHETS001</t>
  </si>
  <si>
    <t xml:space="preserve">2001825261</t>
  </si>
  <si>
    <t xml:space="preserve">4.00</t>
  </si>
  <si>
    <t xml:space="preserve">3.00</t>
  </si>
  <si>
    <t xml:space="preserve">2001823564</t>
  </si>
  <si>
    <t xml:space="preserve">2001822466</t>
  </si>
  <si>
    <t xml:space="preserve">8.00</t>
  </si>
  <si>
    <t xml:space="preserve">2001821995</t>
  </si>
  <si>
    <t xml:space="preserve">2001821766</t>
  </si>
  <si>
    <t xml:space="preserve">2001821750</t>
  </si>
  <si>
    <t xml:space="preserve">2001821742</t>
  </si>
  <si>
    <t xml:space="preserve">2001821679</t>
  </si>
  <si>
    <t xml:space="preserve">2001821502</t>
  </si>
  <si>
    <t xml:space="preserve">2001821284</t>
  </si>
  <si>
    <t xml:space="preserve">2001821190</t>
  </si>
  <si>
    <t xml:space="preserve">2001821185</t>
  </si>
  <si>
    <t xml:space="preserve">2001820978</t>
  </si>
  <si>
    <t xml:space="preserve">2001820690</t>
  </si>
  <si>
    <t xml:space="preserve">2001819252</t>
  </si>
  <si>
    <t xml:space="preserve">2001818390</t>
  </si>
  <si>
    <t xml:space="preserve">2001817160</t>
  </si>
  <si>
    <t xml:space="preserve">2001817093</t>
  </si>
  <si>
    <t xml:space="preserve">2001816996</t>
  </si>
  <si>
    <t xml:space="preserve">2001816684</t>
  </si>
  <si>
    <t xml:space="preserve">2001816131</t>
  </si>
  <si>
    <t xml:space="preserve">2001815688</t>
  </si>
  <si>
    <t xml:space="preserve">2001814580</t>
  </si>
  <si>
    <t xml:space="preserve">2001813009</t>
  </si>
  <si>
    <t xml:space="preserve">2001812941</t>
  </si>
  <si>
    <t xml:space="preserve">2001812854</t>
  </si>
  <si>
    <t xml:space="preserve">GIFTBOX202003</t>
  </si>
  <si>
    <t xml:space="preserve">2001812838</t>
  </si>
  <si>
    <t xml:space="preserve">2001812650</t>
  </si>
  <si>
    <t xml:space="preserve">2001812195</t>
  </si>
  <si>
    <t xml:space="preserve">2001811809</t>
  </si>
  <si>
    <t xml:space="preserve">2001811604</t>
  </si>
  <si>
    <t xml:space="preserve">2001811475</t>
  </si>
  <si>
    <t xml:space="preserve">2001811466</t>
  </si>
  <si>
    <t xml:space="preserve">2001811363</t>
  </si>
  <si>
    <t xml:space="preserve">2001811306</t>
  </si>
  <si>
    <t xml:space="preserve">2001811305</t>
  </si>
  <si>
    <t xml:space="preserve">2001811229</t>
  </si>
  <si>
    <t xml:space="preserve">2001811192</t>
  </si>
  <si>
    <t xml:space="preserve">2001811153</t>
  </si>
  <si>
    <t xml:space="preserve">2001811058</t>
  </si>
  <si>
    <t xml:space="preserve">2001811039</t>
  </si>
  <si>
    <t xml:space="preserve">2001810697</t>
  </si>
  <si>
    <t xml:space="preserve">2001810549</t>
  </si>
  <si>
    <t xml:space="preserve">2001810281</t>
  </si>
  <si>
    <t xml:space="preserve">2001810125</t>
  </si>
  <si>
    <t xml:space="preserve">2001810104</t>
  </si>
  <si>
    <t xml:space="preserve">2001809934</t>
  </si>
  <si>
    <t xml:space="preserve">2001809917</t>
  </si>
  <si>
    <t xml:space="preserve">2001809820</t>
  </si>
  <si>
    <t xml:space="preserve">2001809794</t>
  </si>
  <si>
    <t xml:space="preserve">GIFTBOX202004</t>
  </si>
  <si>
    <t xml:space="preserve">2001809592</t>
  </si>
  <si>
    <t xml:space="preserve">2001809383</t>
  </si>
  <si>
    <t xml:space="preserve">2001809270</t>
  </si>
  <si>
    <t xml:space="preserve">2001808992</t>
  </si>
  <si>
    <t xml:space="preserve">2001808883</t>
  </si>
  <si>
    <t xml:space="preserve">2001808837</t>
  </si>
  <si>
    <t xml:space="preserve">2001808832</t>
  </si>
  <si>
    <t xml:space="preserve">2001808801</t>
  </si>
  <si>
    <t xml:space="preserve">2001808739</t>
  </si>
  <si>
    <t xml:space="preserve">2001808679</t>
  </si>
  <si>
    <t xml:space="preserve">2001808675</t>
  </si>
  <si>
    <t xml:space="preserve">GIFTBOX202001</t>
  </si>
  <si>
    <t xml:space="preserve">2001808585</t>
  </si>
  <si>
    <t xml:space="preserve">2001808542</t>
  </si>
  <si>
    <t xml:space="preserve">2001808507</t>
  </si>
  <si>
    <t xml:space="preserve">2001808475</t>
  </si>
  <si>
    <t xml:space="preserve">2001808295</t>
  </si>
  <si>
    <t xml:space="preserve">2001808286</t>
  </si>
  <si>
    <t xml:space="preserve">2001808207</t>
  </si>
  <si>
    <t xml:space="preserve">2001808118</t>
  </si>
  <si>
    <t xml:space="preserve">2001808102</t>
  </si>
  <si>
    <t xml:space="preserve">2001807981</t>
  </si>
  <si>
    <t xml:space="preserve">2001807976</t>
  </si>
  <si>
    <t xml:space="preserve">2001807970</t>
  </si>
  <si>
    <t xml:space="preserve">2001807960</t>
  </si>
  <si>
    <t xml:space="preserve">2001807956</t>
  </si>
  <si>
    <t xml:space="preserve">2001807931</t>
  </si>
  <si>
    <t xml:space="preserve">2001807930</t>
  </si>
  <si>
    <t xml:space="preserve">2001807852</t>
  </si>
  <si>
    <t xml:space="preserve">2001807814</t>
  </si>
  <si>
    <t xml:space="preserve">2001807785</t>
  </si>
  <si>
    <t xml:space="preserve">2001807613</t>
  </si>
  <si>
    <t xml:space="preserve">2001807415</t>
  </si>
  <si>
    <t xml:space="preserve">2001807362</t>
  </si>
  <si>
    <t xml:space="preserve">6.00</t>
  </si>
  <si>
    <t xml:space="preserve">2001807329</t>
  </si>
  <si>
    <t xml:space="preserve">2001807328</t>
  </si>
  <si>
    <t xml:space="preserve">2001807290</t>
  </si>
  <si>
    <t xml:space="preserve">2001807241</t>
  </si>
  <si>
    <t xml:space="preserve">2001807186</t>
  </si>
  <si>
    <t xml:space="preserve">2001807084</t>
  </si>
  <si>
    <t xml:space="preserve">2001807058</t>
  </si>
  <si>
    <t xml:space="preserve">2001807036</t>
  </si>
  <si>
    <t xml:space="preserve">2001807012</t>
  </si>
  <si>
    <t xml:space="preserve">2001807004</t>
  </si>
  <si>
    <t xml:space="preserve">2001806968</t>
  </si>
  <si>
    <t xml:space="preserve">2001806885</t>
  </si>
  <si>
    <t xml:space="preserve">2001806828</t>
  </si>
  <si>
    <t xml:space="preserve">2001806823</t>
  </si>
  <si>
    <t xml:space="preserve">2001806801</t>
  </si>
  <si>
    <t xml:space="preserve">2001806776</t>
  </si>
  <si>
    <t xml:space="preserve">2001806768</t>
  </si>
  <si>
    <t xml:space="preserve">2001806735</t>
  </si>
  <si>
    <t xml:space="preserve">2001806733</t>
  </si>
  <si>
    <t xml:space="preserve">2001806726</t>
  </si>
  <si>
    <t xml:space="preserve">2001806686</t>
  </si>
  <si>
    <t xml:space="preserve">2001806652</t>
  </si>
  <si>
    <t xml:space="preserve">2001806616</t>
  </si>
  <si>
    <t xml:space="preserve">2001806575</t>
  </si>
  <si>
    <t xml:space="preserve">2001806567</t>
  </si>
  <si>
    <t xml:space="preserve">2001806547</t>
  </si>
  <si>
    <t xml:space="preserve">2001806533</t>
  </si>
  <si>
    <t xml:space="preserve">2001806471</t>
  </si>
  <si>
    <t xml:space="preserve">2001806458</t>
  </si>
  <si>
    <t xml:space="preserve">2001806446</t>
  </si>
  <si>
    <t xml:space="preserve">2001806408</t>
  </si>
  <si>
    <t xml:space="preserve">2001806338</t>
  </si>
  <si>
    <t xml:space="preserve">2001806304</t>
  </si>
  <si>
    <t xml:space="preserve">2001806273</t>
  </si>
  <si>
    <t xml:space="preserve">2001806251</t>
  </si>
  <si>
    <t xml:space="preserve">2001806233</t>
  </si>
  <si>
    <t xml:space="preserve">2001806232</t>
  </si>
  <si>
    <t xml:space="preserve">2001806229</t>
  </si>
  <si>
    <t xml:space="preserve">2001806226</t>
  </si>
  <si>
    <t xml:space="preserve">2001806210</t>
  </si>
  <si>
    <t xml:space="preserve">Sum - total_weight(KG)</t>
  </si>
  <si>
    <t xml:space="preserve">X_slab</t>
  </si>
  <si>
    <t xml:space="preserve">(empty)</t>
  </si>
  <si>
    <t xml:space="preserve">Total Result</t>
  </si>
  <si>
    <t xml:space="preserve">AWB Code</t>
  </si>
  <si>
    <t xml:space="preserve">Order ID</t>
  </si>
  <si>
    <t xml:space="preserve">Charged Weight</t>
  </si>
  <si>
    <t xml:space="preserve">Warehouse Pincode</t>
  </si>
  <si>
    <t xml:space="preserve">Customer Pincode</t>
  </si>
  <si>
    <t xml:space="preserve">Zone</t>
  </si>
  <si>
    <t xml:space="preserve">Type of Shipment</t>
  </si>
  <si>
    <t xml:space="preserve">Billing Amount (Rs.)</t>
  </si>
  <si>
    <t xml:space="preserve">vlookup_Quantity_courier</t>
  </si>
  <si>
    <t xml:space="preserve">zone_per(X)</t>
  </si>
  <si>
    <t xml:space="preserve">fixed_R_add</t>
  </si>
  <si>
    <t xml:space="preserve">fix/rto</t>
  </si>
  <si>
    <t xml:space="preserve">rate</t>
  </si>
  <si>
    <t xml:space="preserve">weight(X)</t>
  </si>
  <si>
    <t xml:space="preserve">expected</t>
  </si>
  <si>
    <t xml:space="preserve">1091117222124</t>
  </si>
  <si>
    <t xml:space="preserve">1.3</t>
  </si>
  <si>
    <t xml:space="preserve">507101</t>
  </si>
  <si>
    <t xml:space="preserve">d</t>
  </si>
  <si>
    <t xml:space="preserve">Forward charges</t>
  </si>
  <si>
    <t xml:space="preserve">135</t>
  </si>
  <si>
    <t xml:space="preserve">1091117222194</t>
  </si>
  <si>
    <t xml:space="preserve">1</t>
  </si>
  <si>
    <t xml:space="preserve">486886</t>
  </si>
  <si>
    <t xml:space="preserve">90.2</t>
  </si>
  <si>
    <t xml:space="preserve">1091117222931</t>
  </si>
  <si>
    <t xml:space="preserve">2.5</t>
  </si>
  <si>
    <t xml:space="preserve">532484</t>
  </si>
  <si>
    <t xml:space="preserve">224.6</t>
  </si>
  <si>
    <t xml:space="preserve">1091117223244</t>
  </si>
  <si>
    <t xml:space="preserve">143001</t>
  </si>
  <si>
    <t xml:space="preserve">b</t>
  </si>
  <si>
    <t xml:space="preserve">61.3</t>
  </si>
  <si>
    <t xml:space="preserve">1091117229345</t>
  </si>
  <si>
    <t xml:space="preserve">0.15</t>
  </si>
  <si>
    <t xml:space="preserve">515591</t>
  </si>
  <si>
    <t xml:space="preserve">45.4</t>
  </si>
  <si>
    <t xml:space="preserve">1091117229555</t>
  </si>
  <si>
    <t xml:space="preserve">326502</t>
  </si>
  <si>
    <t xml:space="preserve">1091117229776</t>
  </si>
  <si>
    <t xml:space="preserve">208019</t>
  </si>
  <si>
    <t xml:space="preserve">1091117323112</t>
  </si>
  <si>
    <t xml:space="preserve">1.15</t>
  </si>
  <si>
    <t xml:space="preserve">140301</t>
  </si>
  <si>
    <t xml:space="preserve">89.6</t>
  </si>
  <si>
    <t xml:space="preserve">1091117323812</t>
  </si>
  <si>
    <t xml:space="preserve">0.5</t>
  </si>
  <si>
    <t xml:space="preserve">396001</t>
  </si>
  <si>
    <t xml:space="preserve">1091117324206</t>
  </si>
  <si>
    <t xml:space="preserve">711106</t>
  </si>
  <si>
    <t xml:space="preserve">1091117326612</t>
  </si>
  <si>
    <t xml:space="preserve">0.79</t>
  </si>
  <si>
    <t xml:space="preserve">284001</t>
  </si>
  <si>
    <t xml:space="preserve">1091117327172</t>
  </si>
  <si>
    <t xml:space="preserve">0.72</t>
  </si>
  <si>
    <t xml:space="preserve">441601</t>
  </si>
  <si>
    <t xml:space="preserve">1091117327275</t>
  </si>
  <si>
    <t xml:space="preserve">1.08</t>
  </si>
  <si>
    <t xml:space="preserve">248006</t>
  </si>
  <si>
    <t xml:space="preserve">1091117327312</t>
  </si>
  <si>
    <t xml:space="preserve">485001</t>
  </si>
  <si>
    <t xml:space="preserve">1091117327695</t>
  </si>
  <si>
    <t xml:space="preserve">845438</t>
  </si>
  <si>
    <t xml:space="preserve">1091117435005</t>
  </si>
  <si>
    <t xml:space="preserve">1.28</t>
  </si>
  <si>
    <t xml:space="preserve">463106</t>
  </si>
  <si>
    <t xml:space="preserve">1091117435134</t>
  </si>
  <si>
    <t xml:space="preserve">33</t>
  </si>
  <si>
    <t xml:space="preserve">1091117435370</t>
  </si>
  <si>
    <t xml:space="preserve">495671</t>
  </si>
  <si>
    <t xml:space="preserve">1091117435661</t>
  </si>
  <si>
    <t xml:space="preserve">0.2</t>
  </si>
  <si>
    <t xml:space="preserve">673002</t>
  </si>
  <si>
    <t xml:space="preserve">e</t>
  </si>
  <si>
    <t xml:space="preserve">Forward and RTO charges</t>
  </si>
  <si>
    <t xml:space="preserve">107.3</t>
  </si>
  <si>
    <t xml:space="preserve">1091117436383</t>
  </si>
  <si>
    <t xml:space="preserve">208002</t>
  </si>
  <si>
    <t xml:space="preserve">1091117436464</t>
  </si>
  <si>
    <t xml:space="preserve">0.86</t>
  </si>
  <si>
    <t xml:space="preserve">416010</t>
  </si>
  <si>
    <t xml:space="preserve">1091117437050</t>
  </si>
  <si>
    <t xml:space="preserve">1.2</t>
  </si>
  <si>
    <t xml:space="preserve">226010</t>
  </si>
  <si>
    <t xml:space="preserve">1091117327496</t>
  </si>
  <si>
    <t xml:space="preserve">0.7</t>
  </si>
  <si>
    <t xml:space="preserve">400705</t>
  </si>
  <si>
    <t xml:space="preserve">172.8</t>
  </si>
  <si>
    <t xml:space="preserve">1091118547832</t>
  </si>
  <si>
    <t xml:space="preserve">0.6</t>
  </si>
  <si>
    <t xml:space="preserve">262405</t>
  </si>
  <si>
    <t xml:space="preserve">102.3</t>
  </si>
  <si>
    <t xml:space="preserve">1091119398844</t>
  </si>
  <si>
    <t xml:space="preserve">0.99</t>
  </si>
  <si>
    <t xml:space="preserve">394210</t>
  </si>
  <si>
    <t xml:space="preserve">1091119630264</t>
  </si>
  <si>
    <t xml:space="preserve">411014</t>
  </si>
  <si>
    <t xml:space="preserve">1091120014461</t>
  </si>
  <si>
    <t xml:space="preserve">0.8</t>
  </si>
  <si>
    <t xml:space="preserve">783301</t>
  </si>
  <si>
    <t xml:space="preserve">213.5</t>
  </si>
  <si>
    <t xml:space="preserve">1091120959015</t>
  </si>
  <si>
    <t xml:space="preserve">486661</t>
  </si>
  <si>
    <t xml:space="preserve">258.9</t>
  </si>
  <si>
    <t xml:space="preserve">1091121485824</t>
  </si>
  <si>
    <t xml:space="preserve">244001</t>
  </si>
  <si>
    <t xml:space="preserve">151.1</t>
  </si>
  <si>
    <t xml:space="preserve">1091121666133</t>
  </si>
  <si>
    <t xml:space="preserve">492001</t>
  </si>
  <si>
    <t xml:space="preserve">1091121981575</t>
  </si>
  <si>
    <t xml:space="preserve">1.6</t>
  </si>
  <si>
    <t xml:space="preserve">517128</t>
  </si>
  <si>
    <t xml:space="preserve">345</t>
  </si>
  <si>
    <t xml:space="preserve">1091117957780</t>
  </si>
  <si>
    <t xml:space="preserve">1.13</t>
  </si>
  <si>
    <t xml:space="preserve">562110</t>
  </si>
  <si>
    <t xml:space="preserve">1091121482593</t>
  </si>
  <si>
    <t xml:space="preserve">831006</t>
  </si>
  <si>
    <t xml:space="preserve">1091117221940</t>
  </si>
  <si>
    <t xml:space="preserve">2.92</t>
  </si>
  <si>
    <t xml:space="preserve">140604</t>
  </si>
  <si>
    <t xml:space="preserve">174.5</t>
  </si>
  <si>
    <t xml:space="preserve">1091117222065</t>
  </si>
  <si>
    <t xml:space="preserve">0.68</t>
  </si>
  <si>
    <t xml:space="preserve">723146</t>
  </si>
  <si>
    <t xml:space="preserve">1091117222080</t>
  </si>
  <si>
    <t xml:space="preserve">0.71</t>
  </si>
  <si>
    <t xml:space="preserve">421204</t>
  </si>
  <si>
    <t xml:space="preserve">1091117222135</t>
  </si>
  <si>
    <t xml:space="preserve">0.78</t>
  </si>
  <si>
    <t xml:space="preserve">263139</t>
  </si>
  <si>
    <t xml:space="preserve">1091117222146</t>
  </si>
  <si>
    <t xml:space="preserve">1.27</t>
  </si>
  <si>
    <t xml:space="preserve">743263</t>
  </si>
  <si>
    <t xml:space="preserve">1091117222570</t>
  </si>
  <si>
    <t xml:space="preserve">392150</t>
  </si>
  <si>
    <t xml:space="preserve">1091117223211</t>
  </si>
  <si>
    <t xml:space="preserve">0.69</t>
  </si>
  <si>
    <t xml:space="preserve">382830</t>
  </si>
  <si>
    <t xml:space="preserve">1091117224353</t>
  </si>
  <si>
    <t xml:space="preserve">711303</t>
  </si>
  <si>
    <t xml:space="preserve">1091117224611</t>
  </si>
  <si>
    <t xml:space="preserve">283102</t>
  </si>
  <si>
    <t xml:space="preserve">1091117224902</t>
  </si>
  <si>
    <t xml:space="preserve">1.16</t>
  </si>
  <si>
    <t xml:space="preserve">370201</t>
  </si>
  <si>
    <t xml:space="preserve">1091117225016</t>
  </si>
  <si>
    <t xml:space="preserve">248001</t>
  </si>
  <si>
    <t xml:space="preserve">1091117225484</t>
  </si>
  <si>
    <t xml:space="preserve">144001</t>
  </si>
  <si>
    <t xml:space="preserve">1091117226221</t>
  </si>
  <si>
    <t xml:space="preserve">403401</t>
  </si>
  <si>
    <t xml:space="preserve">1091117226674</t>
  </si>
  <si>
    <t xml:space="preserve">452001</t>
  </si>
  <si>
    <t xml:space="preserve">1091117226711</t>
  </si>
  <si>
    <t xml:space="preserve">721636</t>
  </si>
  <si>
    <t xml:space="preserve">1091117226910</t>
  </si>
  <si>
    <t xml:space="preserve">831002</t>
  </si>
  <si>
    <t xml:space="preserve">1091117227573</t>
  </si>
  <si>
    <t xml:space="preserve">2.86</t>
  </si>
  <si>
    <t xml:space="preserve">226004</t>
  </si>
  <si>
    <t xml:space="preserve">1091117227816</t>
  </si>
  <si>
    <t xml:space="preserve">1.35</t>
  </si>
  <si>
    <t xml:space="preserve">1091117229290</t>
  </si>
  <si>
    <t xml:space="preserve">410206</t>
  </si>
  <si>
    <t xml:space="preserve">1091117323005</t>
  </si>
  <si>
    <t xml:space="preserve">1.64</t>
  </si>
  <si>
    <t xml:space="preserve">516503</t>
  </si>
  <si>
    <t xml:space="preserve">179.8</t>
  </si>
  <si>
    <t xml:space="preserve">1091117323215</t>
  </si>
  <si>
    <t xml:space="preserve">0.67</t>
  </si>
  <si>
    <t xml:space="preserve">742103</t>
  </si>
  <si>
    <t xml:space="preserve">1091117324394</t>
  </si>
  <si>
    <t xml:space="preserve">2</t>
  </si>
  <si>
    <t xml:space="preserve">452018</t>
  </si>
  <si>
    <t xml:space="preserve">1091117325094</t>
  </si>
  <si>
    <t xml:space="preserve">208001</t>
  </si>
  <si>
    <t xml:space="preserve">1091117616121</t>
  </si>
  <si>
    <t xml:space="preserve">1.5</t>
  </si>
  <si>
    <t xml:space="preserve">244713</t>
  </si>
  <si>
    <t xml:space="preserve">1091117795531</t>
  </si>
  <si>
    <t xml:space="preserve">580007</t>
  </si>
  <si>
    <t xml:space="preserve">1091117795623</t>
  </si>
  <si>
    <t xml:space="preserve">3</t>
  </si>
  <si>
    <t xml:space="preserve">360005</t>
  </si>
  <si>
    <t xml:space="preserve">269.4</t>
  </si>
  <si>
    <t xml:space="preserve">1091117223351</t>
  </si>
  <si>
    <t xml:space="preserve">1.7</t>
  </si>
  <si>
    <t xml:space="preserve">313027</t>
  </si>
  <si>
    <t xml:space="preserve">1091117324011</t>
  </si>
  <si>
    <t xml:space="preserve">341001</t>
  </si>
  <si>
    <t xml:space="preserve">1091117327570</t>
  </si>
  <si>
    <t xml:space="preserve">332715</t>
  </si>
  <si>
    <t xml:space="preserve">1091117435602</t>
  </si>
  <si>
    <t xml:space="preserve">0.77</t>
  </si>
  <si>
    <t xml:space="preserve">302031</t>
  </si>
  <si>
    <t xml:space="preserve">1091117437680</t>
  </si>
  <si>
    <t xml:space="preserve">335001</t>
  </si>
  <si>
    <t xml:space="preserve">1091117804200</t>
  </si>
  <si>
    <t xml:space="preserve">0.76</t>
  </si>
  <si>
    <t xml:space="preserve">334004</t>
  </si>
  <si>
    <t xml:space="preserve">1091117957533</t>
  </si>
  <si>
    <t xml:space="preserve">321001</t>
  </si>
  <si>
    <t xml:space="preserve">1091117957942</t>
  </si>
  <si>
    <t xml:space="preserve">324001</t>
  </si>
  <si>
    <t xml:space="preserve">1091117958395</t>
  </si>
  <si>
    <t xml:space="preserve">0.59</t>
  </si>
  <si>
    <t xml:space="preserve">321608</t>
  </si>
  <si>
    <t xml:space="preserve">1091118001865</t>
  </si>
  <si>
    <t xml:space="preserve">302002</t>
  </si>
  <si>
    <t xml:space="preserve">1091118009786</t>
  </si>
  <si>
    <t xml:space="preserve">311011</t>
  </si>
  <si>
    <t xml:space="preserve">86.7</t>
  </si>
  <si>
    <t xml:space="preserve">1091118548333</t>
  </si>
  <si>
    <t xml:space="preserve">2.94</t>
  </si>
  <si>
    <t xml:space="preserve">306302</t>
  </si>
  <si>
    <t xml:space="preserve">1091118553701</t>
  </si>
  <si>
    <t xml:space="preserve">313001</t>
  </si>
  <si>
    <t xml:space="preserve">1091118591534</t>
  </si>
  <si>
    <t xml:space="preserve">0.61</t>
  </si>
  <si>
    <t xml:space="preserve">1091118925110</t>
  </si>
  <si>
    <t xml:space="preserve">322255</t>
  </si>
  <si>
    <t xml:space="preserve">1091119169701</t>
  </si>
  <si>
    <t xml:space="preserve">302017</t>
  </si>
  <si>
    <t xml:space="preserve">1091119367193</t>
  </si>
  <si>
    <t xml:space="preserve">1091119429202</t>
  </si>
  <si>
    <t xml:space="preserve">335512</t>
  </si>
  <si>
    <t xml:space="preserve">1091120959225</t>
  </si>
  <si>
    <t xml:space="preserve">2.1</t>
  </si>
  <si>
    <t xml:space="preserve">1091120962515</t>
  </si>
  <si>
    <t xml:space="preserve">1091121031745</t>
  </si>
  <si>
    <t xml:space="preserve">307026</t>
  </si>
  <si>
    <t xml:space="preserve">1091121034114</t>
  </si>
  <si>
    <t xml:space="preserve">327025</t>
  </si>
  <si>
    <t xml:space="preserve">1091121034350</t>
  </si>
  <si>
    <t xml:space="preserve">313333</t>
  </si>
  <si>
    <t xml:space="preserve">1091121034641</t>
  </si>
  <si>
    <t xml:space="preserve">1091121183730</t>
  </si>
  <si>
    <t xml:space="preserve">342008</t>
  </si>
  <si>
    <t xml:space="preserve">1091121185863</t>
  </si>
  <si>
    <t xml:space="preserve">314401</t>
  </si>
  <si>
    <t xml:space="preserve">1091121305541</t>
  </si>
  <si>
    <t xml:space="preserve">1.1</t>
  </si>
  <si>
    <t xml:space="preserve">342301</t>
  </si>
  <si>
    <t xml:space="preserve">1091121306101</t>
  </si>
  <si>
    <t xml:space="preserve">313003</t>
  </si>
  <si>
    <t xml:space="preserve">1091118004245</t>
  </si>
  <si>
    <t xml:space="preserve">173212</t>
  </si>
  <si>
    <t xml:space="preserve">1091120352712</t>
  </si>
  <si>
    <t xml:space="preserve">0.3</t>
  </si>
  <si>
    <t xml:space="preserve">174101</t>
  </si>
  <si>
    <t xml:space="preserve">1091122418320</t>
  </si>
  <si>
    <t xml:space="preserve">173213</t>
  </si>
  <si>
    <t xml:space="preserve">117.9</t>
  </si>
  <si>
    <t xml:space="preserve">1091117222360</t>
  </si>
  <si>
    <t xml:space="preserve">1091117227116</t>
  </si>
  <si>
    <t xml:space="preserve">1.02</t>
  </si>
  <si>
    <t xml:space="preserve">322201</t>
  </si>
  <si>
    <t xml:space="preserve">1091117228133</t>
  </si>
  <si>
    <t xml:space="preserve">314001</t>
  </si>
  <si>
    <t xml:space="preserve">1091117228192</t>
  </si>
  <si>
    <t xml:space="preserve">331022</t>
  </si>
  <si>
    <t xml:space="preserve">1091117229183</t>
  </si>
  <si>
    <t xml:space="preserve">305801</t>
  </si>
  <si>
    <t xml:space="preserve">1091117324346</t>
  </si>
  <si>
    <t xml:space="preserve">2.28</t>
  </si>
  <si>
    <t xml:space="preserve">335502</t>
  </si>
  <si>
    <t xml:space="preserve">1091117326424</t>
  </si>
  <si>
    <t xml:space="preserve">306116</t>
  </si>
  <si>
    <t xml:space="preserve">1091117326925</t>
  </si>
  <si>
    <t xml:space="preserve">0.74</t>
  </si>
  <si>
    <t xml:space="preserve">311001</t>
  </si>
  <si>
    <t xml:space="preserve">1091117327474</t>
  </si>
  <si>
    <t xml:space="preserve">4.13</t>
  </si>
  <si>
    <t xml:space="preserve">302019</t>
  </si>
  <si>
    <t xml:space="preserve">403.8</t>
  </si>
  <si>
    <t xml:space="preserve">1091117333100</t>
  </si>
  <si>
    <t xml:space="preserve">0.73</t>
  </si>
  <si>
    <t xml:space="preserve">302039</t>
  </si>
  <si>
    <t xml:space="preserve">1091117333251</t>
  </si>
  <si>
    <t xml:space="preserve">1.04</t>
  </si>
  <si>
    <t xml:space="preserve">335803</t>
  </si>
  <si>
    <t xml:space="preserve">1091117436346</t>
  </si>
  <si>
    <t xml:space="preserve">1091117436652</t>
  </si>
  <si>
    <t xml:space="preserve">175101</t>
  </si>
  <si>
    <t xml:space="preserve">1091117437035</t>
  </si>
  <si>
    <t xml:space="preserve">303903</t>
  </si>
  <si>
    <t xml:space="preserve">1091117437293</t>
  </si>
  <si>
    <t xml:space="preserve">1.63</t>
  </si>
  <si>
    <t xml:space="preserve">342012</t>
  </si>
  <si>
    <t xml:space="preserve">1091117437864</t>
  </si>
  <si>
    <t xml:space="preserve">2.47</t>
  </si>
  <si>
    <t xml:space="preserve">334001</t>
  </si>
  <si>
    <t xml:space="preserve">1091117437890</t>
  </si>
  <si>
    <t xml:space="preserve">1091117438074</t>
  </si>
  <si>
    <t xml:space="preserve">302012</t>
  </si>
  <si>
    <t xml:space="preserve">1091117611501</t>
  </si>
  <si>
    <t xml:space="preserve">342014</t>
  </si>
  <si>
    <t xml:space="preserve">1091117613962</t>
  </si>
  <si>
    <t xml:space="preserve">324005</t>
  </si>
  <si>
    <t xml:space="preserve">1091117803511</t>
  </si>
  <si>
    <t xml:space="preserve">0.82</t>
  </si>
  <si>
    <t xml:space="preserve">302001</t>
  </si>
  <si>
    <t xml:space="preserve">1091117804314</t>
  </si>
  <si>
    <t xml:space="preserve">0.66</t>
  </si>
  <si>
    <t xml:space="preserve">302004</t>
  </si>
  <si>
    <t xml:space="preserve">1091117805390</t>
  </si>
  <si>
    <t xml:space="preserve">302018</t>
  </si>
  <si>
    <t xml:space="preserve">1091117806263</t>
  </si>
  <si>
    <t xml:space="preserve">1.86</t>
  </si>
  <si>
    <t xml:space="preserve">1091117807140</t>
  </si>
  <si>
    <t xml:space="preserve">2.27</t>
  </si>
  <si>
    <t xml:space="preserve">324008</t>
  </si>
  <si>
    <t xml:space="preserve">1091117904860</t>
  </si>
  <si>
    <t xml:space="preserve">302020</t>
  </si>
  <si>
    <t xml:space="preserve">1091117905022</t>
  </si>
  <si>
    <t xml:space="preserve">1091117958163</t>
  </si>
  <si>
    <t xml:space="preserve">1091118442390</t>
  </si>
  <si>
    <t xml:space="preserve">1091118551656</t>
  </si>
  <si>
    <t xml:space="preserve">325207</t>
  </si>
  <si>
    <t xml:space="preserve">1091117614452</t>
  </si>
  <si>
    <t xml:space="preserve">303702</t>
  </si>
  <si>
    <t xml:space="preserve">1091120922803</t>
  </si>
  <si>
    <t xml:space="preserve">313301</t>
  </si>
  <si>
    <t xml:space="preserve">1091121844806</t>
  </si>
  <si>
    <t xml:space="preserve">1091121846136</t>
  </si>
  <si>
    <t xml:space="preserve">fwd_a_fixed</t>
  </si>
  <si>
    <t xml:space="preserve">fwd_a_additional</t>
  </si>
  <si>
    <t xml:space="preserve">fwd_b_fixed</t>
  </si>
  <si>
    <t xml:space="preserve">fwd_b_additional</t>
  </si>
  <si>
    <t xml:space="preserve">fwd_c_fixed</t>
  </si>
  <si>
    <t xml:space="preserve">fwd_c_additional</t>
  </si>
  <si>
    <t xml:space="preserve">fwd_d_fixed</t>
  </si>
  <si>
    <t xml:space="preserve">fwd_d_additional</t>
  </si>
  <si>
    <t xml:space="preserve">fwd_e_fixed</t>
  </si>
  <si>
    <t xml:space="preserve">fwd_e_additional</t>
  </si>
  <si>
    <t xml:space="preserve">rto_a_fixed</t>
  </si>
  <si>
    <t xml:space="preserve">rto_a_additional</t>
  </si>
  <si>
    <t xml:space="preserve">rto_b_fixed</t>
  </si>
  <si>
    <t xml:space="preserve">rto_b_additional</t>
  </si>
  <si>
    <t xml:space="preserve">rto_c_fixed</t>
  </si>
  <si>
    <t xml:space="preserve">rto_c_additional</t>
  </si>
  <si>
    <t xml:space="preserve">rto_d_fixed</t>
  </si>
  <si>
    <t xml:space="preserve">rto_d_additional</t>
  </si>
  <si>
    <t xml:space="preserve">rto_e_fixed</t>
  </si>
  <si>
    <t xml:space="preserve">rto_e_additional</t>
  </si>
  <si>
    <t xml:space="preserve">zone</t>
  </si>
  <si>
    <t xml:space="preserve">fwd_fixed</t>
  </si>
  <si>
    <t xml:space="preserve">fwd_additional</t>
  </si>
  <si>
    <t xml:space="preserve">o</t>
  </si>
  <si>
    <t xml:space="preserve">fixed</t>
  </si>
  <si>
    <t xml:space="preserve">Sum of fixed</t>
  </si>
  <si>
    <t xml:space="preserve">fwd</t>
  </si>
  <si>
    <t xml:space="preserve">fwd Result</t>
  </si>
  <si>
    <t xml:space="preserve">rto</t>
  </si>
  <si>
    <t xml:space="preserve">rto Result</t>
  </si>
  <si>
    <t xml:space="preserve">additional</t>
  </si>
  <si>
    <t xml:space="preserve">a</t>
  </si>
  <si>
    <t xml:space="preserve">c</t>
  </si>
  <si>
    <t xml:space="preserve">AWB</t>
  </si>
  <si>
    <t xml:space="preserve">Totalweight as per X(Kg)</t>
  </si>
  <si>
    <t xml:space="preserve">totalweight slab as per(kg)</t>
  </si>
  <si>
    <t xml:space="preserve">totl_weight as per_courier</t>
  </si>
  <si>
    <t xml:space="preserve">weight_slab_courier</t>
  </si>
  <si>
    <t xml:space="preserve">Deliver_zone_as_per(X)</t>
  </si>
  <si>
    <t xml:space="preserve">Delivery_zone_changed_courier</t>
  </si>
  <si>
    <t xml:space="preserve">Expected_charges</t>
  </si>
  <si>
    <t xml:space="preserve">Charges Billed by Courier Company (Rs.) </t>
  </si>
  <si>
    <t xml:space="preserve">Difference Between Expected Charges and Billed Charges (Rs.)</t>
  </si>
  <si>
    <t xml:space="preserve">count</t>
  </si>
  <si>
    <t xml:space="preserve">amount</t>
  </si>
  <si>
    <t xml:space="preserve">k</t>
  </si>
  <si>
    <t xml:space="preserve">total correctly charges</t>
  </si>
  <si>
    <t xml:space="preserve">total over charges</t>
  </si>
  <si>
    <t xml:space="preserve">total under charges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</si>
</sst>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General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Arial"/>
      <family val="2"/>
      <charset val="1"/>
    </font>
    <font>
      <sz val="12"/>
      <color rgb="FFC9211E"/>
      <name val="Arial"/>
      <family val="2"/>
      <charset val="1"/>
    </font>
    <font>
      <sz val="12"/>
      <color rgb="FF2A60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4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ompany%20X%20-%20SKU%20Master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ompany%20X%20-%20Pincode%20Zon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8904223815682</v>
          </cell>
          <cell r="B2">
            <v>210</v>
          </cell>
        </row>
        <row r="3">
          <cell r="A3">
            <v>8904223815859</v>
          </cell>
          <cell r="B3">
            <v>165</v>
          </cell>
        </row>
        <row r="4">
          <cell r="A4">
            <v>8904223815866</v>
          </cell>
          <cell r="B4">
            <v>113</v>
          </cell>
        </row>
        <row r="5">
          <cell r="A5">
            <v>8904223815873</v>
          </cell>
          <cell r="B5">
            <v>65</v>
          </cell>
        </row>
        <row r="6">
          <cell r="A6">
            <v>8904223816214</v>
          </cell>
          <cell r="B6">
            <v>120</v>
          </cell>
        </row>
        <row r="7">
          <cell r="A7">
            <v>8904223816665</v>
          </cell>
          <cell r="B7">
            <v>102</v>
          </cell>
        </row>
        <row r="8">
          <cell r="A8">
            <v>8904223817273</v>
          </cell>
          <cell r="B8">
            <v>65</v>
          </cell>
        </row>
        <row r="9">
          <cell r="A9">
            <v>8904223817334</v>
          </cell>
          <cell r="B9">
            <v>170</v>
          </cell>
        </row>
        <row r="10">
          <cell r="A10">
            <v>8904223817501</v>
          </cell>
          <cell r="B10">
            <v>350</v>
          </cell>
        </row>
        <row r="11">
          <cell r="A11">
            <v>8904223818430</v>
          </cell>
          <cell r="B11">
            <v>165</v>
          </cell>
        </row>
        <row r="12">
          <cell r="A12">
            <v>8904223818478</v>
          </cell>
          <cell r="B12">
            <v>350</v>
          </cell>
        </row>
        <row r="13">
          <cell r="A13">
            <v>8904223818553</v>
          </cell>
          <cell r="B13">
            <v>115</v>
          </cell>
        </row>
        <row r="14">
          <cell r="A14">
            <v>8904223818577</v>
          </cell>
          <cell r="B14">
            <v>150</v>
          </cell>
        </row>
        <row r="15">
          <cell r="A15">
            <v>8904223818591</v>
          </cell>
          <cell r="B15">
            <v>120</v>
          </cell>
        </row>
        <row r="16">
          <cell r="A16">
            <v>8904223818614</v>
          </cell>
          <cell r="B16">
            <v>65</v>
          </cell>
        </row>
        <row r="17">
          <cell r="A17">
            <v>8904223818638</v>
          </cell>
          <cell r="B17">
            <v>137</v>
          </cell>
        </row>
        <row r="18">
          <cell r="A18">
            <v>8904223818645</v>
          </cell>
          <cell r="B18">
            <v>137</v>
          </cell>
        </row>
        <row r="19">
          <cell r="A19">
            <v>8904223818669</v>
          </cell>
          <cell r="B19">
            <v>240</v>
          </cell>
        </row>
        <row r="20">
          <cell r="A20">
            <v>8904223818683</v>
          </cell>
          <cell r="B20">
            <v>121</v>
          </cell>
        </row>
        <row r="21">
          <cell r="A21">
            <v>8904223818706</v>
          </cell>
          <cell r="B21">
            <v>127</v>
          </cell>
        </row>
        <row r="22">
          <cell r="A22">
            <v>8904223818713</v>
          </cell>
          <cell r="B22">
            <v>120</v>
          </cell>
        </row>
        <row r="23">
          <cell r="A23">
            <v>8904223815804</v>
          </cell>
          <cell r="B23">
            <v>160</v>
          </cell>
        </row>
        <row r="24">
          <cell r="A24">
            <v>8904223818454</v>
          </cell>
          <cell r="B24">
            <v>232</v>
          </cell>
        </row>
        <row r="25">
          <cell r="A25">
            <v>8904223818751</v>
          </cell>
          <cell r="B25">
            <v>113</v>
          </cell>
        </row>
        <row r="26">
          <cell r="A26">
            <v>8904223818850</v>
          </cell>
          <cell r="B26">
            <v>240</v>
          </cell>
        </row>
        <row r="27">
          <cell r="A27">
            <v>8904223818935</v>
          </cell>
          <cell r="B27">
            <v>120</v>
          </cell>
        </row>
        <row r="28">
          <cell r="A28">
            <v>8904223818874</v>
          </cell>
          <cell r="B28">
            <v>100</v>
          </cell>
        </row>
        <row r="29">
          <cell r="A29">
            <v>8904223818997</v>
          </cell>
          <cell r="B29">
            <v>490</v>
          </cell>
        </row>
        <row r="30">
          <cell r="A30">
            <v>8904223818942</v>
          </cell>
          <cell r="B30">
            <v>133</v>
          </cell>
        </row>
        <row r="31">
          <cell r="A31">
            <v>8904223819024</v>
          </cell>
          <cell r="B31">
            <v>112</v>
          </cell>
        </row>
        <row r="32">
          <cell r="A32">
            <v>8904223819031</v>
          </cell>
          <cell r="B32">
            <v>112</v>
          </cell>
        </row>
        <row r="33">
          <cell r="A33">
            <v>8904223818980</v>
          </cell>
          <cell r="B33">
            <v>110</v>
          </cell>
        </row>
        <row r="34">
          <cell r="A34">
            <v>8904223819017</v>
          </cell>
          <cell r="B34">
            <v>115</v>
          </cell>
        </row>
        <row r="35">
          <cell r="A35">
            <v>8904223819093</v>
          </cell>
          <cell r="B35">
            <v>150</v>
          </cell>
        </row>
        <row r="36">
          <cell r="A36">
            <v>8904223819109</v>
          </cell>
          <cell r="B36">
            <v>100</v>
          </cell>
        </row>
        <row r="37">
          <cell r="A37">
            <v>8904223819116</v>
          </cell>
          <cell r="B37">
            <v>30</v>
          </cell>
        </row>
        <row r="38">
          <cell r="A38">
            <v>8904223819161</v>
          </cell>
          <cell r="B38">
            <v>115</v>
          </cell>
        </row>
        <row r="39">
          <cell r="A39">
            <v>8904223819147</v>
          </cell>
          <cell r="B39">
            <v>240</v>
          </cell>
        </row>
        <row r="40">
          <cell r="A40">
            <v>8904223819130</v>
          </cell>
          <cell r="B40">
            <v>350</v>
          </cell>
        </row>
        <row r="41">
          <cell r="A41">
            <v>8904223818881</v>
          </cell>
          <cell r="B41">
            <v>140</v>
          </cell>
        </row>
        <row r="42">
          <cell r="A42">
            <v>8904223818898</v>
          </cell>
          <cell r="B42">
            <v>140</v>
          </cell>
        </row>
        <row r="43">
          <cell r="A43">
            <v>8904223819277</v>
          </cell>
          <cell r="B43">
            <v>350</v>
          </cell>
        </row>
        <row r="44">
          <cell r="A44">
            <v>8904223819284</v>
          </cell>
          <cell r="B44">
            <v>350</v>
          </cell>
        </row>
        <row r="45">
          <cell r="A45">
            <v>8904223819345</v>
          </cell>
          <cell r="B45">
            <v>165</v>
          </cell>
        </row>
        <row r="46">
          <cell r="A46">
            <v>8904223819352</v>
          </cell>
          <cell r="B46">
            <v>165</v>
          </cell>
        </row>
        <row r="47">
          <cell r="A47">
            <v>8904223819239</v>
          </cell>
          <cell r="B47">
            <v>290</v>
          </cell>
        </row>
        <row r="48">
          <cell r="A48">
            <v>8904223819246</v>
          </cell>
          <cell r="B48">
            <v>290</v>
          </cell>
        </row>
        <row r="49">
          <cell r="A49">
            <v>8904223819253</v>
          </cell>
          <cell r="B49">
            <v>290</v>
          </cell>
        </row>
        <row r="50">
          <cell r="A50">
            <v>8904223819291</v>
          </cell>
          <cell r="B50">
            <v>112</v>
          </cell>
        </row>
        <row r="51">
          <cell r="A51">
            <v>8904223819437</v>
          </cell>
          <cell r="B51">
            <v>552</v>
          </cell>
        </row>
        <row r="52">
          <cell r="A52" t="str">
            <v>GIFTBOX202001</v>
          </cell>
          <cell r="B52">
            <v>500</v>
          </cell>
        </row>
        <row r="53">
          <cell r="A53" t="str">
            <v>GIFTBOX202004</v>
          </cell>
          <cell r="B53">
            <v>500</v>
          </cell>
        </row>
        <row r="54">
          <cell r="A54" t="str">
            <v>GIFTBOX202002</v>
          </cell>
          <cell r="B54">
            <v>500</v>
          </cell>
        </row>
        <row r="55">
          <cell r="A55">
            <v>8904223819369</v>
          </cell>
          <cell r="B55">
            <v>170</v>
          </cell>
        </row>
        <row r="56">
          <cell r="A56" t="str">
            <v>GIFTBOX202003</v>
          </cell>
          <cell r="B56">
            <v>500</v>
          </cell>
        </row>
        <row r="57">
          <cell r="A57">
            <v>8904223819123</v>
          </cell>
          <cell r="B57">
            <v>250</v>
          </cell>
        </row>
        <row r="58">
          <cell r="A58" t="str">
            <v>GIFTBOX202002</v>
          </cell>
          <cell r="B58">
            <v>500</v>
          </cell>
        </row>
        <row r="59">
          <cell r="A59">
            <v>8904223819468</v>
          </cell>
          <cell r="B59">
            <v>240</v>
          </cell>
        </row>
        <row r="60">
          <cell r="A60">
            <v>8904223819260</v>
          </cell>
          <cell r="B60">
            <v>130</v>
          </cell>
        </row>
        <row r="61">
          <cell r="A61">
            <v>8904223819321</v>
          </cell>
          <cell r="B61">
            <v>600</v>
          </cell>
        </row>
        <row r="62">
          <cell r="A62">
            <v>8904223819338</v>
          </cell>
          <cell r="B62">
            <v>600</v>
          </cell>
        </row>
        <row r="63">
          <cell r="A63">
            <v>8904223819505</v>
          </cell>
          <cell r="B63">
            <v>210</v>
          </cell>
        </row>
        <row r="64">
          <cell r="A64">
            <v>8904223819499</v>
          </cell>
          <cell r="B64">
            <v>210</v>
          </cell>
        </row>
        <row r="65">
          <cell r="A65">
            <v>8904223819512</v>
          </cell>
          <cell r="B65">
            <v>210</v>
          </cell>
        </row>
        <row r="66">
          <cell r="A66">
            <v>8904223819543</v>
          </cell>
          <cell r="B66">
            <v>300</v>
          </cell>
        </row>
        <row r="67">
          <cell r="A67" t="str">
            <v>SACHETS001</v>
          </cell>
          <cell r="B67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121003</v>
          </cell>
          <cell r="B2">
            <v>507101</v>
          </cell>
          <cell r="C2" t="str">
            <v>d</v>
          </cell>
        </row>
        <row r="3">
          <cell r="A3">
            <v>121003</v>
          </cell>
          <cell r="B3">
            <v>486886</v>
          </cell>
          <cell r="C3" t="str">
            <v>d</v>
          </cell>
        </row>
        <row r="4">
          <cell r="A4">
            <v>121003</v>
          </cell>
          <cell r="B4">
            <v>532484</v>
          </cell>
          <cell r="C4" t="str">
            <v>d</v>
          </cell>
        </row>
        <row r="5">
          <cell r="A5">
            <v>121003</v>
          </cell>
          <cell r="B5">
            <v>143001</v>
          </cell>
          <cell r="C5" t="str">
            <v>b</v>
          </cell>
        </row>
        <row r="6">
          <cell r="A6">
            <v>121003</v>
          </cell>
          <cell r="B6">
            <v>515591</v>
          </cell>
          <cell r="C6" t="str">
            <v>d</v>
          </cell>
        </row>
        <row r="7">
          <cell r="A7">
            <v>121003</v>
          </cell>
          <cell r="B7">
            <v>326502</v>
          </cell>
          <cell r="C7" t="str">
            <v>d</v>
          </cell>
        </row>
        <row r="8">
          <cell r="A8">
            <v>121003</v>
          </cell>
          <cell r="B8">
            <v>208019</v>
          </cell>
          <cell r="C8" t="str">
            <v>b</v>
          </cell>
        </row>
        <row r="9">
          <cell r="A9">
            <v>121003</v>
          </cell>
          <cell r="B9">
            <v>140301</v>
          </cell>
          <cell r="C9" t="str">
            <v>b</v>
          </cell>
        </row>
        <row r="10">
          <cell r="A10">
            <v>121003</v>
          </cell>
          <cell r="B10">
            <v>396001</v>
          </cell>
          <cell r="C10" t="str">
            <v>d</v>
          </cell>
        </row>
        <row r="11">
          <cell r="A11">
            <v>121003</v>
          </cell>
          <cell r="B11">
            <v>711106</v>
          </cell>
          <cell r="C11" t="str">
            <v>d</v>
          </cell>
        </row>
        <row r="12">
          <cell r="A12">
            <v>121003</v>
          </cell>
          <cell r="B12">
            <v>284001</v>
          </cell>
          <cell r="C12" t="str">
            <v>b</v>
          </cell>
        </row>
        <row r="13">
          <cell r="A13">
            <v>121003</v>
          </cell>
          <cell r="B13">
            <v>441601</v>
          </cell>
          <cell r="C13" t="str">
            <v>d</v>
          </cell>
        </row>
        <row r="14">
          <cell r="A14">
            <v>121003</v>
          </cell>
          <cell r="B14">
            <v>248006</v>
          </cell>
          <cell r="C14" t="str">
            <v>b</v>
          </cell>
        </row>
        <row r="15">
          <cell r="A15">
            <v>121003</v>
          </cell>
          <cell r="B15">
            <v>485001</v>
          </cell>
          <cell r="C15" t="str">
            <v>d</v>
          </cell>
        </row>
        <row r="16">
          <cell r="A16">
            <v>121003</v>
          </cell>
          <cell r="B16">
            <v>845438</v>
          </cell>
          <cell r="C16" t="str">
            <v>d</v>
          </cell>
        </row>
        <row r="17">
          <cell r="A17">
            <v>121003</v>
          </cell>
          <cell r="B17">
            <v>463106</v>
          </cell>
          <cell r="C17" t="str">
            <v>d</v>
          </cell>
        </row>
        <row r="18">
          <cell r="A18">
            <v>121003</v>
          </cell>
          <cell r="B18">
            <v>140301</v>
          </cell>
          <cell r="C18" t="str">
            <v>b</v>
          </cell>
        </row>
        <row r="19">
          <cell r="A19">
            <v>121003</v>
          </cell>
          <cell r="B19">
            <v>495671</v>
          </cell>
          <cell r="C19" t="str">
            <v>d</v>
          </cell>
        </row>
        <row r="20">
          <cell r="A20">
            <v>121003</v>
          </cell>
          <cell r="B20">
            <v>673002</v>
          </cell>
          <cell r="C20" t="str">
            <v>e</v>
          </cell>
        </row>
        <row r="21">
          <cell r="A21">
            <v>121003</v>
          </cell>
          <cell r="B21">
            <v>208002</v>
          </cell>
          <cell r="C21" t="str">
            <v>b</v>
          </cell>
        </row>
        <row r="22">
          <cell r="A22">
            <v>121003</v>
          </cell>
          <cell r="B22">
            <v>416010</v>
          </cell>
          <cell r="C22" t="str">
            <v>d</v>
          </cell>
        </row>
        <row r="23">
          <cell r="A23">
            <v>121003</v>
          </cell>
          <cell r="B23">
            <v>226010</v>
          </cell>
          <cell r="C23" t="str">
            <v>b</v>
          </cell>
        </row>
        <row r="24">
          <cell r="A24">
            <v>121003</v>
          </cell>
          <cell r="B24">
            <v>400705</v>
          </cell>
          <cell r="C24" t="str">
            <v>d</v>
          </cell>
        </row>
        <row r="25">
          <cell r="A25">
            <v>121003</v>
          </cell>
          <cell r="B25">
            <v>262405</v>
          </cell>
          <cell r="C25" t="str">
            <v>b</v>
          </cell>
        </row>
        <row r="26">
          <cell r="A26">
            <v>121003</v>
          </cell>
          <cell r="B26">
            <v>394210</v>
          </cell>
          <cell r="C26" t="str">
            <v>d</v>
          </cell>
        </row>
        <row r="27">
          <cell r="A27">
            <v>121003</v>
          </cell>
          <cell r="B27">
            <v>411014</v>
          </cell>
          <cell r="C27" t="str">
            <v>d</v>
          </cell>
        </row>
        <row r="28">
          <cell r="A28">
            <v>121003</v>
          </cell>
          <cell r="B28">
            <v>783301</v>
          </cell>
          <cell r="C28" t="str">
            <v>e</v>
          </cell>
        </row>
        <row r="29">
          <cell r="A29">
            <v>121003</v>
          </cell>
          <cell r="B29">
            <v>486661</v>
          </cell>
          <cell r="C29" t="str">
            <v>d</v>
          </cell>
        </row>
        <row r="30">
          <cell r="A30">
            <v>121003</v>
          </cell>
          <cell r="B30">
            <v>244001</v>
          </cell>
          <cell r="C30" t="str">
            <v>b</v>
          </cell>
        </row>
        <row r="31">
          <cell r="A31">
            <v>121003</v>
          </cell>
          <cell r="B31">
            <v>492001</v>
          </cell>
          <cell r="C31" t="str">
            <v>d</v>
          </cell>
        </row>
        <row r="32">
          <cell r="A32">
            <v>121003</v>
          </cell>
          <cell r="B32">
            <v>517128</v>
          </cell>
          <cell r="C32" t="str">
            <v>d</v>
          </cell>
        </row>
        <row r="33">
          <cell r="A33">
            <v>121003</v>
          </cell>
          <cell r="B33">
            <v>562110</v>
          </cell>
          <cell r="C33" t="str">
            <v>d</v>
          </cell>
        </row>
        <row r="34">
          <cell r="A34">
            <v>121003</v>
          </cell>
          <cell r="B34">
            <v>831006</v>
          </cell>
          <cell r="C34" t="str">
            <v>d</v>
          </cell>
        </row>
        <row r="35">
          <cell r="A35">
            <v>121003</v>
          </cell>
          <cell r="B35">
            <v>140604</v>
          </cell>
          <cell r="C35" t="str">
            <v>b</v>
          </cell>
        </row>
        <row r="36">
          <cell r="A36">
            <v>121003</v>
          </cell>
          <cell r="B36">
            <v>723146</v>
          </cell>
          <cell r="C36" t="str">
            <v>d</v>
          </cell>
        </row>
        <row r="37">
          <cell r="A37">
            <v>121003</v>
          </cell>
          <cell r="B37">
            <v>421204</v>
          </cell>
          <cell r="C37" t="str">
            <v>d</v>
          </cell>
        </row>
        <row r="38">
          <cell r="A38">
            <v>121003</v>
          </cell>
          <cell r="B38">
            <v>263139</v>
          </cell>
          <cell r="C38" t="str">
            <v>b</v>
          </cell>
        </row>
        <row r="39">
          <cell r="A39">
            <v>121003</v>
          </cell>
          <cell r="B39">
            <v>743263</v>
          </cell>
          <cell r="C39" t="str">
            <v>d</v>
          </cell>
        </row>
        <row r="40">
          <cell r="A40">
            <v>121003</v>
          </cell>
          <cell r="B40">
            <v>392150</v>
          </cell>
          <cell r="C40" t="str">
            <v>d</v>
          </cell>
        </row>
        <row r="41">
          <cell r="A41">
            <v>121003</v>
          </cell>
          <cell r="B41">
            <v>382830</v>
          </cell>
          <cell r="C41" t="str">
            <v>d</v>
          </cell>
        </row>
        <row r="42">
          <cell r="A42">
            <v>121003</v>
          </cell>
          <cell r="B42">
            <v>711303</v>
          </cell>
          <cell r="C42" t="str">
            <v>d</v>
          </cell>
        </row>
        <row r="43">
          <cell r="A43">
            <v>121003</v>
          </cell>
          <cell r="B43">
            <v>283102</v>
          </cell>
          <cell r="C43" t="str">
            <v>b</v>
          </cell>
        </row>
        <row r="44">
          <cell r="A44">
            <v>121003</v>
          </cell>
          <cell r="B44">
            <v>370201</v>
          </cell>
          <cell r="C44" t="str">
            <v>d</v>
          </cell>
        </row>
        <row r="45">
          <cell r="A45">
            <v>121003</v>
          </cell>
          <cell r="B45">
            <v>248001</v>
          </cell>
          <cell r="C45" t="str">
            <v>b</v>
          </cell>
        </row>
        <row r="46">
          <cell r="A46">
            <v>121003</v>
          </cell>
          <cell r="B46">
            <v>144001</v>
          </cell>
          <cell r="C46" t="str">
            <v>b</v>
          </cell>
        </row>
        <row r="47">
          <cell r="A47">
            <v>121003</v>
          </cell>
          <cell r="B47">
            <v>403401</v>
          </cell>
          <cell r="C47" t="str">
            <v>d</v>
          </cell>
        </row>
        <row r="48">
          <cell r="A48">
            <v>121003</v>
          </cell>
          <cell r="B48">
            <v>452001</v>
          </cell>
          <cell r="C48" t="str">
            <v>d</v>
          </cell>
        </row>
        <row r="49">
          <cell r="A49">
            <v>121003</v>
          </cell>
          <cell r="B49">
            <v>721636</v>
          </cell>
          <cell r="C49" t="str">
            <v>d</v>
          </cell>
        </row>
        <row r="50">
          <cell r="A50">
            <v>121003</v>
          </cell>
          <cell r="B50">
            <v>831002</v>
          </cell>
          <cell r="C50" t="str">
            <v>d</v>
          </cell>
        </row>
        <row r="51">
          <cell r="A51">
            <v>121003</v>
          </cell>
          <cell r="B51">
            <v>226004</v>
          </cell>
          <cell r="C51" t="str">
            <v>b</v>
          </cell>
        </row>
        <row r="52">
          <cell r="A52">
            <v>121003</v>
          </cell>
          <cell r="B52">
            <v>248001</v>
          </cell>
          <cell r="C52" t="str">
            <v>b</v>
          </cell>
        </row>
        <row r="53">
          <cell r="A53">
            <v>121003</v>
          </cell>
          <cell r="B53">
            <v>410206</v>
          </cell>
          <cell r="C53" t="str">
            <v>d</v>
          </cell>
        </row>
        <row r="54">
          <cell r="A54">
            <v>121003</v>
          </cell>
          <cell r="B54">
            <v>516503</v>
          </cell>
          <cell r="C54" t="str">
            <v>d</v>
          </cell>
        </row>
        <row r="55">
          <cell r="A55">
            <v>121003</v>
          </cell>
          <cell r="B55">
            <v>742103</v>
          </cell>
          <cell r="C55" t="str">
            <v>d</v>
          </cell>
        </row>
        <row r="56">
          <cell r="A56">
            <v>121003</v>
          </cell>
          <cell r="B56">
            <v>452018</v>
          </cell>
          <cell r="C56" t="str">
            <v>d</v>
          </cell>
        </row>
        <row r="57">
          <cell r="A57">
            <v>121003</v>
          </cell>
          <cell r="B57">
            <v>208001</v>
          </cell>
          <cell r="C57" t="str">
            <v>b</v>
          </cell>
        </row>
        <row r="58">
          <cell r="A58">
            <v>121003</v>
          </cell>
          <cell r="B58">
            <v>244713</v>
          </cell>
          <cell r="C58" t="str">
            <v>b</v>
          </cell>
        </row>
        <row r="59">
          <cell r="A59">
            <v>121003</v>
          </cell>
          <cell r="B59">
            <v>580007</v>
          </cell>
          <cell r="C59" t="str">
            <v>d</v>
          </cell>
        </row>
        <row r="60">
          <cell r="A60">
            <v>121003</v>
          </cell>
          <cell r="B60">
            <v>360005</v>
          </cell>
          <cell r="C60" t="str">
            <v>d</v>
          </cell>
        </row>
        <row r="61">
          <cell r="A61">
            <v>121003</v>
          </cell>
          <cell r="B61">
            <v>313027</v>
          </cell>
          <cell r="C61" t="str">
            <v>b</v>
          </cell>
        </row>
        <row r="62">
          <cell r="A62">
            <v>121003</v>
          </cell>
          <cell r="B62">
            <v>341001</v>
          </cell>
          <cell r="C62" t="str">
            <v>b</v>
          </cell>
        </row>
        <row r="63">
          <cell r="A63">
            <v>121003</v>
          </cell>
          <cell r="B63">
            <v>332715</v>
          </cell>
          <cell r="C63" t="str">
            <v>b</v>
          </cell>
        </row>
        <row r="64">
          <cell r="A64">
            <v>121003</v>
          </cell>
          <cell r="B64">
            <v>302031</v>
          </cell>
          <cell r="C64" t="str">
            <v>b</v>
          </cell>
        </row>
        <row r="65">
          <cell r="A65">
            <v>121003</v>
          </cell>
          <cell r="B65">
            <v>335001</v>
          </cell>
          <cell r="C65" t="str">
            <v>b</v>
          </cell>
        </row>
        <row r="66">
          <cell r="A66">
            <v>121003</v>
          </cell>
          <cell r="B66">
            <v>334004</v>
          </cell>
          <cell r="C66" t="str">
            <v>b</v>
          </cell>
        </row>
        <row r="67">
          <cell r="A67">
            <v>121003</v>
          </cell>
          <cell r="B67">
            <v>321001</v>
          </cell>
          <cell r="C67" t="str">
            <v>b</v>
          </cell>
        </row>
        <row r="68">
          <cell r="A68">
            <v>121003</v>
          </cell>
          <cell r="B68">
            <v>324001</v>
          </cell>
          <cell r="C68" t="str">
            <v>b</v>
          </cell>
        </row>
        <row r="69">
          <cell r="A69">
            <v>121003</v>
          </cell>
          <cell r="B69">
            <v>321608</v>
          </cell>
          <cell r="C69" t="str">
            <v>b</v>
          </cell>
        </row>
        <row r="70">
          <cell r="A70">
            <v>121003</v>
          </cell>
          <cell r="B70">
            <v>302002</v>
          </cell>
          <cell r="C70" t="str">
            <v>b</v>
          </cell>
        </row>
        <row r="71">
          <cell r="A71">
            <v>121003</v>
          </cell>
          <cell r="B71">
            <v>311011</v>
          </cell>
          <cell r="C71" t="str">
            <v>b</v>
          </cell>
        </row>
        <row r="72">
          <cell r="A72">
            <v>121003</v>
          </cell>
          <cell r="B72">
            <v>306302</v>
          </cell>
          <cell r="C72" t="str">
            <v>b</v>
          </cell>
        </row>
        <row r="73">
          <cell r="A73">
            <v>121003</v>
          </cell>
          <cell r="B73">
            <v>313001</v>
          </cell>
          <cell r="C73" t="str">
            <v>b</v>
          </cell>
        </row>
        <row r="74">
          <cell r="A74">
            <v>121003</v>
          </cell>
          <cell r="B74">
            <v>302002</v>
          </cell>
          <cell r="C74" t="str">
            <v>b</v>
          </cell>
        </row>
        <row r="75">
          <cell r="A75">
            <v>121003</v>
          </cell>
          <cell r="B75">
            <v>322255</v>
          </cell>
          <cell r="C75" t="str">
            <v>b</v>
          </cell>
        </row>
        <row r="76">
          <cell r="A76">
            <v>121003</v>
          </cell>
          <cell r="B76">
            <v>302017</v>
          </cell>
          <cell r="C76" t="str">
            <v>b</v>
          </cell>
        </row>
        <row r="77">
          <cell r="A77">
            <v>121003</v>
          </cell>
          <cell r="B77">
            <v>302017</v>
          </cell>
          <cell r="C77" t="str">
            <v>b</v>
          </cell>
        </row>
        <row r="78">
          <cell r="A78">
            <v>121003</v>
          </cell>
          <cell r="B78">
            <v>335512</v>
          </cell>
          <cell r="C78" t="str">
            <v>b</v>
          </cell>
        </row>
        <row r="79">
          <cell r="A79">
            <v>121003</v>
          </cell>
          <cell r="B79">
            <v>313001</v>
          </cell>
          <cell r="C79" t="str">
            <v>b</v>
          </cell>
        </row>
        <row r="80">
          <cell r="A80">
            <v>121003</v>
          </cell>
          <cell r="B80">
            <v>313001</v>
          </cell>
          <cell r="C80" t="str">
            <v>b</v>
          </cell>
        </row>
        <row r="81">
          <cell r="A81">
            <v>121003</v>
          </cell>
          <cell r="B81">
            <v>307026</v>
          </cell>
          <cell r="C81" t="str">
            <v>b</v>
          </cell>
        </row>
        <row r="82">
          <cell r="A82">
            <v>121003</v>
          </cell>
          <cell r="B82">
            <v>327025</v>
          </cell>
          <cell r="C82" t="str">
            <v>b</v>
          </cell>
        </row>
        <row r="83">
          <cell r="A83">
            <v>121003</v>
          </cell>
          <cell r="B83">
            <v>313333</v>
          </cell>
          <cell r="C83" t="str">
            <v>b</v>
          </cell>
        </row>
        <row r="84">
          <cell r="A84">
            <v>121003</v>
          </cell>
          <cell r="B84">
            <v>313001</v>
          </cell>
          <cell r="C84" t="str">
            <v>b</v>
          </cell>
        </row>
        <row r="85">
          <cell r="A85">
            <v>121003</v>
          </cell>
          <cell r="B85">
            <v>342008</v>
          </cell>
          <cell r="C85" t="str">
            <v>b</v>
          </cell>
        </row>
        <row r="86">
          <cell r="A86">
            <v>121003</v>
          </cell>
          <cell r="B86">
            <v>314401</v>
          </cell>
          <cell r="C86" t="str">
            <v>b</v>
          </cell>
        </row>
        <row r="87">
          <cell r="A87">
            <v>121003</v>
          </cell>
          <cell r="B87">
            <v>342301</v>
          </cell>
          <cell r="C87" t="str">
            <v>b</v>
          </cell>
        </row>
        <row r="88">
          <cell r="A88">
            <v>121003</v>
          </cell>
          <cell r="B88">
            <v>313003</v>
          </cell>
          <cell r="C88" t="str">
            <v>b</v>
          </cell>
        </row>
        <row r="89">
          <cell r="A89">
            <v>121003</v>
          </cell>
          <cell r="B89">
            <v>173212</v>
          </cell>
          <cell r="C89" t="str">
            <v>e</v>
          </cell>
        </row>
        <row r="90">
          <cell r="A90">
            <v>121003</v>
          </cell>
          <cell r="B90">
            <v>174101</v>
          </cell>
          <cell r="C90" t="str">
            <v>e</v>
          </cell>
        </row>
        <row r="91">
          <cell r="A91">
            <v>121003</v>
          </cell>
          <cell r="B91">
            <v>173213</v>
          </cell>
          <cell r="C91" t="str">
            <v>e</v>
          </cell>
        </row>
        <row r="92">
          <cell r="A92">
            <v>121003</v>
          </cell>
          <cell r="B92">
            <v>302017</v>
          </cell>
          <cell r="C92" t="str">
            <v>b</v>
          </cell>
        </row>
        <row r="93">
          <cell r="A93">
            <v>121003</v>
          </cell>
          <cell r="B93">
            <v>322201</v>
          </cell>
          <cell r="C93" t="str">
            <v>b</v>
          </cell>
        </row>
        <row r="94">
          <cell r="A94">
            <v>121003</v>
          </cell>
          <cell r="B94">
            <v>314001</v>
          </cell>
          <cell r="C94" t="str">
            <v>b</v>
          </cell>
        </row>
        <row r="95">
          <cell r="A95">
            <v>121003</v>
          </cell>
          <cell r="B95">
            <v>331022</v>
          </cell>
          <cell r="C95" t="str">
            <v>b</v>
          </cell>
        </row>
        <row r="96">
          <cell r="A96">
            <v>121003</v>
          </cell>
          <cell r="B96">
            <v>305801</v>
          </cell>
          <cell r="C96" t="str">
            <v>b</v>
          </cell>
        </row>
        <row r="97">
          <cell r="A97">
            <v>121003</v>
          </cell>
          <cell r="B97">
            <v>335502</v>
          </cell>
          <cell r="C97" t="str">
            <v>b</v>
          </cell>
        </row>
        <row r="98">
          <cell r="A98">
            <v>121003</v>
          </cell>
          <cell r="B98">
            <v>306116</v>
          </cell>
          <cell r="C98" t="str">
            <v>b</v>
          </cell>
        </row>
        <row r="99">
          <cell r="A99">
            <v>121003</v>
          </cell>
          <cell r="B99">
            <v>311001</v>
          </cell>
          <cell r="C99" t="str">
            <v>b</v>
          </cell>
        </row>
        <row r="100">
          <cell r="A100">
            <v>121003</v>
          </cell>
          <cell r="B100">
            <v>302019</v>
          </cell>
          <cell r="C100" t="str">
            <v>b</v>
          </cell>
        </row>
        <row r="101">
          <cell r="A101">
            <v>121003</v>
          </cell>
          <cell r="B101">
            <v>302039</v>
          </cell>
          <cell r="C101" t="str">
            <v>b</v>
          </cell>
        </row>
        <row r="102">
          <cell r="A102">
            <v>121003</v>
          </cell>
          <cell r="B102">
            <v>335803</v>
          </cell>
          <cell r="C102" t="str">
            <v>b</v>
          </cell>
        </row>
        <row r="103">
          <cell r="A103">
            <v>121003</v>
          </cell>
          <cell r="B103">
            <v>335001</v>
          </cell>
          <cell r="C103" t="str">
            <v>b</v>
          </cell>
        </row>
        <row r="104">
          <cell r="A104">
            <v>121003</v>
          </cell>
          <cell r="B104">
            <v>175101</v>
          </cell>
          <cell r="C104" t="str">
            <v>e</v>
          </cell>
        </row>
        <row r="105">
          <cell r="A105">
            <v>121003</v>
          </cell>
          <cell r="B105">
            <v>303903</v>
          </cell>
          <cell r="C105" t="str">
            <v>b</v>
          </cell>
        </row>
        <row r="106">
          <cell r="A106">
            <v>121003</v>
          </cell>
          <cell r="B106">
            <v>342012</v>
          </cell>
          <cell r="C106" t="str">
            <v>b</v>
          </cell>
        </row>
        <row r="107">
          <cell r="A107">
            <v>121003</v>
          </cell>
          <cell r="B107">
            <v>334001</v>
          </cell>
          <cell r="C107" t="str">
            <v>b</v>
          </cell>
        </row>
        <row r="108">
          <cell r="A108">
            <v>121003</v>
          </cell>
          <cell r="B108">
            <v>302031</v>
          </cell>
          <cell r="C108" t="str">
            <v>b</v>
          </cell>
        </row>
        <row r="109">
          <cell r="A109">
            <v>121003</v>
          </cell>
          <cell r="B109">
            <v>302012</v>
          </cell>
          <cell r="C109" t="str">
            <v>b</v>
          </cell>
        </row>
        <row r="110">
          <cell r="A110">
            <v>121003</v>
          </cell>
          <cell r="B110">
            <v>342014</v>
          </cell>
          <cell r="C110" t="str">
            <v>b</v>
          </cell>
        </row>
        <row r="111">
          <cell r="A111">
            <v>121003</v>
          </cell>
          <cell r="B111">
            <v>324005</v>
          </cell>
          <cell r="C111" t="str">
            <v>b</v>
          </cell>
        </row>
        <row r="112">
          <cell r="A112">
            <v>121003</v>
          </cell>
          <cell r="B112">
            <v>302001</v>
          </cell>
          <cell r="C112" t="str">
            <v>b</v>
          </cell>
        </row>
        <row r="113">
          <cell r="A113">
            <v>121003</v>
          </cell>
          <cell r="B113">
            <v>302004</v>
          </cell>
          <cell r="C113" t="str">
            <v>b</v>
          </cell>
        </row>
        <row r="114">
          <cell r="A114">
            <v>121003</v>
          </cell>
          <cell r="B114">
            <v>302018</v>
          </cell>
          <cell r="C114" t="str">
            <v>b</v>
          </cell>
        </row>
        <row r="115">
          <cell r="A115">
            <v>121003</v>
          </cell>
          <cell r="B115">
            <v>302017</v>
          </cell>
          <cell r="C115" t="str">
            <v>b</v>
          </cell>
        </row>
        <row r="116">
          <cell r="A116">
            <v>121003</v>
          </cell>
          <cell r="B116">
            <v>324008</v>
          </cell>
          <cell r="C116" t="str">
            <v>b</v>
          </cell>
        </row>
        <row r="117">
          <cell r="A117">
            <v>121003</v>
          </cell>
          <cell r="B117">
            <v>302020</v>
          </cell>
          <cell r="C117" t="str">
            <v>b</v>
          </cell>
        </row>
        <row r="118">
          <cell r="A118">
            <v>121003</v>
          </cell>
          <cell r="B118">
            <v>302018</v>
          </cell>
          <cell r="C118" t="str">
            <v>b</v>
          </cell>
        </row>
        <row r="119">
          <cell r="A119">
            <v>121003</v>
          </cell>
          <cell r="B119">
            <v>302017</v>
          </cell>
          <cell r="C119" t="str">
            <v>b</v>
          </cell>
        </row>
        <row r="120">
          <cell r="A120">
            <v>121003</v>
          </cell>
          <cell r="B120">
            <v>302012</v>
          </cell>
          <cell r="C120" t="str">
            <v>b</v>
          </cell>
        </row>
        <row r="121">
          <cell r="A121">
            <v>121003</v>
          </cell>
          <cell r="B121">
            <v>325207</v>
          </cell>
          <cell r="C121" t="str">
            <v>b</v>
          </cell>
        </row>
        <row r="122">
          <cell r="A122">
            <v>121003</v>
          </cell>
          <cell r="B122">
            <v>303702</v>
          </cell>
          <cell r="C122" t="str">
            <v>b</v>
          </cell>
        </row>
        <row r="123">
          <cell r="A123">
            <v>121003</v>
          </cell>
          <cell r="B123">
            <v>313301</v>
          </cell>
          <cell r="C123" t="str">
            <v>b</v>
          </cell>
        </row>
        <row r="124">
          <cell r="A124">
            <v>121003</v>
          </cell>
          <cell r="B124">
            <v>173212</v>
          </cell>
          <cell r="C124" t="str">
            <v>e</v>
          </cell>
        </row>
        <row r="125">
          <cell r="A125">
            <v>121003</v>
          </cell>
          <cell r="B125">
            <v>302020</v>
          </cell>
          <cell r="C125" t="str">
            <v>b</v>
          </cell>
        </row>
      </sheetData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D4:H24" sheet="Sheet2"/>
  </cacheSource>
  <cacheFields count="5">
    <cacheField name="zone" numFmtId="0">
      <sharedItems count="5">
        <s v="a"/>
        <s v="b"/>
        <s v="c"/>
        <s v="d"/>
        <s v="e"/>
      </sharedItems>
    </cacheField>
    <cacheField name="fwd_fixed" numFmtId="0">
      <sharedItems count="2">
        <s v="fwd"/>
        <s v="rto"/>
      </sharedItems>
    </cacheField>
    <cacheField name="fwd_additional" numFmtId="0">
      <sharedItems count="2">
        <s v="additional"/>
        <s v="fixed"/>
      </sharedItems>
    </cacheField>
    <cacheField name="o" numFmtId="0">
      <sharedItems count="20">
        <s v="fwd_a_additional"/>
        <s v="fwd_a_fixed"/>
        <s v="fwd_b_additional"/>
        <s v="fwd_b_fixed"/>
        <s v="fwd_c_additional"/>
        <s v="fwd_c_fixed"/>
        <s v="fwd_d_additional"/>
        <s v="fwd_d_fixed"/>
        <s v="fwd_e_additional"/>
        <s v="fwd_e_fixed"/>
        <s v="rto_a_additional"/>
        <s v="rto_a_fixed"/>
        <s v="rto_b_additional"/>
        <s v="rto_b_fixed"/>
        <s v="rto_c_additional"/>
        <s v="rto_c_fixed"/>
        <s v="rto_d_additional"/>
        <s v="rto_d_fixed"/>
        <s v="rto_e_additional"/>
        <s v="rto_e_fixed"/>
      </sharedItems>
    </cacheField>
    <cacheField name="fixed" numFmtId="0">
      <sharedItems containsSemiMixedTypes="0" containsString="0" containsNumber="1" minValue="13.6" maxValue="56.6" count="15">
        <n v="13.6"/>
        <n v="20.5"/>
        <n v="23.6"/>
        <n v="28.3"/>
        <n v="29.5"/>
        <n v="31.9"/>
        <n v="33"/>
        <n v="38.9"/>
        <n v="40.1"/>
        <n v="41.3"/>
        <n v="44.8"/>
        <n v="45.4"/>
        <n v="50.7"/>
        <n v="55.5"/>
        <n v="56.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00" createdVersion="3">
  <cacheSource type="worksheet">
    <worksheetSource ref="A1:I401" sheet="order"/>
  </cacheSource>
  <cacheFields count="9">
    <cacheField name="ExternOrderNo" numFmtId="0">
      <sharedItems containsBlank="1" count="125">
        <s v="2001806210"/>
        <s v="2001806226"/>
        <s v="2001806229"/>
        <s v="2001806232"/>
        <s v="2001806233"/>
        <s v="2001806251"/>
        <s v="2001806273"/>
        <s v="2001806304"/>
        <s v="2001806338"/>
        <s v="2001806408"/>
        <s v="2001806446"/>
        <s v="2001806458"/>
        <s v="2001806471"/>
        <s v="2001806533"/>
        <s v="2001806547"/>
        <s v="2001806567"/>
        <s v="2001806575"/>
        <s v="2001806616"/>
        <s v="2001806652"/>
        <s v="2001806686"/>
        <s v="2001806726"/>
        <s v="2001806733"/>
        <s v="2001806735"/>
        <s v="2001806768"/>
        <s v="2001806776"/>
        <s v="2001806801"/>
        <s v="2001806823"/>
        <s v="2001806828"/>
        <s v="2001806885"/>
        <s v="2001806968"/>
        <s v="2001807004"/>
        <s v="2001807012"/>
        <s v="2001807036"/>
        <s v="2001807058"/>
        <s v="2001807084"/>
        <s v="2001807186"/>
        <s v="2001807241"/>
        <s v="2001807290"/>
        <s v="2001807328"/>
        <s v="2001807329"/>
        <s v="2001807362"/>
        <s v="2001807415"/>
        <s v="2001807613"/>
        <s v="2001807785"/>
        <s v="2001807814"/>
        <s v="2001807852"/>
        <s v="2001807930"/>
        <s v="2001807931"/>
        <s v="2001807956"/>
        <s v="2001807960"/>
        <s v="2001807970"/>
        <s v="2001807976"/>
        <s v="2001807981"/>
        <s v="2001808102"/>
        <s v="2001808118"/>
        <s v="2001808207"/>
        <s v="2001808286"/>
        <s v="2001808295"/>
        <s v="2001808475"/>
        <s v="2001808507"/>
        <s v="2001808542"/>
        <s v="2001808585"/>
        <s v="2001808675"/>
        <s v="2001808679"/>
        <s v="2001808739"/>
        <s v="2001808801"/>
        <s v="2001808832"/>
        <s v="2001808837"/>
        <s v="2001808883"/>
        <s v="2001808992"/>
        <s v="2001809270"/>
        <s v="2001809383"/>
        <s v="2001809592"/>
        <s v="2001809794"/>
        <s v="2001809820"/>
        <s v="2001809917"/>
        <s v="2001809934"/>
        <s v="2001810104"/>
        <s v="2001810125"/>
        <s v="2001810281"/>
        <s v="2001810549"/>
        <s v="2001810697"/>
        <s v="2001811039"/>
        <s v="2001811058"/>
        <s v="2001811153"/>
        <s v="2001811192"/>
        <s v="2001811229"/>
        <s v="2001811305"/>
        <s v="2001811306"/>
        <s v="2001811363"/>
        <s v="2001811466"/>
        <s v="2001811475"/>
        <s v="2001811604"/>
        <s v="2001811809"/>
        <s v="2001812195"/>
        <s v="2001812650"/>
        <s v="2001812838"/>
        <s v="2001812854"/>
        <s v="2001812941"/>
        <s v="2001813009"/>
        <s v="2001814580"/>
        <s v="2001815688"/>
        <s v="2001816131"/>
        <s v="2001816684"/>
        <s v="2001816996"/>
        <s v="2001817093"/>
        <s v="2001817160"/>
        <s v="2001818390"/>
        <s v="2001819252"/>
        <s v="2001820690"/>
        <s v="2001820978"/>
        <s v="2001821185"/>
        <s v="2001821190"/>
        <s v="2001821284"/>
        <s v="2001821502"/>
        <s v="2001821679"/>
        <s v="2001821742"/>
        <s v="2001821750"/>
        <s v="2001821766"/>
        <s v="2001821995"/>
        <s v="2001822466"/>
        <s v="2001823564"/>
        <s v="2001825261"/>
        <s v="2001827036"/>
        <m/>
      </sharedItems>
    </cacheField>
    <cacheField name="SKU" numFmtId="0">
      <sharedItems containsMixedTypes="1" containsNumber="1" containsInteger="1" minValue="8904223815682" maxValue="8904223819543" count="65">
        <n v="8904223815682"/>
        <n v="8904223815804"/>
        <n v="8904223815859"/>
        <n v="8904223815866"/>
        <n v="8904223815873"/>
        <n v="8904223816214"/>
        <n v="8904223816665"/>
        <n v="8904223817273"/>
        <n v="8904223817334"/>
        <n v="8904223817501"/>
        <n v="8904223818430"/>
        <n v="8904223818454"/>
        <n v="8904223818478"/>
        <n v="8904223818553"/>
        <n v="8904223818577"/>
        <n v="8904223818591"/>
        <n v="8904223818614"/>
        <n v="8904223818638"/>
        <n v="8904223818645"/>
        <n v="8904223818669"/>
        <n v="8904223818683"/>
        <n v="8904223818706"/>
        <n v="8904223818713"/>
        <n v="8904223818751"/>
        <n v="8904223818850"/>
        <n v="8904223818874"/>
        <n v="8904223818881"/>
        <n v="8904223818898"/>
        <n v="8904223818935"/>
        <n v="8904223818942"/>
        <n v="8904223818980"/>
        <n v="8904223818997"/>
        <n v="8904223819017"/>
        <n v="8904223819024"/>
        <n v="8904223819031"/>
        <n v="8904223819093"/>
        <n v="8904223819109"/>
        <n v="8904223819116"/>
        <n v="8904223819123"/>
        <n v="8904223819130"/>
        <n v="8904223819147"/>
        <n v="8904223819161"/>
        <n v="8904223819239"/>
        <n v="8904223819246"/>
        <n v="8904223819253"/>
        <n v="8904223819260"/>
        <n v="8904223819277"/>
        <n v="8904223819284"/>
        <n v="8904223819291"/>
        <n v="8904223819321"/>
        <n v="8904223819338"/>
        <n v="8904223819345"/>
        <n v="8904223819352"/>
        <n v="8904223819369"/>
        <n v="8904223819437"/>
        <n v="8904223819468"/>
        <n v="8904223819499"/>
        <n v="8904223819505"/>
        <n v="8904223819512"/>
        <n v="8904223819543"/>
        <s v="GIFTBOX202001"/>
        <s v="GIFTBOX202002"/>
        <s v="GIFTBOX202003"/>
        <s v="GIFTBOX202004"/>
        <s v="SACHETS001"/>
      </sharedItems>
    </cacheField>
    <cacheField name="Order Qty" numFmtId="0">
      <sharedItems count="6">
        <s v="1.00"/>
        <s v="2.00"/>
        <s v="3.00"/>
        <s v="4.00"/>
        <s v="6.00"/>
        <s v="8.00"/>
      </sharedItems>
    </cacheField>
    <cacheField name="Vlook_up_weight" numFmtId="0">
      <sharedItems containsSemiMixedTypes="0" containsString="0" containsNumber="1" containsInteger="1" minValue="10" maxValue="600" count="31">
        <n v="10"/>
        <n v="30"/>
        <n v="65"/>
        <n v="100"/>
        <n v="102"/>
        <n v="110"/>
        <n v="112"/>
        <n v="113"/>
        <n v="115"/>
        <n v="120"/>
        <n v="121"/>
        <n v="127"/>
        <n v="130"/>
        <n v="133"/>
        <n v="137"/>
        <n v="140"/>
        <n v="150"/>
        <n v="160"/>
        <n v="165"/>
        <n v="170"/>
        <n v="210"/>
        <n v="232"/>
        <n v="240"/>
        <n v="250"/>
        <n v="290"/>
        <n v="300"/>
        <n v="350"/>
        <n v="490"/>
        <n v="500"/>
        <n v="552"/>
        <n v="600"/>
      </sharedItems>
    </cacheField>
    <cacheField name="total_weight(g)" numFmtId="0">
      <sharedItems containsSemiMixedTypes="0" containsString="0" containsNumber="1" containsInteger="1" minValue="10" maxValue="1104" count="46">
        <n v="10"/>
        <n v="30"/>
        <n v="65"/>
        <n v="100"/>
        <n v="110"/>
        <n v="112"/>
        <n v="113"/>
        <n v="115"/>
        <n v="120"/>
        <n v="121"/>
        <n v="127"/>
        <n v="130"/>
        <n v="133"/>
        <n v="140"/>
        <n v="150"/>
        <n v="160"/>
        <n v="165"/>
        <n v="170"/>
        <n v="200"/>
        <n v="204"/>
        <n v="210"/>
        <n v="224"/>
        <n v="226"/>
        <n v="232"/>
        <n v="240"/>
        <n v="242"/>
        <n v="250"/>
        <n v="254"/>
        <n v="266"/>
        <n v="274"/>
        <n v="290"/>
        <n v="300"/>
        <n v="350"/>
        <n v="411"/>
        <n v="420"/>
        <n v="448"/>
        <n v="480"/>
        <n v="490"/>
        <n v="500"/>
        <n v="580"/>
        <n v="600"/>
        <n v="672"/>
        <n v="822"/>
        <n v="840"/>
        <n v="896"/>
        <n v="1104"/>
      </sharedItems>
    </cacheField>
    <cacheField name="total_weight(KG)" numFmtId="0">
      <sharedItems containsSemiMixedTypes="0" containsString="0" containsNumber="1" minValue="0.01" maxValue="1.104" count="46">
        <n v="0.01"/>
        <n v="0.03"/>
        <n v="0.065"/>
        <n v="0.1"/>
        <n v="0.11"/>
        <n v="0.112"/>
        <n v="0.113"/>
        <n v="0.115"/>
        <n v="0.12"/>
        <n v="0.121"/>
        <n v="0.127"/>
        <n v="0.13"/>
        <n v="0.133"/>
        <n v="0.14"/>
        <n v="0.15"/>
        <n v="0.16"/>
        <n v="0.165"/>
        <n v="0.17"/>
        <n v="0.2"/>
        <n v="0.204"/>
        <n v="0.21"/>
        <n v="0.224"/>
        <n v="0.226"/>
        <n v="0.232"/>
        <n v="0.24"/>
        <n v="0.242"/>
        <n v="0.25"/>
        <n v="0.254"/>
        <n v="0.266"/>
        <n v="0.274"/>
        <n v="0.29"/>
        <n v="0.3"/>
        <n v="0.35"/>
        <n v="0.411"/>
        <n v="0.42"/>
        <n v="0.448"/>
        <n v="0.48"/>
        <n v="0.49"/>
        <n v="0.5"/>
        <n v="0.58"/>
        <n v="0.6"/>
        <n v="0.672"/>
        <n v="0.822"/>
        <n v="0.84"/>
        <n v="0.896"/>
        <n v="1.104"/>
      </sharedItems>
    </cacheField>
    <cacheField name="total_slab(KG)" numFmtId="0">
      <sharedItems containsSemiMixedTypes="0" containsString="0" containsNumber="1" minValue="0.5" maxValue="1.5" count="3">
        <n v="0.5"/>
        <n v="1"/>
        <n v="1.5"/>
      </sharedItems>
    </cacheField>
    <cacheField name="charge_courier_weight" numFmtId="0">
      <sharedItems count="55">
        <s v="0.15"/>
        <s v="0.2"/>
        <s v="0.3"/>
        <s v="0.5"/>
        <s v="0.59"/>
        <s v="0.6"/>
        <s v="0.61"/>
        <s v="0.66"/>
        <s v="0.67"/>
        <s v="0.68"/>
        <s v="0.69"/>
        <s v="0.7"/>
        <s v="0.71"/>
        <s v="0.72"/>
        <s v="0.73"/>
        <s v="0.74"/>
        <s v="0.76"/>
        <s v="0.77"/>
        <s v="0.78"/>
        <s v="0.79"/>
        <s v="0.8"/>
        <s v="0.82"/>
        <s v="0.86"/>
        <s v="0.99"/>
        <s v="1"/>
        <s v="1.02"/>
        <s v="1.04"/>
        <s v="1.08"/>
        <s v="1.1"/>
        <s v="1.13"/>
        <s v="1.15"/>
        <s v="1.16"/>
        <s v="1.2"/>
        <s v="1.27"/>
        <s v="1.28"/>
        <s v="1.3"/>
        <s v="1.35"/>
        <s v="1.5"/>
        <s v="1.6"/>
        <s v="1.63"/>
        <s v="1.64"/>
        <s v="1.7"/>
        <s v="1.86"/>
        <s v="2"/>
        <s v="2.1"/>
        <s v="2.27"/>
        <s v="2.28"/>
        <s v="2.47"/>
        <s v="2.5"/>
        <s v="2.86"/>
        <s v="2.92"/>
        <s v="2.94"/>
        <s v="3"/>
        <s v="4.13"/>
        <e v="#N/A"/>
      </sharedItems>
    </cacheField>
    <cacheField name="fxed or additional" numFmtId="0">
      <sharedItems count="2">
        <s v="additional"/>
        <s v="fix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1"/>
    <x v="1"/>
    <x v="4"/>
  </r>
  <r>
    <x v="0"/>
    <x v="0"/>
    <x v="0"/>
    <x v="0"/>
    <x v="2"/>
  </r>
  <r>
    <x v="1"/>
    <x v="0"/>
    <x v="1"/>
    <x v="3"/>
    <x v="6"/>
  </r>
  <r>
    <x v="1"/>
    <x v="0"/>
    <x v="0"/>
    <x v="2"/>
    <x v="3"/>
  </r>
  <r>
    <x v="2"/>
    <x v="0"/>
    <x v="1"/>
    <x v="5"/>
    <x v="8"/>
  </r>
  <r>
    <x v="2"/>
    <x v="0"/>
    <x v="0"/>
    <x v="4"/>
    <x v="7"/>
  </r>
  <r>
    <x v="3"/>
    <x v="0"/>
    <x v="1"/>
    <x v="7"/>
    <x v="11"/>
  </r>
  <r>
    <x v="3"/>
    <x v="0"/>
    <x v="0"/>
    <x v="6"/>
    <x v="10"/>
  </r>
  <r>
    <x v="4"/>
    <x v="0"/>
    <x v="1"/>
    <x v="9"/>
    <x v="14"/>
  </r>
  <r>
    <x v="4"/>
    <x v="0"/>
    <x v="0"/>
    <x v="8"/>
    <x v="13"/>
  </r>
  <r>
    <x v="0"/>
    <x v="1"/>
    <x v="1"/>
    <x v="11"/>
    <x v="0"/>
  </r>
  <r>
    <x v="0"/>
    <x v="1"/>
    <x v="0"/>
    <x v="10"/>
    <x v="2"/>
  </r>
  <r>
    <x v="1"/>
    <x v="1"/>
    <x v="1"/>
    <x v="13"/>
    <x v="1"/>
  </r>
  <r>
    <x v="1"/>
    <x v="1"/>
    <x v="0"/>
    <x v="12"/>
    <x v="3"/>
  </r>
  <r>
    <x v="2"/>
    <x v="1"/>
    <x v="1"/>
    <x v="15"/>
    <x v="5"/>
  </r>
  <r>
    <x v="2"/>
    <x v="1"/>
    <x v="0"/>
    <x v="14"/>
    <x v="7"/>
  </r>
  <r>
    <x v="3"/>
    <x v="1"/>
    <x v="1"/>
    <x v="17"/>
    <x v="9"/>
  </r>
  <r>
    <x v="3"/>
    <x v="1"/>
    <x v="0"/>
    <x v="16"/>
    <x v="10"/>
  </r>
  <r>
    <x v="4"/>
    <x v="1"/>
    <x v="1"/>
    <x v="19"/>
    <x v="12"/>
  </r>
  <r>
    <x v="4"/>
    <x v="1"/>
    <x v="0"/>
    <x v="18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x v="124"/>
    <x v="21"/>
    <x v="0"/>
    <x v="11"/>
    <x v="10"/>
    <x v="10"/>
    <x v="0"/>
    <x v="54"/>
    <x v="1"/>
  </r>
  <r>
    <x v="123"/>
    <x v="35"/>
    <x v="0"/>
    <x v="16"/>
    <x v="14"/>
    <x v="14"/>
    <x v="0"/>
    <x v="38"/>
    <x v="1"/>
  </r>
  <r>
    <x v="123"/>
    <x v="36"/>
    <x v="0"/>
    <x v="3"/>
    <x v="3"/>
    <x v="3"/>
    <x v="0"/>
    <x v="38"/>
    <x v="1"/>
  </r>
  <r>
    <x v="123"/>
    <x v="10"/>
    <x v="0"/>
    <x v="18"/>
    <x v="16"/>
    <x v="16"/>
    <x v="0"/>
    <x v="38"/>
    <x v="1"/>
  </r>
  <r>
    <x v="123"/>
    <x v="46"/>
    <x v="0"/>
    <x v="26"/>
    <x v="32"/>
    <x v="32"/>
    <x v="0"/>
    <x v="38"/>
    <x v="1"/>
  </r>
  <r>
    <x v="123"/>
    <x v="61"/>
    <x v="0"/>
    <x v="28"/>
    <x v="38"/>
    <x v="38"/>
    <x v="0"/>
    <x v="38"/>
    <x v="1"/>
  </r>
  <r>
    <x v="123"/>
    <x v="17"/>
    <x v="1"/>
    <x v="14"/>
    <x v="29"/>
    <x v="29"/>
    <x v="0"/>
    <x v="38"/>
    <x v="1"/>
  </r>
  <r>
    <x v="123"/>
    <x v="64"/>
    <x v="0"/>
    <x v="0"/>
    <x v="0"/>
    <x v="0"/>
    <x v="0"/>
    <x v="38"/>
    <x v="1"/>
  </r>
  <r>
    <x v="122"/>
    <x v="33"/>
    <x v="3"/>
    <x v="6"/>
    <x v="35"/>
    <x v="35"/>
    <x v="0"/>
    <x v="38"/>
    <x v="1"/>
  </r>
  <r>
    <x v="122"/>
    <x v="48"/>
    <x v="3"/>
    <x v="6"/>
    <x v="35"/>
    <x v="35"/>
    <x v="0"/>
    <x v="38"/>
    <x v="1"/>
  </r>
  <r>
    <x v="122"/>
    <x v="17"/>
    <x v="2"/>
    <x v="14"/>
    <x v="33"/>
    <x v="33"/>
    <x v="0"/>
    <x v="38"/>
    <x v="1"/>
  </r>
  <r>
    <x v="122"/>
    <x v="19"/>
    <x v="0"/>
    <x v="22"/>
    <x v="24"/>
    <x v="24"/>
    <x v="0"/>
    <x v="38"/>
    <x v="1"/>
  </r>
  <r>
    <x v="122"/>
    <x v="64"/>
    <x v="0"/>
    <x v="0"/>
    <x v="0"/>
    <x v="0"/>
    <x v="0"/>
    <x v="38"/>
    <x v="1"/>
  </r>
  <r>
    <x v="121"/>
    <x v="48"/>
    <x v="1"/>
    <x v="6"/>
    <x v="21"/>
    <x v="21"/>
    <x v="0"/>
    <x v="11"/>
    <x v="1"/>
  </r>
  <r>
    <x v="121"/>
    <x v="34"/>
    <x v="1"/>
    <x v="6"/>
    <x v="21"/>
    <x v="21"/>
    <x v="0"/>
    <x v="11"/>
    <x v="1"/>
  </r>
  <r>
    <x v="121"/>
    <x v="33"/>
    <x v="1"/>
    <x v="6"/>
    <x v="21"/>
    <x v="21"/>
    <x v="0"/>
    <x v="11"/>
    <x v="1"/>
  </r>
  <r>
    <x v="120"/>
    <x v="55"/>
    <x v="1"/>
    <x v="22"/>
    <x v="36"/>
    <x v="36"/>
    <x v="0"/>
    <x v="28"/>
    <x v="1"/>
  </r>
  <r>
    <x v="120"/>
    <x v="48"/>
    <x v="5"/>
    <x v="6"/>
    <x v="44"/>
    <x v="44"/>
    <x v="1"/>
    <x v="28"/>
    <x v="0"/>
  </r>
  <r>
    <x v="119"/>
    <x v="39"/>
    <x v="0"/>
    <x v="26"/>
    <x v="32"/>
    <x v="32"/>
    <x v="0"/>
    <x v="3"/>
    <x v="1"/>
  </r>
  <r>
    <x v="119"/>
    <x v="21"/>
    <x v="0"/>
    <x v="11"/>
    <x v="10"/>
    <x v="10"/>
    <x v="0"/>
    <x v="3"/>
    <x v="1"/>
  </r>
  <r>
    <x v="118"/>
    <x v="15"/>
    <x v="1"/>
    <x v="9"/>
    <x v="24"/>
    <x v="24"/>
    <x v="0"/>
    <x v="1"/>
    <x v="1"/>
  </r>
  <r>
    <x v="117"/>
    <x v="24"/>
    <x v="0"/>
    <x v="22"/>
    <x v="24"/>
    <x v="24"/>
    <x v="0"/>
    <x v="20"/>
    <x v="1"/>
  </r>
  <r>
    <x v="117"/>
    <x v="10"/>
    <x v="0"/>
    <x v="18"/>
    <x v="16"/>
    <x v="16"/>
    <x v="0"/>
    <x v="20"/>
    <x v="1"/>
  </r>
  <r>
    <x v="117"/>
    <x v="39"/>
    <x v="0"/>
    <x v="26"/>
    <x v="32"/>
    <x v="32"/>
    <x v="0"/>
    <x v="20"/>
    <x v="1"/>
  </r>
  <r>
    <x v="116"/>
    <x v="55"/>
    <x v="0"/>
    <x v="22"/>
    <x v="24"/>
    <x v="24"/>
    <x v="0"/>
    <x v="0"/>
    <x v="1"/>
  </r>
  <r>
    <x v="115"/>
    <x v="10"/>
    <x v="0"/>
    <x v="18"/>
    <x v="16"/>
    <x v="16"/>
    <x v="0"/>
    <x v="1"/>
    <x v="1"/>
  </r>
  <r>
    <x v="114"/>
    <x v="30"/>
    <x v="0"/>
    <x v="5"/>
    <x v="4"/>
    <x v="4"/>
    <x v="0"/>
    <x v="5"/>
    <x v="1"/>
  </r>
  <r>
    <x v="114"/>
    <x v="34"/>
    <x v="1"/>
    <x v="6"/>
    <x v="21"/>
    <x v="21"/>
    <x v="0"/>
    <x v="5"/>
    <x v="1"/>
  </r>
  <r>
    <x v="114"/>
    <x v="33"/>
    <x v="1"/>
    <x v="6"/>
    <x v="21"/>
    <x v="21"/>
    <x v="0"/>
    <x v="5"/>
    <x v="1"/>
  </r>
  <r>
    <x v="113"/>
    <x v="16"/>
    <x v="0"/>
    <x v="2"/>
    <x v="2"/>
    <x v="2"/>
    <x v="0"/>
    <x v="1"/>
    <x v="1"/>
  </r>
  <r>
    <x v="113"/>
    <x v="33"/>
    <x v="0"/>
    <x v="6"/>
    <x v="5"/>
    <x v="5"/>
    <x v="0"/>
    <x v="1"/>
    <x v="1"/>
  </r>
  <r>
    <x v="112"/>
    <x v="49"/>
    <x v="0"/>
    <x v="30"/>
    <x v="40"/>
    <x v="40"/>
    <x v="1"/>
    <x v="32"/>
    <x v="0"/>
  </r>
  <r>
    <x v="112"/>
    <x v="50"/>
    <x v="0"/>
    <x v="30"/>
    <x v="40"/>
    <x v="40"/>
    <x v="1"/>
    <x v="32"/>
    <x v="0"/>
  </r>
  <r>
    <x v="111"/>
    <x v="29"/>
    <x v="1"/>
    <x v="13"/>
    <x v="28"/>
    <x v="28"/>
    <x v="0"/>
    <x v="44"/>
    <x v="1"/>
  </r>
  <r>
    <x v="111"/>
    <x v="20"/>
    <x v="1"/>
    <x v="10"/>
    <x v="25"/>
    <x v="25"/>
    <x v="0"/>
    <x v="44"/>
    <x v="1"/>
  </r>
  <r>
    <x v="111"/>
    <x v="42"/>
    <x v="0"/>
    <x v="24"/>
    <x v="30"/>
    <x v="30"/>
    <x v="0"/>
    <x v="44"/>
    <x v="1"/>
  </r>
  <r>
    <x v="111"/>
    <x v="43"/>
    <x v="0"/>
    <x v="24"/>
    <x v="30"/>
    <x v="30"/>
    <x v="0"/>
    <x v="44"/>
    <x v="1"/>
  </r>
  <r>
    <x v="111"/>
    <x v="44"/>
    <x v="0"/>
    <x v="24"/>
    <x v="30"/>
    <x v="30"/>
    <x v="0"/>
    <x v="44"/>
    <x v="1"/>
  </r>
  <r>
    <x v="111"/>
    <x v="19"/>
    <x v="0"/>
    <x v="22"/>
    <x v="24"/>
    <x v="24"/>
    <x v="0"/>
    <x v="44"/>
    <x v="1"/>
  </r>
  <r>
    <x v="111"/>
    <x v="40"/>
    <x v="0"/>
    <x v="22"/>
    <x v="24"/>
    <x v="24"/>
    <x v="0"/>
    <x v="44"/>
    <x v="1"/>
  </r>
  <r>
    <x v="111"/>
    <x v="24"/>
    <x v="0"/>
    <x v="22"/>
    <x v="24"/>
    <x v="24"/>
    <x v="0"/>
    <x v="44"/>
    <x v="1"/>
  </r>
  <r>
    <x v="110"/>
    <x v="2"/>
    <x v="0"/>
    <x v="18"/>
    <x v="16"/>
    <x v="16"/>
    <x v="0"/>
    <x v="3"/>
    <x v="1"/>
  </r>
  <r>
    <x v="110"/>
    <x v="9"/>
    <x v="0"/>
    <x v="26"/>
    <x v="32"/>
    <x v="32"/>
    <x v="0"/>
    <x v="3"/>
    <x v="1"/>
  </r>
  <r>
    <x v="109"/>
    <x v="7"/>
    <x v="0"/>
    <x v="2"/>
    <x v="2"/>
    <x v="2"/>
    <x v="0"/>
    <x v="0"/>
    <x v="1"/>
  </r>
  <r>
    <x v="108"/>
    <x v="29"/>
    <x v="0"/>
    <x v="13"/>
    <x v="12"/>
    <x v="12"/>
    <x v="0"/>
    <x v="2"/>
    <x v="1"/>
  </r>
  <r>
    <x v="108"/>
    <x v="21"/>
    <x v="0"/>
    <x v="11"/>
    <x v="10"/>
    <x v="10"/>
    <x v="0"/>
    <x v="2"/>
    <x v="1"/>
  </r>
  <r>
    <x v="108"/>
    <x v="64"/>
    <x v="0"/>
    <x v="0"/>
    <x v="0"/>
    <x v="0"/>
    <x v="0"/>
    <x v="2"/>
    <x v="1"/>
  </r>
  <r>
    <x v="107"/>
    <x v="40"/>
    <x v="0"/>
    <x v="22"/>
    <x v="24"/>
    <x v="24"/>
    <x v="0"/>
    <x v="20"/>
    <x v="1"/>
  </r>
  <r>
    <x v="107"/>
    <x v="28"/>
    <x v="3"/>
    <x v="9"/>
    <x v="36"/>
    <x v="36"/>
    <x v="0"/>
    <x v="20"/>
    <x v="1"/>
  </r>
  <r>
    <x v="107"/>
    <x v="20"/>
    <x v="0"/>
    <x v="10"/>
    <x v="9"/>
    <x v="9"/>
    <x v="0"/>
    <x v="20"/>
    <x v="1"/>
  </r>
  <r>
    <x v="106"/>
    <x v="12"/>
    <x v="0"/>
    <x v="26"/>
    <x v="32"/>
    <x v="32"/>
    <x v="0"/>
    <x v="11"/>
    <x v="1"/>
  </r>
  <r>
    <x v="106"/>
    <x v="47"/>
    <x v="0"/>
    <x v="26"/>
    <x v="32"/>
    <x v="32"/>
    <x v="0"/>
    <x v="11"/>
    <x v="1"/>
  </r>
  <r>
    <x v="105"/>
    <x v="5"/>
    <x v="0"/>
    <x v="9"/>
    <x v="8"/>
    <x v="8"/>
    <x v="0"/>
    <x v="35"/>
    <x v="1"/>
  </r>
  <r>
    <x v="105"/>
    <x v="25"/>
    <x v="0"/>
    <x v="3"/>
    <x v="3"/>
    <x v="3"/>
    <x v="0"/>
    <x v="35"/>
    <x v="1"/>
  </r>
  <r>
    <x v="105"/>
    <x v="58"/>
    <x v="0"/>
    <x v="20"/>
    <x v="20"/>
    <x v="20"/>
    <x v="0"/>
    <x v="35"/>
    <x v="1"/>
  </r>
  <r>
    <x v="105"/>
    <x v="26"/>
    <x v="0"/>
    <x v="15"/>
    <x v="13"/>
    <x v="13"/>
    <x v="0"/>
    <x v="35"/>
    <x v="1"/>
  </r>
  <r>
    <x v="105"/>
    <x v="48"/>
    <x v="1"/>
    <x v="6"/>
    <x v="21"/>
    <x v="21"/>
    <x v="0"/>
    <x v="35"/>
    <x v="1"/>
  </r>
  <r>
    <x v="105"/>
    <x v="34"/>
    <x v="1"/>
    <x v="6"/>
    <x v="21"/>
    <x v="21"/>
    <x v="0"/>
    <x v="35"/>
    <x v="1"/>
  </r>
  <r>
    <x v="105"/>
    <x v="33"/>
    <x v="1"/>
    <x v="6"/>
    <x v="21"/>
    <x v="21"/>
    <x v="0"/>
    <x v="35"/>
    <x v="1"/>
  </r>
  <r>
    <x v="105"/>
    <x v="13"/>
    <x v="0"/>
    <x v="8"/>
    <x v="7"/>
    <x v="7"/>
    <x v="0"/>
    <x v="35"/>
    <x v="1"/>
  </r>
  <r>
    <x v="104"/>
    <x v="21"/>
    <x v="0"/>
    <x v="11"/>
    <x v="10"/>
    <x v="10"/>
    <x v="0"/>
    <x v="3"/>
    <x v="1"/>
  </r>
  <r>
    <x v="104"/>
    <x v="29"/>
    <x v="0"/>
    <x v="13"/>
    <x v="12"/>
    <x v="12"/>
    <x v="0"/>
    <x v="3"/>
    <x v="1"/>
  </r>
  <r>
    <x v="104"/>
    <x v="24"/>
    <x v="0"/>
    <x v="22"/>
    <x v="24"/>
    <x v="24"/>
    <x v="0"/>
    <x v="3"/>
    <x v="1"/>
  </r>
  <r>
    <x v="103"/>
    <x v="5"/>
    <x v="1"/>
    <x v="9"/>
    <x v="24"/>
    <x v="24"/>
    <x v="0"/>
    <x v="23"/>
    <x v="1"/>
  </r>
  <r>
    <x v="103"/>
    <x v="25"/>
    <x v="1"/>
    <x v="3"/>
    <x v="18"/>
    <x v="18"/>
    <x v="0"/>
    <x v="23"/>
    <x v="1"/>
  </r>
  <r>
    <x v="103"/>
    <x v="28"/>
    <x v="3"/>
    <x v="9"/>
    <x v="36"/>
    <x v="36"/>
    <x v="0"/>
    <x v="23"/>
    <x v="1"/>
  </r>
  <r>
    <x v="102"/>
    <x v="6"/>
    <x v="1"/>
    <x v="4"/>
    <x v="19"/>
    <x v="19"/>
    <x v="0"/>
    <x v="11"/>
    <x v="1"/>
  </r>
  <r>
    <x v="102"/>
    <x v="46"/>
    <x v="0"/>
    <x v="26"/>
    <x v="32"/>
    <x v="32"/>
    <x v="0"/>
    <x v="11"/>
    <x v="1"/>
  </r>
  <r>
    <x v="101"/>
    <x v="5"/>
    <x v="0"/>
    <x v="9"/>
    <x v="8"/>
    <x v="8"/>
    <x v="0"/>
    <x v="1"/>
    <x v="1"/>
  </r>
  <r>
    <x v="101"/>
    <x v="25"/>
    <x v="0"/>
    <x v="3"/>
    <x v="3"/>
    <x v="3"/>
    <x v="0"/>
    <x v="1"/>
    <x v="1"/>
  </r>
  <r>
    <x v="100"/>
    <x v="21"/>
    <x v="0"/>
    <x v="11"/>
    <x v="10"/>
    <x v="10"/>
    <x v="0"/>
    <x v="0"/>
    <x v="1"/>
  </r>
  <r>
    <x v="99"/>
    <x v="5"/>
    <x v="0"/>
    <x v="9"/>
    <x v="8"/>
    <x v="8"/>
    <x v="0"/>
    <x v="24"/>
    <x v="1"/>
  </r>
  <r>
    <x v="99"/>
    <x v="25"/>
    <x v="0"/>
    <x v="3"/>
    <x v="3"/>
    <x v="3"/>
    <x v="0"/>
    <x v="24"/>
    <x v="1"/>
  </r>
  <r>
    <x v="99"/>
    <x v="21"/>
    <x v="0"/>
    <x v="11"/>
    <x v="10"/>
    <x v="10"/>
    <x v="0"/>
    <x v="24"/>
    <x v="1"/>
  </r>
  <r>
    <x v="99"/>
    <x v="29"/>
    <x v="0"/>
    <x v="13"/>
    <x v="12"/>
    <x v="12"/>
    <x v="0"/>
    <x v="24"/>
    <x v="1"/>
  </r>
  <r>
    <x v="99"/>
    <x v="24"/>
    <x v="0"/>
    <x v="22"/>
    <x v="24"/>
    <x v="24"/>
    <x v="0"/>
    <x v="24"/>
    <x v="1"/>
  </r>
  <r>
    <x v="98"/>
    <x v="21"/>
    <x v="0"/>
    <x v="11"/>
    <x v="10"/>
    <x v="10"/>
    <x v="0"/>
    <x v="14"/>
    <x v="1"/>
  </r>
  <r>
    <x v="98"/>
    <x v="29"/>
    <x v="0"/>
    <x v="13"/>
    <x v="12"/>
    <x v="12"/>
    <x v="0"/>
    <x v="14"/>
    <x v="1"/>
  </r>
  <r>
    <x v="98"/>
    <x v="24"/>
    <x v="0"/>
    <x v="22"/>
    <x v="24"/>
    <x v="24"/>
    <x v="0"/>
    <x v="14"/>
    <x v="1"/>
  </r>
  <r>
    <x v="97"/>
    <x v="12"/>
    <x v="0"/>
    <x v="26"/>
    <x v="32"/>
    <x v="32"/>
    <x v="0"/>
    <x v="51"/>
    <x v="1"/>
  </r>
  <r>
    <x v="97"/>
    <x v="39"/>
    <x v="0"/>
    <x v="26"/>
    <x v="32"/>
    <x v="32"/>
    <x v="0"/>
    <x v="51"/>
    <x v="1"/>
  </r>
  <r>
    <x v="97"/>
    <x v="46"/>
    <x v="0"/>
    <x v="26"/>
    <x v="32"/>
    <x v="32"/>
    <x v="0"/>
    <x v="51"/>
    <x v="1"/>
  </r>
  <r>
    <x v="97"/>
    <x v="47"/>
    <x v="0"/>
    <x v="26"/>
    <x v="32"/>
    <x v="32"/>
    <x v="0"/>
    <x v="51"/>
    <x v="1"/>
  </r>
  <r>
    <x v="97"/>
    <x v="62"/>
    <x v="0"/>
    <x v="28"/>
    <x v="38"/>
    <x v="38"/>
    <x v="0"/>
    <x v="51"/>
    <x v="1"/>
  </r>
  <r>
    <x v="97"/>
    <x v="48"/>
    <x v="1"/>
    <x v="6"/>
    <x v="21"/>
    <x v="21"/>
    <x v="0"/>
    <x v="51"/>
    <x v="1"/>
  </r>
  <r>
    <x v="97"/>
    <x v="34"/>
    <x v="1"/>
    <x v="6"/>
    <x v="21"/>
    <x v="21"/>
    <x v="0"/>
    <x v="51"/>
    <x v="1"/>
  </r>
  <r>
    <x v="97"/>
    <x v="33"/>
    <x v="1"/>
    <x v="6"/>
    <x v="21"/>
    <x v="21"/>
    <x v="0"/>
    <x v="51"/>
    <x v="1"/>
  </r>
  <r>
    <x v="96"/>
    <x v="30"/>
    <x v="0"/>
    <x v="5"/>
    <x v="4"/>
    <x v="4"/>
    <x v="0"/>
    <x v="5"/>
    <x v="1"/>
  </r>
  <r>
    <x v="96"/>
    <x v="34"/>
    <x v="3"/>
    <x v="6"/>
    <x v="35"/>
    <x v="35"/>
    <x v="0"/>
    <x v="5"/>
    <x v="1"/>
  </r>
  <r>
    <x v="95"/>
    <x v="34"/>
    <x v="3"/>
    <x v="6"/>
    <x v="35"/>
    <x v="35"/>
    <x v="0"/>
    <x v="6"/>
    <x v="1"/>
  </r>
  <r>
    <x v="95"/>
    <x v="32"/>
    <x v="0"/>
    <x v="8"/>
    <x v="7"/>
    <x v="7"/>
    <x v="0"/>
    <x v="6"/>
    <x v="1"/>
  </r>
  <r>
    <x v="94"/>
    <x v="21"/>
    <x v="0"/>
    <x v="11"/>
    <x v="10"/>
    <x v="10"/>
    <x v="0"/>
    <x v="8"/>
    <x v="1"/>
  </r>
  <r>
    <x v="94"/>
    <x v="29"/>
    <x v="0"/>
    <x v="13"/>
    <x v="12"/>
    <x v="12"/>
    <x v="0"/>
    <x v="8"/>
    <x v="1"/>
  </r>
  <r>
    <x v="94"/>
    <x v="24"/>
    <x v="0"/>
    <x v="22"/>
    <x v="24"/>
    <x v="24"/>
    <x v="0"/>
    <x v="8"/>
    <x v="1"/>
  </r>
  <r>
    <x v="93"/>
    <x v="21"/>
    <x v="0"/>
    <x v="11"/>
    <x v="10"/>
    <x v="10"/>
    <x v="0"/>
    <x v="3"/>
    <x v="1"/>
  </r>
  <r>
    <x v="93"/>
    <x v="29"/>
    <x v="0"/>
    <x v="13"/>
    <x v="12"/>
    <x v="12"/>
    <x v="0"/>
    <x v="3"/>
    <x v="1"/>
  </r>
  <r>
    <x v="93"/>
    <x v="24"/>
    <x v="0"/>
    <x v="22"/>
    <x v="24"/>
    <x v="24"/>
    <x v="0"/>
    <x v="3"/>
    <x v="1"/>
  </r>
  <r>
    <x v="92"/>
    <x v="5"/>
    <x v="0"/>
    <x v="9"/>
    <x v="8"/>
    <x v="8"/>
    <x v="0"/>
    <x v="20"/>
    <x v="1"/>
  </r>
  <r>
    <x v="92"/>
    <x v="19"/>
    <x v="1"/>
    <x v="22"/>
    <x v="36"/>
    <x v="36"/>
    <x v="0"/>
    <x v="20"/>
    <x v="1"/>
  </r>
  <r>
    <x v="92"/>
    <x v="20"/>
    <x v="0"/>
    <x v="10"/>
    <x v="9"/>
    <x v="9"/>
    <x v="0"/>
    <x v="20"/>
    <x v="1"/>
  </r>
  <r>
    <x v="91"/>
    <x v="21"/>
    <x v="0"/>
    <x v="11"/>
    <x v="10"/>
    <x v="10"/>
    <x v="0"/>
    <x v="3"/>
    <x v="1"/>
  </r>
  <r>
    <x v="91"/>
    <x v="19"/>
    <x v="0"/>
    <x v="22"/>
    <x v="24"/>
    <x v="24"/>
    <x v="0"/>
    <x v="3"/>
    <x v="1"/>
  </r>
  <r>
    <x v="91"/>
    <x v="56"/>
    <x v="0"/>
    <x v="20"/>
    <x v="20"/>
    <x v="20"/>
    <x v="0"/>
    <x v="3"/>
    <x v="1"/>
  </r>
  <r>
    <x v="91"/>
    <x v="34"/>
    <x v="0"/>
    <x v="6"/>
    <x v="5"/>
    <x v="5"/>
    <x v="0"/>
    <x v="3"/>
    <x v="1"/>
  </r>
  <r>
    <x v="90"/>
    <x v="21"/>
    <x v="0"/>
    <x v="11"/>
    <x v="10"/>
    <x v="10"/>
    <x v="0"/>
    <x v="20"/>
    <x v="1"/>
  </r>
  <r>
    <x v="90"/>
    <x v="24"/>
    <x v="0"/>
    <x v="22"/>
    <x v="24"/>
    <x v="24"/>
    <x v="0"/>
    <x v="20"/>
    <x v="1"/>
  </r>
  <r>
    <x v="90"/>
    <x v="55"/>
    <x v="0"/>
    <x v="22"/>
    <x v="24"/>
    <x v="24"/>
    <x v="0"/>
    <x v="20"/>
    <x v="1"/>
  </r>
  <r>
    <x v="89"/>
    <x v="2"/>
    <x v="0"/>
    <x v="18"/>
    <x v="16"/>
    <x v="16"/>
    <x v="0"/>
    <x v="4"/>
    <x v="1"/>
  </r>
  <r>
    <x v="89"/>
    <x v="23"/>
    <x v="0"/>
    <x v="7"/>
    <x v="6"/>
    <x v="6"/>
    <x v="0"/>
    <x v="4"/>
    <x v="1"/>
  </r>
  <r>
    <x v="89"/>
    <x v="4"/>
    <x v="0"/>
    <x v="2"/>
    <x v="2"/>
    <x v="2"/>
    <x v="0"/>
    <x v="4"/>
    <x v="1"/>
  </r>
  <r>
    <x v="89"/>
    <x v="2"/>
    <x v="0"/>
    <x v="18"/>
    <x v="16"/>
    <x v="16"/>
    <x v="0"/>
    <x v="4"/>
    <x v="1"/>
  </r>
  <r>
    <x v="88"/>
    <x v="52"/>
    <x v="0"/>
    <x v="18"/>
    <x v="16"/>
    <x v="16"/>
    <x v="0"/>
    <x v="28"/>
    <x v="1"/>
  </r>
  <r>
    <x v="88"/>
    <x v="59"/>
    <x v="0"/>
    <x v="25"/>
    <x v="31"/>
    <x v="31"/>
    <x v="0"/>
    <x v="28"/>
    <x v="1"/>
  </r>
  <r>
    <x v="88"/>
    <x v="40"/>
    <x v="0"/>
    <x v="22"/>
    <x v="24"/>
    <x v="24"/>
    <x v="0"/>
    <x v="28"/>
    <x v="1"/>
  </r>
  <r>
    <x v="88"/>
    <x v="55"/>
    <x v="0"/>
    <x v="22"/>
    <x v="24"/>
    <x v="24"/>
    <x v="0"/>
    <x v="28"/>
    <x v="1"/>
  </r>
  <r>
    <x v="87"/>
    <x v="5"/>
    <x v="0"/>
    <x v="9"/>
    <x v="8"/>
    <x v="8"/>
    <x v="0"/>
    <x v="3"/>
    <x v="1"/>
  </r>
  <r>
    <x v="87"/>
    <x v="56"/>
    <x v="0"/>
    <x v="20"/>
    <x v="20"/>
    <x v="20"/>
    <x v="0"/>
    <x v="3"/>
    <x v="1"/>
  </r>
  <r>
    <x v="87"/>
    <x v="57"/>
    <x v="0"/>
    <x v="20"/>
    <x v="20"/>
    <x v="20"/>
    <x v="0"/>
    <x v="3"/>
    <x v="1"/>
  </r>
  <r>
    <x v="87"/>
    <x v="58"/>
    <x v="0"/>
    <x v="20"/>
    <x v="20"/>
    <x v="20"/>
    <x v="0"/>
    <x v="3"/>
    <x v="1"/>
  </r>
  <r>
    <x v="86"/>
    <x v="55"/>
    <x v="0"/>
    <x v="22"/>
    <x v="24"/>
    <x v="24"/>
    <x v="0"/>
    <x v="5"/>
    <x v="1"/>
  </r>
  <r>
    <x v="86"/>
    <x v="51"/>
    <x v="0"/>
    <x v="18"/>
    <x v="16"/>
    <x v="16"/>
    <x v="0"/>
    <x v="5"/>
    <x v="1"/>
  </r>
  <r>
    <x v="86"/>
    <x v="25"/>
    <x v="0"/>
    <x v="3"/>
    <x v="3"/>
    <x v="3"/>
    <x v="0"/>
    <x v="5"/>
    <x v="1"/>
  </r>
  <r>
    <x v="85"/>
    <x v="5"/>
    <x v="0"/>
    <x v="9"/>
    <x v="8"/>
    <x v="8"/>
    <x v="0"/>
    <x v="29"/>
    <x v="1"/>
  </r>
  <r>
    <x v="85"/>
    <x v="25"/>
    <x v="0"/>
    <x v="3"/>
    <x v="3"/>
    <x v="3"/>
    <x v="0"/>
    <x v="29"/>
    <x v="1"/>
  </r>
  <r>
    <x v="85"/>
    <x v="26"/>
    <x v="0"/>
    <x v="15"/>
    <x v="13"/>
    <x v="13"/>
    <x v="0"/>
    <x v="29"/>
    <x v="1"/>
  </r>
  <r>
    <x v="85"/>
    <x v="48"/>
    <x v="1"/>
    <x v="6"/>
    <x v="21"/>
    <x v="21"/>
    <x v="0"/>
    <x v="29"/>
    <x v="1"/>
  </r>
  <r>
    <x v="85"/>
    <x v="34"/>
    <x v="1"/>
    <x v="6"/>
    <x v="21"/>
    <x v="21"/>
    <x v="0"/>
    <x v="29"/>
    <x v="1"/>
  </r>
  <r>
    <x v="85"/>
    <x v="33"/>
    <x v="1"/>
    <x v="6"/>
    <x v="21"/>
    <x v="21"/>
    <x v="0"/>
    <x v="29"/>
    <x v="1"/>
  </r>
  <r>
    <x v="84"/>
    <x v="21"/>
    <x v="0"/>
    <x v="11"/>
    <x v="10"/>
    <x v="10"/>
    <x v="0"/>
    <x v="16"/>
    <x v="1"/>
  </r>
  <r>
    <x v="84"/>
    <x v="24"/>
    <x v="0"/>
    <x v="22"/>
    <x v="24"/>
    <x v="24"/>
    <x v="0"/>
    <x v="16"/>
    <x v="1"/>
  </r>
  <r>
    <x v="84"/>
    <x v="55"/>
    <x v="0"/>
    <x v="22"/>
    <x v="24"/>
    <x v="24"/>
    <x v="0"/>
    <x v="16"/>
    <x v="1"/>
  </r>
  <r>
    <x v="83"/>
    <x v="21"/>
    <x v="0"/>
    <x v="11"/>
    <x v="10"/>
    <x v="10"/>
    <x v="0"/>
    <x v="13"/>
    <x v="1"/>
  </r>
  <r>
    <x v="83"/>
    <x v="29"/>
    <x v="0"/>
    <x v="13"/>
    <x v="12"/>
    <x v="12"/>
    <x v="0"/>
    <x v="13"/>
    <x v="1"/>
  </r>
  <r>
    <x v="83"/>
    <x v="24"/>
    <x v="0"/>
    <x v="22"/>
    <x v="24"/>
    <x v="24"/>
    <x v="0"/>
    <x v="13"/>
    <x v="1"/>
  </r>
  <r>
    <x v="82"/>
    <x v="21"/>
    <x v="0"/>
    <x v="11"/>
    <x v="10"/>
    <x v="10"/>
    <x v="0"/>
    <x v="9"/>
    <x v="1"/>
  </r>
  <r>
    <x v="82"/>
    <x v="20"/>
    <x v="0"/>
    <x v="10"/>
    <x v="9"/>
    <x v="9"/>
    <x v="0"/>
    <x v="9"/>
    <x v="1"/>
  </r>
  <r>
    <x v="82"/>
    <x v="24"/>
    <x v="0"/>
    <x v="22"/>
    <x v="24"/>
    <x v="24"/>
    <x v="0"/>
    <x v="9"/>
    <x v="1"/>
  </r>
  <r>
    <x v="81"/>
    <x v="21"/>
    <x v="0"/>
    <x v="11"/>
    <x v="10"/>
    <x v="10"/>
    <x v="0"/>
    <x v="45"/>
    <x v="1"/>
  </r>
  <r>
    <x v="81"/>
    <x v="24"/>
    <x v="0"/>
    <x v="22"/>
    <x v="24"/>
    <x v="24"/>
    <x v="0"/>
    <x v="45"/>
    <x v="1"/>
  </r>
  <r>
    <x v="81"/>
    <x v="55"/>
    <x v="0"/>
    <x v="22"/>
    <x v="24"/>
    <x v="24"/>
    <x v="0"/>
    <x v="45"/>
    <x v="1"/>
  </r>
  <r>
    <x v="80"/>
    <x v="55"/>
    <x v="0"/>
    <x v="22"/>
    <x v="24"/>
    <x v="24"/>
    <x v="0"/>
    <x v="42"/>
    <x v="1"/>
  </r>
  <r>
    <x v="80"/>
    <x v="11"/>
    <x v="0"/>
    <x v="21"/>
    <x v="23"/>
    <x v="23"/>
    <x v="0"/>
    <x v="42"/>
    <x v="1"/>
  </r>
  <r>
    <x v="80"/>
    <x v="19"/>
    <x v="0"/>
    <x v="22"/>
    <x v="24"/>
    <x v="24"/>
    <x v="0"/>
    <x v="42"/>
    <x v="1"/>
  </r>
  <r>
    <x v="80"/>
    <x v="17"/>
    <x v="1"/>
    <x v="14"/>
    <x v="29"/>
    <x v="29"/>
    <x v="0"/>
    <x v="42"/>
    <x v="1"/>
  </r>
  <r>
    <x v="79"/>
    <x v="21"/>
    <x v="0"/>
    <x v="11"/>
    <x v="10"/>
    <x v="10"/>
    <x v="0"/>
    <x v="9"/>
    <x v="1"/>
  </r>
  <r>
    <x v="79"/>
    <x v="29"/>
    <x v="0"/>
    <x v="13"/>
    <x v="12"/>
    <x v="12"/>
    <x v="0"/>
    <x v="9"/>
    <x v="1"/>
  </r>
  <r>
    <x v="79"/>
    <x v="24"/>
    <x v="0"/>
    <x v="22"/>
    <x v="24"/>
    <x v="24"/>
    <x v="0"/>
    <x v="9"/>
    <x v="1"/>
  </r>
  <r>
    <x v="78"/>
    <x v="21"/>
    <x v="0"/>
    <x v="11"/>
    <x v="10"/>
    <x v="10"/>
    <x v="0"/>
    <x v="7"/>
    <x v="1"/>
  </r>
  <r>
    <x v="78"/>
    <x v="29"/>
    <x v="0"/>
    <x v="13"/>
    <x v="12"/>
    <x v="12"/>
    <x v="0"/>
    <x v="7"/>
    <x v="1"/>
  </r>
  <r>
    <x v="78"/>
    <x v="24"/>
    <x v="0"/>
    <x v="22"/>
    <x v="24"/>
    <x v="24"/>
    <x v="0"/>
    <x v="7"/>
    <x v="1"/>
  </r>
  <r>
    <x v="77"/>
    <x v="24"/>
    <x v="0"/>
    <x v="22"/>
    <x v="24"/>
    <x v="24"/>
    <x v="0"/>
    <x v="16"/>
    <x v="1"/>
  </r>
  <r>
    <x v="77"/>
    <x v="20"/>
    <x v="0"/>
    <x v="10"/>
    <x v="9"/>
    <x v="9"/>
    <x v="0"/>
    <x v="16"/>
    <x v="1"/>
  </r>
  <r>
    <x v="77"/>
    <x v="55"/>
    <x v="0"/>
    <x v="22"/>
    <x v="24"/>
    <x v="24"/>
    <x v="0"/>
    <x v="16"/>
    <x v="1"/>
  </r>
  <r>
    <x v="76"/>
    <x v="24"/>
    <x v="0"/>
    <x v="22"/>
    <x v="24"/>
    <x v="24"/>
    <x v="0"/>
    <x v="21"/>
    <x v="1"/>
  </r>
  <r>
    <x v="76"/>
    <x v="20"/>
    <x v="0"/>
    <x v="10"/>
    <x v="9"/>
    <x v="9"/>
    <x v="0"/>
    <x v="21"/>
    <x v="1"/>
  </r>
  <r>
    <x v="75"/>
    <x v="56"/>
    <x v="0"/>
    <x v="20"/>
    <x v="20"/>
    <x v="20"/>
    <x v="0"/>
    <x v="5"/>
    <x v="1"/>
  </r>
  <r>
    <x v="75"/>
    <x v="57"/>
    <x v="0"/>
    <x v="20"/>
    <x v="20"/>
    <x v="20"/>
    <x v="0"/>
    <x v="5"/>
    <x v="1"/>
  </r>
  <r>
    <x v="75"/>
    <x v="58"/>
    <x v="0"/>
    <x v="20"/>
    <x v="20"/>
    <x v="20"/>
    <x v="0"/>
    <x v="5"/>
    <x v="1"/>
  </r>
  <r>
    <x v="74"/>
    <x v="46"/>
    <x v="0"/>
    <x v="26"/>
    <x v="32"/>
    <x v="32"/>
    <x v="0"/>
    <x v="52"/>
    <x v="1"/>
  </r>
  <r>
    <x v="74"/>
    <x v="12"/>
    <x v="0"/>
    <x v="26"/>
    <x v="32"/>
    <x v="32"/>
    <x v="0"/>
    <x v="52"/>
    <x v="1"/>
  </r>
  <r>
    <x v="74"/>
    <x v="47"/>
    <x v="0"/>
    <x v="26"/>
    <x v="32"/>
    <x v="32"/>
    <x v="0"/>
    <x v="52"/>
    <x v="1"/>
  </r>
  <r>
    <x v="74"/>
    <x v="39"/>
    <x v="0"/>
    <x v="26"/>
    <x v="32"/>
    <x v="32"/>
    <x v="0"/>
    <x v="52"/>
    <x v="1"/>
  </r>
  <r>
    <x v="74"/>
    <x v="34"/>
    <x v="1"/>
    <x v="6"/>
    <x v="21"/>
    <x v="21"/>
    <x v="0"/>
    <x v="52"/>
    <x v="1"/>
  </r>
  <r>
    <x v="74"/>
    <x v="33"/>
    <x v="1"/>
    <x v="6"/>
    <x v="21"/>
    <x v="21"/>
    <x v="0"/>
    <x v="52"/>
    <x v="1"/>
  </r>
  <r>
    <x v="74"/>
    <x v="5"/>
    <x v="0"/>
    <x v="9"/>
    <x v="8"/>
    <x v="8"/>
    <x v="0"/>
    <x v="52"/>
    <x v="1"/>
  </r>
  <r>
    <x v="74"/>
    <x v="25"/>
    <x v="0"/>
    <x v="3"/>
    <x v="3"/>
    <x v="3"/>
    <x v="0"/>
    <x v="52"/>
    <x v="1"/>
  </r>
  <r>
    <x v="74"/>
    <x v="26"/>
    <x v="0"/>
    <x v="15"/>
    <x v="13"/>
    <x v="13"/>
    <x v="0"/>
    <x v="52"/>
    <x v="1"/>
  </r>
  <r>
    <x v="74"/>
    <x v="27"/>
    <x v="0"/>
    <x v="15"/>
    <x v="13"/>
    <x v="13"/>
    <x v="0"/>
    <x v="52"/>
    <x v="1"/>
  </r>
  <r>
    <x v="74"/>
    <x v="21"/>
    <x v="0"/>
    <x v="11"/>
    <x v="10"/>
    <x v="10"/>
    <x v="0"/>
    <x v="52"/>
    <x v="1"/>
  </r>
  <r>
    <x v="74"/>
    <x v="29"/>
    <x v="0"/>
    <x v="13"/>
    <x v="12"/>
    <x v="12"/>
    <x v="0"/>
    <x v="52"/>
    <x v="1"/>
  </r>
  <r>
    <x v="74"/>
    <x v="24"/>
    <x v="0"/>
    <x v="22"/>
    <x v="24"/>
    <x v="24"/>
    <x v="0"/>
    <x v="52"/>
    <x v="1"/>
  </r>
  <r>
    <x v="74"/>
    <x v="11"/>
    <x v="0"/>
    <x v="21"/>
    <x v="23"/>
    <x v="23"/>
    <x v="0"/>
    <x v="52"/>
    <x v="1"/>
  </r>
  <r>
    <x v="73"/>
    <x v="47"/>
    <x v="0"/>
    <x v="26"/>
    <x v="32"/>
    <x v="32"/>
    <x v="0"/>
    <x v="37"/>
    <x v="1"/>
  </r>
  <r>
    <x v="73"/>
    <x v="52"/>
    <x v="0"/>
    <x v="18"/>
    <x v="16"/>
    <x v="16"/>
    <x v="0"/>
    <x v="37"/>
    <x v="1"/>
  </r>
  <r>
    <x v="73"/>
    <x v="28"/>
    <x v="0"/>
    <x v="9"/>
    <x v="8"/>
    <x v="8"/>
    <x v="0"/>
    <x v="37"/>
    <x v="1"/>
  </r>
  <r>
    <x v="73"/>
    <x v="5"/>
    <x v="0"/>
    <x v="9"/>
    <x v="8"/>
    <x v="8"/>
    <x v="0"/>
    <x v="37"/>
    <x v="1"/>
  </r>
  <r>
    <x v="73"/>
    <x v="11"/>
    <x v="0"/>
    <x v="21"/>
    <x v="23"/>
    <x v="23"/>
    <x v="0"/>
    <x v="37"/>
    <x v="1"/>
  </r>
  <r>
    <x v="73"/>
    <x v="63"/>
    <x v="0"/>
    <x v="28"/>
    <x v="38"/>
    <x v="38"/>
    <x v="0"/>
    <x v="37"/>
    <x v="1"/>
  </r>
  <r>
    <x v="73"/>
    <x v="37"/>
    <x v="0"/>
    <x v="1"/>
    <x v="1"/>
    <x v="1"/>
    <x v="0"/>
    <x v="37"/>
    <x v="1"/>
  </r>
  <r>
    <x v="72"/>
    <x v="21"/>
    <x v="0"/>
    <x v="11"/>
    <x v="10"/>
    <x v="10"/>
    <x v="0"/>
    <x v="37"/>
    <x v="1"/>
  </r>
  <r>
    <x v="72"/>
    <x v="33"/>
    <x v="5"/>
    <x v="6"/>
    <x v="44"/>
    <x v="44"/>
    <x v="1"/>
    <x v="37"/>
    <x v="0"/>
  </r>
  <r>
    <x v="72"/>
    <x v="20"/>
    <x v="1"/>
    <x v="10"/>
    <x v="25"/>
    <x v="25"/>
    <x v="0"/>
    <x v="37"/>
    <x v="1"/>
  </r>
  <r>
    <x v="72"/>
    <x v="24"/>
    <x v="0"/>
    <x v="22"/>
    <x v="24"/>
    <x v="24"/>
    <x v="0"/>
    <x v="37"/>
    <x v="1"/>
  </r>
  <r>
    <x v="71"/>
    <x v="21"/>
    <x v="0"/>
    <x v="11"/>
    <x v="10"/>
    <x v="10"/>
    <x v="0"/>
    <x v="3"/>
    <x v="1"/>
  </r>
  <r>
    <x v="71"/>
    <x v="24"/>
    <x v="0"/>
    <x v="22"/>
    <x v="24"/>
    <x v="24"/>
    <x v="0"/>
    <x v="3"/>
    <x v="1"/>
  </r>
  <r>
    <x v="71"/>
    <x v="55"/>
    <x v="0"/>
    <x v="22"/>
    <x v="24"/>
    <x v="24"/>
    <x v="0"/>
    <x v="3"/>
    <x v="1"/>
  </r>
  <r>
    <x v="70"/>
    <x v="21"/>
    <x v="0"/>
    <x v="11"/>
    <x v="10"/>
    <x v="10"/>
    <x v="0"/>
    <x v="9"/>
    <x v="1"/>
  </r>
  <r>
    <x v="70"/>
    <x v="29"/>
    <x v="0"/>
    <x v="13"/>
    <x v="12"/>
    <x v="12"/>
    <x v="0"/>
    <x v="9"/>
    <x v="1"/>
  </r>
  <r>
    <x v="70"/>
    <x v="24"/>
    <x v="0"/>
    <x v="22"/>
    <x v="24"/>
    <x v="24"/>
    <x v="0"/>
    <x v="9"/>
    <x v="1"/>
  </r>
  <r>
    <x v="69"/>
    <x v="21"/>
    <x v="0"/>
    <x v="11"/>
    <x v="10"/>
    <x v="10"/>
    <x v="0"/>
    <x v="13"/>
    <x v="1"/>
  </r>
  <r>
    <x v="69"/>
    <x v="29"/>
    <x v="0"/>
    <x v="13"/>
    <x v="12"/>
    <x v="12"/>
    <x v="0"/>
    <x v="13"/>
    <x v="1"/>
  </r>
  <r>
    <x v="69"/>
    <x v="24"/>
    <x v="0"/>
    <x v="22"/>
    <x v="24"/>
    <x v="24"/>
    <x v="0"/>
    <x v="13"/>
    <x v="1"/>
  </r>
  <r>
    <x v="68"/>
    <x v="21"/>
    <x v="0"/>
    <x v="11"/>
    <x v="10"/>
    <x v="10"/>
    <x v="0"/>
    <x v="13"/>
    <x v="1"/>
  </r>
  <r>
    <x v="68"/>
    <x v="29"/>
    <x v="0"/>
    <x v="13"/>
    <x v="12"/>
    <x v="12"/>
    <x v="0"/>
    <x v="13"/>
    <x v="1"/>
  </r>
  <r>
    <x v="68"/>
    <x v="24"/>
    <x v="0"/>
    <x v="22"/>
    <x v="24"/>
    <x v="24"/>
    <x v="0"/>
    <x v="13"/>
    <x v="1"/>
  </r>
  <r>
    <x v="67"/>
    <x v="21"/>
    <x v="0"/>
    <x v="11"/>
    <x v="10"/>
    <x v="10"/>
    <x v="0"/>
    <x v="8"/>
    <x v="1"/>
  </r>
  <r>
    <x v="67"/>
    <x v="29"/>
    <x v="0"/>
    <x v="13"/>
    <x v="12"/>
    <x v="12"/>
    <x v="0"/>
    <x v="8"/>
    <x v="1"/>
  </r>
  <r>
    <x v="67"/>
    <x v="24"/>
    <x v="0"/>
    <x v="22"/>
    <x v="24"/>
    <x v="24"/>
    <x v="0"/>
    <x v="8"/>
    <x v="1"/>
  </r>
  <r>
    <x v="66"/>
    <x v="50"/>
    <x v="0"/>
    <x v="30"/>
    <x v="40"/>
    <x v="40"/>
    <x v="1"/>
    <x v="47"/>
    <x v="0"/>
  </r>
  <r>
    <x v="65"/>
    <x v="7"/>
    <x v="1"/>
    <x v="2"/>
    <x v="11"/>
    <x v="11"/>
    <x v="0"/>
    <x v="20"/>
    <x v="1"/>
  </r>
  <r>
    <x v="65"/>
    <x v="3"/>
    <x v="1"/>
    <x v="7"/>
    <x v="22"/>
    <x v="22"/>
    <x v="0"/>
    <x v="20"/>
    <x v="1"/>
  </r>
  <r>
    <x v="65"/>
    <x v="2"/>
    <x v="0"/>
    <x v="18"/>
    <x v="16"/>
    <x v="16"/>
    <x v="0"/>
    <x v="20"/>
    <x v="1"/>
  </r>
  <r>
    <x v="65"/>
    <x v="0"/>
    <x v="0"/>
    <x v="20"/>
    <x v="20"/>
    <x v="20"/>
    <x v="0"/>
    <x v="20"/>
    <x v="1"/>
  </r>
  <r>
    <x v="64"/>
    <x v="5"/>
    <x v="0"/>
    <x v="9"/>
    <x v="8"/>
    <x v="8"/>
    <x v="0"/>
    <x v="39"/>
    <x v="1"/>
  </r>
  <r>
    <x v="64"/>
    <x v="25"/>
    <x v="0"/>
    <x v="3"/>
    <x v="3"/>
    <x v="3"/>
    <x v="0"/>
    <x v="39"/>
    <x v="1"/>
  </r>
  <r>
    <x v="63"/>
    <x v="21"/>
    <x v="0"/>
    <x v="11"/>
    <x v="10"/>
    <x v="10"/>
    <x v="0"/>
    <x v="13"/>
    <x v="1"/>
  </r>
  <r>
    <x v="63"/>
    <x v="29"/>
    <x v="0"/>
    <x v="13"/>
    <x v="12"/>
    <x v="12"/>
    <x v="0"/>
    <x v="13"/>
    <x v="1"/>
  </r>
  <r>
    <x v="63"/>
    <x v="24"/>
    <x v="0"/>
    <x v="22"/>
    <x v="24"/>
    <x v="24"/>
    <x v="0"/>
    <x v="13"/>
    <x v="1"/>
  </r>
  <r>
    <x v="62"/>
    <x v="16"/>
    <x v="0"/>
    <x v="2"/>
    <x v="2"/>
    <x v="2"/>
    <x v="0"/>
    <x v="32"/>
    <x v="1"/>
  </r>
  <r>
    <x v="62"/>
    <x v="3"/>
    <x v="0"/>
    <x v="7"/>
    <x v="6"/>
    <x v="6"/>
    <x v="0"/>
    <x v="32"/>
    <x v="1"/>
  </r>
  <r>
    <x v="62"/>
    <x v="2"/>
    <x v="0"/>
    <x v="18"/>
    <x v="16"/>
    <x v="16"/>
    <x v="0"/>
    <x v="32"/>
    <x v="1"/>
  </r>
  <r>
    <x v="62"/>
    <x v="8"/>
    <x v="0"/>
    <x v="19"/>
    <x v="17"/>
    <x v="17"/>
    <x v="0"/>
    <x v="32"/>
    <x v="1"/>
  </r>
  <r>
    <x v="62"/>
    <x v="60"/>
    <x v="0"/>
    <x v="28"/>
    <x v="38"/>
    <x v="38"/>
    <x v="0"/>
    <x v="32"/>
    <x v="1"/>
  </r>
  <r>
    <x v="62"/>
    <x v="53"/>
    <x v="0"/>
    <x v="19"/>
    <x v="17"/>
    <x v="17"/>
    <x v="0"/>
    <x v="32"/>
    <x v="1"/>
  </r>
  <r>
    <x v="61"/>
    <x v="21"/>
    <x v="0"/>
    <x v="11"/>
    <x v="10"/>
    <x v="10"/>
    <x v="0"/>
    <x v="13"/>
    <x v="1"/>
  </r>
  <r>
    <x v="61"/>
    <x v="29"/>
    <x v="0"/>
    <x v="13"/>
    <x v="12"/>
    <x v="12"/>
    <x v="0"/>
    <x v="13"/>
    <x v="1"/>
  </r>
  <r>
    <x v="61"/>
    <x v="24"/>
    <x v="0"/>
    <x v="22"/>
    <x v="24"/>
    <x v="24"/>
    <x v="0"/>
    <x v="13"/>
    <x v="1"/>
  </r>
  <r>
    <x v="60"/>
    <x v="55"/>
    <x v="1"/>
    <x v="22"/>
    <x v="36"/>
    <x v="36"/>
    <x v="0"/>
    <x v="22"/>
    <x v="1"/>
  </r>
  <r>
    <x v="60"/>
    <x v="21"/>
    <x v="1"/>
    <x v="11"/>
    <x v="27"/>
    <x v="27"/>
    <x v="0"/>
    <x v="22"/>
    <x v="1"/>
  </r>
  <r>
    <x v="59"/>
    <x v="21"/>
    <x v="0"/>
    <x v="11"/>
    <x v="10"/>
    <x v="10"/>
    <x v="0"/>
    <x v="19"/>
    <x v="1"/>
  </r>
  <r>
    <x v="59"/>
    <x v="24"/>
    <x v="0"/>
    <x v="22"/>
    <x v="24"/>
    <x v="24"/>
    <x v="0"/>
    <x v="19"/>
    <x v="1"/>
  </r>
  <r>
    <x v="59"/>
    <x v="55"/>
    <x v="0"/>
    <x v="22"/>
    <x v="24"/>
    <x v="24"/>
    <x v="0"/>
    <x v="19"/>
    <x v="1"/>
  </r>
  <r>
    <x v="58"/>
    <x v="21"/>
    <x v="0"/>
    <x v="11"/>
    <x v="10"/>
    <x v="10"/>
    <x v="0"/>
    <x v="11"/>
    <x v="1"/>
  </r>
  <r>
    <x v="58"/>
    <x v="29"/>
    <x v="0"/>
    <x v="13"/>
    <x v="12"/>
    <x v="12"/>
    <x v="0"/>
    <x v="11"/>
    <x v="1"/>
  </r>
  <r>
    <x v="58"/>
    <x v="24"/>
    <x v="0"/>
    <x v="22"/>
    <x v="24"/>
    <x v="24"/>
    <x v="0"/>
    <x v="11"/>
    <x v="1"/>
  </r>
  <r>
    <x v="57"/>
    <x v="41"/>
    <x v="0"/>
    <x v="8"/>
    <x v="7"/>
    <x v="7"/>
    <x v="0"/>
    <x v="1"/>
    <x v="1"/>
  </r>
  <r>
    <x v="57"/>
    <x v="45"/>
    <x v="0"/>
    <x v="12"/>
    <x v="11"/>
    <x v="11"/>
    <x v="0"/>
    <x v="1"/>
    <x v="1"/>
  </r>
  <r>
    <x v="56"/>
    <x v="20"/>
    <x v="0"/>
    <x v="10"/>
    <x v="9"/>
    <x v="9"/>
    <x v="0"/>
    <x v="17"/>
    <x v="1"/>
  </r>
  <r>
    <x v="56"/>
    <x v="55"/>
    <x v="0"/>
    <x v="22"/>
    <x v="24"/>
    <x v="24"/>
    <x v="0"/>
    <x v="17"/>
    <x v="1"/>
  </r>
  <r>
    <x v="56"/>
    <x v="24"/>
    <x v="0"/>
    <x v="22"/>
    <x v="24"/>
    <x v="24"/>
    <x v="0"/>
    <x v="17"/>
    <x v="1"/>
  </r>
  <r>
    <x v="55"/>
    <x v="21"/>
    <x v="0"/>
    <x v="11"/>
    <x v="10"/>
    <x v="10"/>
    <x v="0"/>
    <x v="19"/>
    <x v="1"/>
  </r>
  <r>
    <x v="55"/>
    <x v="24"/>
    <x v="0"/>
    <x v="22"/>
    <x v="24"/>
    <x v="24"/>
    <x v="0"/>
    <x v="19"/>
    <x v="1"/>
  </r>
  <r>
    <x v="55"/>
    <x v="55"/>
    <x v="0"/>
    <x v="22"/>
    <x v="24"/>
    <x v="24"/>
    <x v="0"/>
    <x v="19"/>
    <x v="1"/>
  </r>
  <r>
    <x v="54"/>
    <x v="2"/>
    <x v="0"/>
    <x v="18"/>
    <x v="16"/>
    <x v="16"/>
    <x v="0"/>
    <x v="3"/>
    <x v="1"/>
  </r>
  <r>
    <x v="54"/>
    <x v="7"/>
    <x v="0"/>
    <x v="2"/>
    <x v="2"/>
    <x v="2"/>
    <x v="0"/>
    <x v="3"/>
    <x v="1"/>
  </r>
  <r>
    <x v="54"/>
    <x v="23"/>
    <x v="0"/>
    <x v="7"/>
    <x v="6"/>
    <x v="6"/>
    <x v="0"/>
    <x v="3"/>
    <x v="1"/>
  </r>
  <r>
    <x v="53"/>
    <x v="48"/>
    <x v="1"/>
    <x v="6"/>
    <x v="21"/>
    <x v="21"/>
    <x v="0"/>
    <x v="34"/>
    <x v="1"/>
  </r>
  <r>
    <x v="53"/>
    <x v="34"/>
    <x v="1"/>
    <x v="6"/>
    <x v="21"/>
    <x v="21"/>
    <x v="0"/>
    <x v="34"/>
    <x v="1"/>
  </r>
  <r>
    <x v="53"/>
    <x v="33"/>
    <x v="1"/>
    <x v="6"/>
    <x v="21"/>
    <x v="21"/>
    <x v="0"/>
    <x v="34"/>
    <x v="1"/>
  </r>
  <r>
    <x v="53"/>
    <x v="41"/>
    <x v="0"/>
    <x v="8"/>
    <x v="7"/>
    <x v="7"/>
    <x v="0"/>
    <x v="34"/>
    <x v="1"/>
  </r>
  <r>
    <x v="53"/>
    <x v="45"/>
    <x v="0"/>
    <x v="12"/>
    <x v="11"/>
    <x v="11"/>
    <x v="0"/>
    <x v="34"/>
    <x v="1"/>
  </r>
  <r>
    <x v="53"/>
    <x v="55"/>
    <x v="0"/>
    <x v="22"/>
    <x v="24"/>
    <x v="24"/>
    <x v="0"/>
    <x v="34"/>
    <x v="1"/>
  </r>
  <r>
    <x v="52"/>
    <x v="21"/>
    <x v="0"/>
    <x v="11"/>
    <x v="10"/>
    <x v="10"/>
    <x v="0"/>
    <x v="3"/>
    <x v="1"/>
  </r>
  <r>
    <x v="52"/>
    <x v="29"/>
    <x v="0"/>
    <x v="13"/>
    <x v="12"/>
    <x v="12"/>
    <x v="0"/>
    <x v="3"/>
    <x v="1"/>
  </r>
  <r>
    <x v="52"/>
    <x v="24"/>
    <x v="0"/>
    <x v="22"/>
    <x v="24"/>
    <x v="24"/>
    <x v="0"/>
    <x v="3"/>
    <x v="1"/>
  </r>
  <r>
    <x v="51"/>
    <x v="55"/>
    <x v="0"/>
    <x v="22"/>
    <x v="24"/>
    <x v="24"/>
    <x v="0"/>
    <x v="11"/>
    <x v="1"/>
  </r>
  <r>
    <x v="51"/>
    <x v="19"/>
    <x v="0"/>
    <x v="22"/>
    <x v="24"/>
    <x v="24"/>
    <x v="0"/>
    <x v="11"/>
    <x v="1"/>
  </r>
  <r>
    <x v="51"/>
    <x v="20"/>
    <x v="0"/>
    <x v="10"/>
    <x v="9"/>
    <x v="9"/>
    <x v="0"/>
    <x v="11"/>
    <x v="1"/>
  </r>
  <r>
    <x v="51"/>
    <x v="22"/>
    <x v="0"/>
    <x v="9"/>
    <x v="8"/>
    <x v="8"/>
    <x v="0"/>
    <x v="11"/>
    <x v="1"/>
  </r>
  <r>
    <x v="50"/>
    <x v="49"/>
    <x v="0"/>
    <x v="30"/>
    <x v="40"/>
    <x v="40"/>
    <x v="1"/>
    <x v="53"/>
    <x v="0"/>
  </r>
  <r>
    <x v="50"/>
    <x v="10"/>
    <x v="0"/>
    <x v="18"/>
    <x v="16"/>
    <x v="16"/>
    <x v="0"/>
    <x v="53"/>
    <x v="1"/>
  </r>
  <r>
    <x v="49"/>
    <x v="19"/>
    <x v="0"/>
    <x v="22"/>
    <x v="24"/>
    <x v="24"/>
    <x v="0"/>
    <x v="24"/>
    <x v="1"/>
  </r>
  <r>
    <x v="49"/>
    <x v="40"/>
    <x v="0"/>
    <x v="22"/>
    <x v="24"/>
    <x v="24"/>
    <x v="0"/>
    <x v="24"/>
    <x v="1"/>
  </r>
  <r>
    <x v="49"/>
    <x v="24"/>
    <x v="0"/>
    <x v="22"/>
    <x v="24"/>
    <x v="24"/>
    <x v="0"/>
    <x v="24"/>
    <x v="1"/>
  </r>
  <r>
    <x v="49"/>
    <x v="57"/>
    <x v="0"/>
    <x v="20"/>
    <x v="20"/>
    <x v="20"/>
    <x v="0"/>
    <x v="24"/>
    <x v="1"/>
  </r>
  <r>
    <x v="48"/>
    <x v="21"/>
    <x v="0"/>
    <x v="11"/>
    <x v="10"/>
    <x v="10"/>
    <x v="0"/>
    <x v="27"/>
    <x v="1"/>
  </r>
  <r>
    <x v="48"/>
    <x v="29"/>
    <x v="0"/>
    <x v="13"/>
    <x v="12"/>
    <x v="12"/>
    <x v="0"/>
    <x v="27"/>
    <x v="1"/>
  </r>
  <r>
    <x v="48"/>
    <x v="24"/>
    <x v="0"/>
    <x v="22"/>
    <x v="24"/>
    <x v="24"/>
    <x v="0"/>
    <x v="27"/>
    <x v="1"/>
  </r>
  <r>
    <x v="48"/>
    <x v="43"/>
    <x v="1"/>
    <x v="24"/>
    <x v="39"/>
    <x v="39"/>
    <x v="1"/>
    <x v="27"/>
    <x v="0"/>
  </r>
  <r>
    <x v="47"/>
    <x v="21"/>
    <x v="0"/>
    <x v="11"/>
    <x v="10"/>
    <x v="10"/>
    <x v="0"/>
    <x v="13"/>
    <x v="1"/>
  </r>
  <r>
    <x v="47"/>
    <x v="24"/>
    <x v="0"/>
    <x v="22"/>
    <x v="24"/>
    <x v="24"/>
    <x v="0"/>
    <x v="13"/>
    <x v="1"/>
  </r>
  <r>
    <x v="47"/>
    <x v="55"/>
    <x v="0"/>
    <x v="22"/>
    <x v="24"/>
    <x v="24"/>
    <x v="0"/>
    <x v="13"/>
    <x v="1"/>
  </r>
  <r>
    <x v="46"/>
    <x v="55"/>
    <x v="0"/>
    <x v="22"/>
    <x v="24"/>
    <x v="24"/>
    <x v="0"/>
    <x v="0"/>
    <x v="1"/>
  </r>
  <r>
    <x v="45"/>
    <x v="21"/>
    <x v="0"/>
    <x v="11"/>
    <x v="10"/>
    <x v="10"/>
    <x v="0"/>
    <x v="15"/>
    <x v="1"/>
  </r>
  <r>
    <x v="45"/>
    <x v="29"/>
    <x v="0"/>
    <x v="13"/>
    <x v="12"/>
    <x v="12"/>
    <x v="0"/>
    <x v="15"/>
    <x v="1"/>
  </r>
  <r>
    <x v="45"/>
    <x v="24"/>
    <x v="0"/>
    <x v="22"/>
    <x v="24"/>
    <x v="24"/>
    <x v="0"/>
    <x v="15"/>
    <x v="1"/>
  </r>
  <r>
    <x v="44"/>
    <x v="21"/>
    <x v="0"/>
    <x v="11"/>
    <x v="10"/>
    <x v="10"/>
    <x v="0"/>
    <x v="19"/>
    <x v="1"/>
  </r>
  <r>
    <x v="44"/>
    <x v="24"/>
    <x v="0"/>
    <x v="22"/>
    <x v="24"/>
    <x v="24"/>
    <x v="0"/>
    <x v="19"/>
    <x v="1"/>
  </r>
  <r>
    <x v="44"/>
    <x v="55"/>
    <x v="0"/>
    <x v="22"/>
    <x v="24"/>
    <x v="24"/>
    <x v="0"/>
    <x v="19"/>
    <x v="1"/>
  </r>
  <r>
    <x v="43"/>
    <x v="21"/>
    <x v="0"/>
    <x v="11"/>
    <x v="10"/>
    <x v="10"/>
    <x v="0"/>
    <x v="9"/>
    <x v="1"/>
  </r>
  <r>
    <x v="43"/>
    <x v="29"/>
    <x v="0"/>
    <x v="13"/>
    <x v="12"/>
    <x v="12"/>
    <x v="0"/>
    <x v="9"/>
    <x v="1"/>
  </r>
  <r>
    <x v="43"/>
    <x v="24"/>
    <x v="0"/>
    <x v="22"/>
    <x v="24"/>
    <x v="24"/>
    <x v="0"/>
    <x v="9"/>
    <x v="1"/>
  </r>
  <r>
    <x v="42"/>
    <x v="40"/>
    <x v="0"/>
    <x v="22"/>
    <x v="24"/>
    <x v="24"/>
    <x v="0"/>
    <x v="26"/>
    <x v="1"/>
  </r>
  <r>
    <x v="42"/>
    <x v="55"/>
    <x v="0"/>
    <x v="22"/>
    <x v="24"/>
    <x v="24"/>
    <x v="0"/>
    <x v="26"/>
    <x v="1"/>
  </r>
  <r>
    <x v="42"/>
    <x v="46"/>
    <x v="0"/>
    <x v="26"/>
    <x v="32"/>
    <x v="32"/>
    <x v="0"/>
    <x v="26"/>
    <x v="1"/>
  </r>
  <r>
    <x v="41"/>
    <x v="24"/>
    <x v="1"/>
    <x v="22"/>
    <x v="36"/>
    <x v="36"/>
    <x v="0"/>
    <x v="24"/>
    <x v="1"/>
  </r>
  <r>
    <x v="41"/>
    <x v="22"/>
    <x v="0"/>
    <x v="9"/>
    <x v="8"/>
    <x v="8"/>
    <x v="0"/>
    <x v="24"/>
    <x v="1"/>
  </r>
  <r>
    <x v="41"/>
    <x v="33"/>
    <x v="3"/>
    <x v="6"/>
    <x v="35"/>
    <x v="35"/>
    <x v="0"/>
    <x v="24"/>
    <x v="1"/>
  </r>
  <r>
    <x v="40"/>
    <x v="34"/>
    <x v="4"/>
    <x v="6"/>
    <x v="41"/>
    <x v="41"/>
    <x v="1"/>
    <x v="43"/>
    <x v="0"/>
  </r>
  <r>
    <x v="40"/>
    <x v="33"/>
    <x v="4"/>
    <x v="6"/>
    <x v="41"/>
    <x v="41"/>
    <x v="1"/>
    <x v="43"/>
    <x v="0"/>
  </r>
  <r>
    <x v="40"/>
    <x v="48"/>
    <x v="1"/>
    <x v="6"/>
    <x v="21"/>
    <x v="21"/>
    <x v="0"/>
    <x v="43"/>
    <x v="1"/>
  </r>
  <r>
    <x v="40"/>
    <x v="34"/>
    <x v="1"/>
    <x v="6"/>
    <x v="21"/>
    <x v="21"/>
    <x v="0"/>
    <x v="43"/>
    <x v="1"/>
  </r>
  <r>
    <x v="40"/>
    <x v="33"/>
    <x v="1"/>
    <x v="6"/>
    <x v="21"/>
    <x v="21"/>
    <x v="0"/>
    <x v="43"/>
    <x v="1"/>
  </r>
  <r>
    <x v="39"/>
    <x v="21"/>
    <x v="0"/>
    <x v="11"/>
    <x v="10"/>
    <x v="10"/>
    <x v="0"/>
    <x v="14"/>
    <x v="1"/>
  </r>
  <r>
    <x v="39"/>
    <x v="29"/>
    <x v="0"/>
    <x v="13"/>
    <x v="12"/>
    <x v="12"/>
    <x v="0"/>
    <x v="14"/>
    <x v="1"/>
  </r>
  <r>
    <x v="39"/>
    <x v="24"/>
    <x v="0"/>
    <x v="22"/>
    <x v="24"/>
    <x v="24"/>
    <x v="0"/>
    <x v="14"/>
    <x v="1"/>
  </r>
  <r>
    <x v="38"/>
    <x v="31"/>
    <x v="0"/>
    <x v="27"/>
    <x v="37"/>
    <x v="37"/>
    <x v="0"/>
    <x v="46"/>
    <x v="1"/>
  </r>
  <r>
    <x v="37"/>
    <x v="21"/>
    <x v="0"/>
    <x v="11"/>
    <x v="10"/>
    <x v="10"/>
    <x v="0"/>
    <x v="3"/>
    <x v="1"/>
  </r>
  <r>
    <x v="37"/>
    <x v="29"/>
    <x v="0"/>
    <x v="13"/>
    <x v="12"/>
    <x v="12"/>
    <x v="0"/>
    <x v="3"/>
    <x v="1"/>
  </r>
  <r>
    <x v="37"/>
    <x v="24"/>
    <x v="0"/>
    <x v="22"/>
    <x v="24"/>
    <x v="24"/>
    <x v="0"/>
    <x v="3"/>
    <x v="1"/>
  </r>
  <r>
    <x v="36"/>
    <x v="21"/>
    <x v="0"/>
    <x v="11"/>
    <x v="10"/>
    <x v="10"/>
    <x v="0"/>
    <x v="19"/>
    <x v="1"/>
  </r>
  <r>
    <x v="36"/>
    <x v="24"/>
    <x v="0"/>
    <x v="22"/>
    <x v="24"/>
    <x v="24"/>
    <x v="0"/>
    <x v="19"/>
    <x v="1"/>
  </r>
  <r>
    <x v="36"/>
    <x v="55"/>
    <x v="0"/>
    <x v="22"/>
    <x v="24"/>
    <x v="24"/>
    <x v="0"/>
    <x v="19"/>
    <x v="1"/>
  </r>
  <r>
    <x v="35"/>
    <x v="21"/>
    <x v="0"/>
    <x v="11"/>
    <x v="10"/>
    <x v="10"/>
    <x v="0"/>
    <x v="3"/>
    <x v="1"/>
  </r>
  <r>
    <x v="35"/>
    <x v="29"/>
    <x v="0"/>
    <x v="13"/>
    <x v="12"/>
    <x v="12"/>
    <x v="0"/>
    <x v="3"/>
    <x v="1"/>
  </r>
  <r>
    <x v="35"/>
    <x v="24"/>
    <x v="0"/>
    <x v="22"/>
    <x v="24"/>
    <x v="24"/>
    <x v="0"/>
    <x v="3"/>
    <x v="1"/>
  </r>
  <r>
    <x v="34"/>
    <x v="21"/>
    <x v="0"/>
    <x v="11"/>
    <x v="10"/>
    <x v="10"/>
    <x v="0"/>
    <x v="8"/>
    <x v="1"/>
  </r>
  <r>
    <x v="34"/>
    <x v="29"/>
    <x v="0"/>
    <x v="13"/>
    <x v="12"/>
    <x v="12"/>
    <x v="0"/>
    <x v="8"/>
    <x v="1"/>
  </r>
  <r>
    <x v="34"/>
    <x v="24"/>
    <x v="0"/>
    <x v="22"/>
    <x v="24"/>
    <x v="24"/>
    <x v="0"/>
    <x v="8"/>
    <x v="1"/>
  </r>
  <r>
    <x v="33"/>
    <x v="42"/>
    <x v="0"/>
    <x v="24"/>
    <x v="30"/>
    <x v="30"/>
    <x v="0"/>
    <x v="30"/>
    <x v="1"/>
  </r>
  <r>
    <x v="33"/>
    <x v="43"/>
    <x v="0"/>
    <x v="24"/>
    <x v="30"/>
    <x v="30"/>
    <x v="0"/>
    <x v="30"/>
    <x v="1"/>
  </r>
  <r>
    <x v="33"/>
    <x v="44"/>
    <x v="0"/>
    <x v="24"/>
    <x v="30"/>
    <x v="30"/>
    <x v="0"/>
    <x v="30"/>
    <x v="1"/>
  </r>
  <r>
    <x v="33"/>
    <x v="22"/>
    <x v="0"/>
    <x v="9"/>
    <x v="8"/>
    <x v="8"/>
    <x v="0"/>
    <x v="30"/>
    <x v="1"/>
  </r>
  <r>
    <x v="33"/>
    <x v="7"/>
    <x v="0"/>
    <x v="2"/>
    <x v="2"/>
    <x v="2"/>
    <x v="0"/>
    <x v="30"/>
    <x v="1"/>
  </r>
  <r>
    <x v="33"/>
    <x v="23"/>
    <x v="0"/>
    <x v="7"/>
    <x v="6"/>
    <x v="6"/>
    <x v="0"/>
    <x v="30"/>
    <x v="1"/>
  </r>
  <r>
    <x v="32"/>
    <x v="48"/>
    <x v="3"/>
    <x v="6"/>
    <x v="35"/>
    <x v="35"/>
    <x v="0"/>
    <x v="40"/>
    <x v="1"/>
  </r>
  <r>
    <x v="32"/>
    <x v="34"/>
    <x v="3"/>
    <x v="6"/>
    <x v="35"/>
    <x v="35"/>
    <x v="0"/>
    <x v="40"/>
    <x v="1"/>
  </r>
  <r>
    <x v="32"/>
    <x v="33"/>
    <x v="3"/>
    <x v="6"/>
    <x v="35"/>
    <x v="35"/>
    <x v="0"/>
    <x v="40"/>
    <x v="1"/>
  </r>
  <r>
    <x v="32"/>
    <x v="32"/>
    <x v="0"/>
    <x v="8"/>
    <x v="7"/>
    <x v="7"/>
    <x v="0"/>
    <x v="40"/>
    <x v="1"/>
  </r>
  <r>
    <x v="31"/>
    <x v="55"/>
    <x v="0"/>
    <x v="22"/>
    <x v="24"/>
    <x v="24"/>
    <x v="0"/>
    <x v="0"/>
    <x v="1"/>
  </r>
  <r>
    <x v="30"/>
    <x v="21"/>
    <x v="0"/>
    <x v="11"/>
    <x v="10"/>
    <x v="10"/>
    <x v="0"/>
    <x v="9"/>
    <x v="1"/>
  </r>
  <r>
    <x v="30"/>
    <x v="29"/>
    <x v="0"/>
    <x v="13"/>
    <x v="12"/>
    <x v="12"/>
    <x v="0"/>
    <x v="9"/>
    <x v="1"/>
  </r>
  <r>
    <x v="30"/>
    <x v="24"/>
    <x v="0"/>
    <x v="22"/>
    <x v="24"/>
    <x v="24"/>
    <x v="0"/>
    <x v="9"/>
    <x v="1"/>
  </r>
  <r>
    <x v="29"/>
    <x v="21"/>
    <x v="0"/>
    <x v="11"/>
    <x v="10"/>
    <x v="10"/>
    <x v="0"/>
    <x v="9"/>
    <x v="1"/>
  </r>
  <r>
    <x v="29"/>
    <x v="29"/>
    <x v="0"/>
    <x v="13"/>
    <x v="12"/>
    <x v="12"/>
    <x v="0"/>
    <x v="9"/>
    <x v="1"/>
  </r>
  <r>
    <x v="29"/>
    <x v="24"/>
    <x v="0"/>
    <x v="22"/>
    <x v="24"/>
    <x v="24"/>
    <x v="0"/>
    <x v="9"/>
    <x v="1"/>
  </r>
  <r>
    <x v="28"/>
    <x v="56"/>
    <x v="1"/>
    <x v="20"/>
    <x v="34"/>
    <x v="34"/>
    <x v="0"/>
    <x v="24"/>
    <x v="1"/>
  </r>
  <r>
    <x v="28"/>
    <x v="56"/>
    <x v="1"/>
    <x v="20"/>
    <x v="34"/>
    <x v="34"/>
    <x v="0"/>
    <x v="24"/>
    <x v="1"/>
  </r>
  <r>
    <x v="27"/>
    <x v="21"/>
    <x v="0"/>
    <x v="11"/>
    <x v="10"/>
    <x v="10"/>
    <x v="0"/>
    <x v="10"/>
    <x v="1"/>
  </r>
  <r>
    <x v="27"/>
    <x v="29"/>
    <x v="0"/>
    <x v="13"/>
    <x v="12"/>
    <x v="12"/>
    <x v="0"/>
    <x v="10"/>
    <x v="1"/>
  </r>
  <r>
    <x v="27"/>
    <x v="24"/>
    <x v="0"/>
    <x v="22"/>
    <x v="24"/>
    <x v="24"/>
    <x v="0"/>
    <x v="10"/>
    <x v="1"/>
  </r>
  <r>
    <x v="26"/>
    <x v="21"/>
    <x v="0"/>
    <x v="11"/>
    <x v="10"/>
    <x v="10"/>
    <x v="0"/>
    <x v="4"/>
    <x v="1"/>
  </r>
  <r>
    <x v="25"/>
    <x v="24"/>
    <x v="0"/>
    <x v="22"/>
    <x v="24"/>
    <x v="24"/>
    <x v="0"/>
    <x v="36"/>
    <x v="1"/>
  </r>
  <r>
    <x v="25"/>
    <x v="20"/>
    <x v="0"/>
    <x v="10"/>
    <x v="9"/>
    <x v="9"/>
    <x v="0"/>
    <x v="36"/>
    <x v="1"/>
  </r>
  <r>
    <x v="24"/>
    <x v="21"/>
    <x v="0"/>
    <x v="11"/>
    <x v="10"/>
    <x v="10"/>
    <x v="0"/>
    <x v="49"/>
    <x v="1"/>
  </r>
  <r>
    <x v="24"/>
    <x v="17"/>
    <x v="1"/>
    <x v="14"/>
    <x v="29"/>
    <x v="29"/>
    <x v="0"/>
    <x v="49"/>
    <x v="1"/>
  </r>
  <r>
    <x v="24"/>
    <x v="57"/>
    <x v="0"/>
    <x v="20"/>
    <x v="20"/>
    <x v="20"/>
    <x v="0"/>
    <x v="49"/>
    <x v="1"/>
  </r>
  <r>
    <x v="23"/>
    <x v="58"/>
    <x v="3"/>
    <x v="20"/>
    <x v="43"/>
    <x v="43"/>
    <x v="1"/>
    <x v="25"/>
    <x v="0"/>
  </r>
  <r>
    <x v="22"/>
    <x v="21"/>
    <x v="0"/>
    <x v="11"/>
    <x v="10"/>
    <x v="10"/>
    <x v="0"/>
    <x v="10"/>
    <x v="1"/>
  </r>
  <r>
    <x v="22"/>
    <x v="29"/>
    <x v="0"/>
    <x v="13"/>
    <x v="12"/>
    <x v="12"/>
    <x v="0"/>
    <x v="10"/>
    <x v="1"/>
  </r>
  <r>
    <x v="22"/>
    <x v="24"/>
    <x v="0"/>
    <x v="22"/>
    <x v="24"/>
    <x v="24"/>
    <x v="0"/>
    <x v="10"/>
    <x v="1"/>
  </r>
  <r>
    <x v="21"/>
    <x v="34"/>
    <x v="0"/>
    <x v="6"/>
    <x v="5"/>
    <x v="5"/>
    <x v="0"/>
    <x v="29"/>
    <x v="1"/>
  </r>
  <r>
    <x v="21"/>
    <x v="10"/>
    <x v="0"/>
    <x v="18"/>
    <x v="16"/>
    <x v="16"/>
    <x v="0"/>
    <x v="29"/>
    <x v="1"/>
  </r>
  <r>
    <x v="21"/>
    <x v="24"/>
    <x v="0"/>
    <x v="22"/>
    <x v="24"/>
    <x v="24"/>
    <x v="0"/>
    <x v="29"/>
    <x v="1"/>
  </r>
  <r>
    <x v="21"/>
    <x v="58"/>
    <x v="0"/>
    <x v="20"/>
    <x v="20"/>
    <x v="20"/>
    <x v="0"/>
    <x v="29"/>
    <x v="1"/>
  </r>
  <r>
    <x v="21"/>
    <x v="55"/>
    <x v="0"/>
    <x v="22"/>
    <x v="24"/>
    <x v="24"/>
    <x v="0"/>
    <x v="29"/>
    <x v="1"/>
  </r>
  <r>
    <x v="20"/>
    <x v="21"/>
    <x v="0"/>
    <x v="11"/>
    <x v="10"/>
    <x v="10"/>
    <x v="0"/>
    <x v="9"/>
    <x v="1"/>
  </r>
  <r>
    <x v="20"/>
    <x v="29"/>
    <x v="0"/>
    <x v="13"/>
    <x v="12"/>
    <x v="12"/>
    <x v="0"/>
    <x v="9"/>
    <x v="1"/>
  </r>
  <r>
    <x v="20"/>
    <x v="24"/>
    <x v="0"/>
    <x v="22"/>
    <x v="24"/>
    <x v="24"/>
    <x v="0"/>
    <x v="9"/>
    <x v="1"/>
  </r>
  <r>
    <x v="19"/>
    <x v="55"/>
    <x v="0"/>
    <x v="22"/>
    <x v="24"/>
    <x v="24"/>
    <x v="0"/>
    <x v="0"/>
    <x v="1"/>
  </r>
  <r>
    <x v="18"/>
    <x v="21"/>
    <x v="0"/>
    <x v="11"/>
    <x v="10"/>
    <x v="10"/>
    <x v="0"/>
    <x v="10"/>
    <x v="1"/>
  </r>
  <r>
    <x v="18"/>
    <x v="29"/>
    <x v="0"/>
    <x v="13"/>
    <x v="12"/>
    <x v="12"/>
    <x v="0"/>
    <x v="10"/>
    <x v="1"/>
  </r>
  <r>
    <x v="18"/>
    <x v="24"/>
    <x v="0"/>
    <x v="22"/>
    <x v="24"/>
    <x v="24"/>
    <x v="0"/>
    <x v="10"/>
    <x v="1"/>
  </r>
  <r>
    <x v="17"/>
    <x v="19"/>
    <x v="0"/>
    <x v="22"/>
    <x v="24"/>
    <x v="24"/>
    <x v="0"/>
    <x v="27"/>
    <x v="1"/>
  </r>
  <r>
    <x v="17"/>
    <x v="20"/>
    <x v="0"/>
    <x v="10"/>
    <x v="9"/>
    <x v="9"/>
    <x v="0"/>
    <x v="27"/>
    <x v="1"/>
  </r>
  <r>
    <x v="17"/>
    <x v="28"/>
    <x v="0"/>
    <x v="9"/>
    <x v="8"/>
    <x v="8"/>
    <x v="0"/>
    <x v="27"/>
    <x v="1"/>
  </r>
  <r>
    <x v="17"/>
    <x v="22"/>
    <x v="0"/>
    <x v="9"/>
    <x v="8"/>
    <x v="8"/>
    <x v="0"/>
    <x v="27"/>
    <x v="1"/>
  </r>
  <r>
    <x v="17"/>
    <x v="33"/>
    <x v="0"/>
    <x v="6"/>
    <x v="5"/>
    <x v="5"/>
    <x v="0"/>
    <x v="27"/>
    <x v="1"/>
  </r>
  <r>
    <x v="17"/>
    <x v="38"/>
    <x v="0"/>
    <x v="23"/>
    <x v="26"/>
    <x v="26"/>
    <x v="0"/>
    <x v="27"/>
    <x v="1"/>
  </r>
  <r>
    <x v="16"/>
    <x v="21"/>
    <x v="0"/>
    <x v="11"/>
    <x v="10"/>
    <x v="10"/>
    <x v="0"/>
    <x v="9"/>
    <x v="1"/>
  </r>
  <r>
    <x v="16"/>
    <x v="29"/>
    <x v="0"/>
    <x v="13"/>
    <x v="12"/>
    <x v="12"/>
    <x v="0"/>
    <x v="9"/>
    <x v="1"/>
  </r>
  <r>
    <x v="16"/>
    <x v="24"/>
    <x v="0"/>
    <x v="22"/>
    <x v="24"/>
    <x v="24"/>
    <x v="0"/>
    <x v="9"/>
    <x v="1"/>
  </r>
  <r>
    <x v="15"/>
    <x v="15"/>
    <x v="0"/>
    <x v="9"/>
    <x v="8"/>
    <x v="8"/>
    <x v="0"/>
    <x v="31"/>
    <x v="1"/>
  </r>
  <r>
    <x v="15"/>
    <x v="5"/>
    <x v="0"/>
    <x v="9"/>
    <x v="8"/>
    <x v="8"/>
    <x v="0"/>
    <x v="31"/>
    <x v="1"/>
  </r>
  <r>
    <x v="15"/>
    <x v="33"/>
    <x v="0"/>
    <x v="6"/>
    <x v="5"/>
    <x v="5"/>
    <x v="0"/>
    <x v="31"/>
    <x v="1"/>
  </r>
  <r>
    <x v="15"/>
    <x v="44"/>
    <x v="0"/>
    <x v="24"/>
    <x v="30"/>
    <x v="30"/>
    <x v="0"/>
    <x v="31"/>
    <x v="1"/>
  </r>
  <r>
    <x v="15"/>
    <x v="1"/>
    <x v="0"/>
    <x v="17"/>
    <x v="15"/>
    <x v="15"/>
    <x v="0"/>
    <x v="31"/>
    <x v="1"/>
  </r>
  <r>
    <x v="15"/>
    <x v="14"/>
    <x v="0"/>
    <x v="16"/>
    <x v="14"/>
    <x v="14"/>
    <x v="0"/>
    <x v="31"/>
    <x v="1"/>
  </r>
  <r>
    <x v="14"/>
    <x v="21"/>
    <x v="0"/>
    <x v="11"/>
    <x v="10"/>
    <x v="10"/>
    <x v="0"/>
    <x v="24"/>
    <x v="1"/>
  </r>
  <r>
    <x v="13"/>
    <x v="21"/>
    <x v="0"/>
    <x v="11"/>
    <x v="10"/>
    <x v="10"/>
    <x v="0"/>
    <x v="9"/>
    <x v="1"/>
  </r>
  <r>
    <x v="13"/>
    <x v="29"/>
    <x v="0"/>
    <x v="13"/>
    <x v="12"/>
    <x v="12"/>
    <x v="0"/>
    <x v="9"/>
    <x v="1"/>
  </r>
  <r>
    <x v="13"/>
    <x v="24"/>
    <x v="0"/>
    <x v="22"/>
    <x v="24"/>
    <x v="24"/>
    <x v="0"/>
    <x v="9"/>
    <x v="1"/>
  </r>
  <r>
    <x v="12"/>
    <x v="21"/>
    <x v="1"/>
    <x v="11"/>
    <x v="27"/>
    <x v="27"/>
    <x v="0"/>
    <x v="41"/>
    <x v="1"/>
  </r>
  <r>
    <x v="12"/>
    <x v="29"/>
    <x v="1"/>
    <x v="13"/>
    <x v="28"/>
    <x v="28"/>
    <x v="0"/>
    <x v="41"/>
    <x v="1"/>
  </r>
  <r>
    <x v="12"/>
    <x v="24"/>
    <x v="1"/>
    <x v="22"/>
    <x v="36"/>
    <x v="36"/>
    <x v="0"/>
    <x v="41"/>
    <x v="1"/>
  </r>
  <r>
    <x v="12"/>
    <x v="21"/>
    <x v="0"/>
    <x v="11"/>
    <x v="10"/>
    <x v="10"/>
    <x v="0"/>
    <x v="41"/>
    <x v="1"/>
  </r>
  <r>
    <x v="12"/>
    <x v="29"/>
    <x v="0"/>
    <x v="13"/>
    <x v="12"/>
    <x v="12"/>
    <x v="0"/>
    <x v="41"/>
    <x v="1"/>
  </r>
  <r>
    <x v="12"/>
    <x v="24"/>
    <x v="0"/>
    <x v="22"/>
    <x v="24"/>
    <x v="24"/>
    <x v="0"/>
    <x v="41"/>
    <x v="1"/>
  </r>
  <r>
    <x v="12"/>
    <x v="20"/>
    <x v="0"/>
    <x v="10"/>
    <x v="9"/>
    <x v="9"/>
    <x v="0"/>
    <x v="41"/>
    <x v="1"/>
  </r>
  <r>
    <x v="11"/>
    <x v="47"/>
    <x v="0"/>
    <x v="26"/>
    <x v="32"/>
    <x v="32"/>
    <x v="0"/>
    <x v="24"/>
    <x v="1"/>
  </r>
  <r>
    <x v="11"/>
    <x v="12"/>
    <x v="0"/>
    <x v="26"/>
    <x v="32"/>
    <x v="32"/>
    <x v="0"/>
    <x v="24"/>
    <x v="1"/>
  </r>
  <r>
    <x v="10"/>
    <x v="21"/>
    <x v="0"/>
    <x v="11"/>
    <x v="10"/>
    <x v="10"/>
    <x v="0"/>
    <x v="10"/>
    <x v="1"/>
  </r>
  <r>
    <x v="10"/>
    <x v="29"/>
    <x v="0"/>
    <x v="13"/>
    <x v="12"/>
    <x v="12"/>
    <x v="0"/>
    <x v="10"/>
    <x v="1"/>
  </r>
  <r>
    <x v="10"/>
    <x v="24"/>
    <x v="0"/>
    <x v="22"/>
    <x v="24"/>
    <x v="24"/>
    <x v="0"/>
    <x v="10"/>
    <x v="1"/>
  </r>
  <r>
    <x v="9"/>
    <x v="54"/>
    <x v="1"/>
    <x v="29"/>
    <x v="45"/>
    <x v="45"/>
    <x v="2"/>
    <x v="48"/>
    <x v="0"/>
  </r>
  <r>
    <x v="9"/>
    <x v="52"/>
    <x v="0"/>
    <x v="18"/>
    <x v="16"/>
    <x v="16"/>
    <x v="0"/>
    <x v="48"/>
    <x v="1"/>
  </r>
  <r>
    <x v="9"/>
    <x v="33"/>
    <x v="5"/>
    <x v="6"/>
    <x v="44"/>
    <x v="44"/>
    <x v="1"/>
    <x v="48"/>
    <x v="0"/>
  </r>
  <r>
    <x v="9"/>
    <x v="25"/>
    <x v="0"/>
    <x v="3"/>
    <x v="3"/>
    <x v="3"/>
    <x v="0"/>
    <x v="48"/>
    <x v="1"/>
  </r>
  <r>
    <x v="8"/>
    <x v="21"/>
    <x v="0"/>
    <x v="11"/>
    <x v="10"/>
    <x v="10"/>
    <x v="0"/>
    <x v="11"/>
    <x v="1"/>
  </r>
  <r>
    <x v="8"/>
    <x v="29"/>
    <x v="0"/>
    <x v="13"/>
    <x v="12"/>
    <x v="12"/>
    <x v="0"/>
    <x v="11"/>
    <x v="1"/>
  </r>
  <r>
    <x v="8"/>
    <x v="24"/>
    <x v="0"/>
    <x v="22"/>
    <x v="24"/>
    <x v="24"/>
    <x v="0"/>
    <x v="11"/>
    <x v="1"/>
  </r>
  <r>
    <x v="7"/>
    <x v="21"/>
    <x v="0"/>
    <x v="11"/>
    <x v="10"/>
    <x v="10"/>
    <x v="0"/>
    <x v="12"/>
    <x v="1"/>
  </r>
  <r>
    <x v="7"/>
    <x v="29"/>
    <x v="0"/>
    <x v="13"/>
    <x v="12"/>
    <x v="12"/>
    <x v="0"/>
    <x v="12"/>
    <x v="1"/>
  </r>
  <r>
    <x v="7"/>
    <x v="24"/>
    <x v="0"/>
    <x v="22"/>
    <x v="24"/>
    <x v="24"/>
    <x v="0"/>
    <x v="12"/>
    <x v="1"/>
  </r>
  <r>
    <x v="6"/>
    <x v="32"/>
    <x v="0"/>
    <x v="8"/>
    <x v="7"/>
    <x v="7"/>
    <x v="0"/>
    <x v="24"/>
    <x v="1"/>
  </r>
  <r>
    <x v="6"/>
    <x v="21"/>
    <x v="0"/>
    <x v="11"/>
    <x v="10"/>
    <x v="10"/>
    <x v="0"/>
    <x v="24"/>
    <x v="1"/>
  </r>
  <r>
    <x v="6"/>
    <x v="29"/>
    <x v="0"/>
    <x v="13"/>
    <x v="12"/>
    <x v="12"/>
    <x v="0"/>
    <x v="24"/>
    <x v="1"/>
  </r>
  <r>
    <x v="6"/>
    <x v="24"/>
    <x v="0"/>
    <x v="22"/>
    <x v="24"/>
    <x v="24"/>
    <x v="0"/>
    <x v="24"/>
    <x v="1"/>
  </r>
  <r>
    <x v="5"/>
    <x v="41"/>
    <x v="0"/>
    <x v="8"/>
    <x v="7"/>
    <x v="7"/>
    <x v="0"/>
    <x v="33"/>
    <x v="1"/>
  </r>
  <r>
    <x v="5"/>
    <x v="45"/>
    <x v="0"/>
    <x v="12"/>
    <x v="11"/>
    <x v="11"/>
    <x v="0"/>
    <x v="33"/>
    <x v="1"/>
  </r>
  <r>
    <x v="4"/>
    <x v="41"/>
    <x v="0"/>
    <x v="8"/>
    <x v="7"/>
    <x v="7"/>
    <x v="0"/>
    <x v="18"/>
    <x v="1"/>
  </r>
  <r>
    <x v="4"/>
    <x v="45"/>
    <x v="0"/>
    <x v="12"/>
    <x v="11"/>
    <x v="11"/>
    <x v="0"/>
    <x v="18"/>
    <x v="1"/>
  </r>
  <r>
    <x v="3"/>
    <x v="18"/>
    <x v="4"/>
    <x v="14"/>
    <x v="42"/>
    <x v="42"/>
    <x v="1"/>
    <x v="35"/>
    <x v="0"/>
  </r>
  <r>
    <x v="3"/>
    <x v="40"/>
    <x v="1"/>
    <x v="22"/>
    <x v="36"/>
    <x v="36"/>
    <x v="0"/>
    <x v="35"/>
    <x v="1"/>
  </r>
  <r>
    <x v="2"/>
    <x v="21"/>
    <x v="0"/>
    <x v="11"/>
    <x v="10"/>
    <x v="10"/>
    <x v="0"/>
    <x v="12"/>
    <x v="1"/>
  </r>
  <r>
    <x v="2"/>
    <x v="29"/>
    <x v="0"/>
    <x v="13"/>
    <x v="12"/>
    <x v="12"/>
    <x v="0"/>
    <x v="12"/>
    <x v="1"/>
  </r>
  <r>
    <x v="2"/>
    <x v="24"/>
    <x v="0"/>
    <x v="22"/>
    <x v="24"/>
    <x v="24"/>
    <x v="0"/>
    <x v="12"/>
    <x v="1"/>
  </r>
  <r>
    <x v="1"/>
    <x v="24"/>
    <x v="1"/>
    <x v="22"/>
    <x v="36"/>
    <x v="36"/>
    <x v="0"/>
    <x v="9"/>
    <x v="1"/>
  </r>
  <r>
    <x v="0"/>
    <x v="5"/>
    <x v="0"/>
    <x v="9"/>
    <x v="8"/>
    <x v="8"/>
    <x v="0"/>
    <x v="50"/>
    <x v="1"/>
  </r>
  <r>
    <x v="0"/>
    <x v="25"/>
    <x v="0"/>
    <x v="3"/>
    <x v="3"/>
    <x v="3"/>
    <x v="0"/>
    <x v="5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J15:Q23" firstHeaderRow="1" firstDataRow="3" firstDataCol="1"/>
  <pivotFields count="5"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compact="0" showAll="0" outline="0"/>
    <pivotField dataField="1" compact="0" showAll="0" outline="0"/>
  </pivotFields>
  <rowFields count="1">
    <field x="0"/>
  </rowFields>
  <colFields count="2">
    <field x="1"/>
    <field x="2"/>
  </colFields>
  <dataFields count="1">
    <dataField name="Sum of fixed" fld="4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J4:Q12" firstHeaderRow="1" firstDataRow="3" firstDataCol="1"/>
  <pivotFields count="5"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compact="0" showAll="0" outline="0"/>
    <pivotField dataField="1" compact="0" showAll="0" outline="0"/>
  </pivotFields>
  <rowFields count="1">
    <field x="0"/>
  </rowFields>
  <colFields count="2">
    <field x="1"/>
    <field x="2"/>
  </colFields>
  <dataFields count="1">
    <dataField name="Sum of fixed" fld="4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27" firstHeaderRow="1" firstDataRow="1" firstDataCol="1"/>
  <pivotFields count="9">
    <pivotField axis="axisRow" compact="0" showAll="0" defaultSubtotal="0" outline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</pivotFields>
  <rowFields count="1">
    <field x="0"/>
  </rowFields>
  <dataFields count="1">
    <dataField name="Sum - total_weight(KG)" fld="5" subtotal="sum" numFmtId="166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1" width="21.37"/>
    <col collapsed="false" customWidth="true" hidden="false" outlineLevel="0" max="3" min="3" style="0" width="9.75"/>
    <col collapsed="false" customWidth="true" hidden="false" outlineLevel="0" max="4" min="4" style="0" width="15.13"/>
    <col collapsed="false" customWidth="true" hidden="false" outlineLevel="0" max="5" min="5" style="0" width="12.51"/>
    <col collapsed="false" customWidth="true" hidden="false" outlineLevel="0" max="6" min="6" style="0" width="14.74"/>
    <col collapsed="false" customWidth="true" hidden="false" outlineLevel="0" max="7" min="7" style="0" width="16.43"/>
    <col collapsed="false" customWidth="true" hidden="false" outlineLevel="0" max="9" min="8" style="0" width="16.5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1" t="n">
        <v>8904223818706</v>
      </c>
      <c r="C2" s="0" t="s">
        <v>10</v>
      </c>
      <c r="D2" s="0" t="n">
        <f aca="false">VLOOKUP(B2,[1]Sheet1!$A$2:$B$67,2,0)</f>
        <v>127</v>
      </c>
      <c r="E2" s="0" t="n">
        <f aca="false">C2*D2</f>
        <v>127</v>
      </c>
      <c r="F2" s="3" t="n">
        <f aca="false">E2/1000</f>
        <v>0.127</v>
      </c>
      <c r="G2" s="0" t="n">
        <f aca="false">_xlfn.CEILING.MATH(F2,0.5)</f>
        <v>0.5</v>
      </c>
      <c r="H2" s="0" t="str">
        <f aca="false">VLOOKUP(A2,courier_company_invoice!$B$2:$H$125,2,0)</f>
        <v>1.6</v>
      </c>
      <c r="I2" s="0" t="str">
        <f aca="false">IF(G2=0.5,"fixed","additional")</f>
        <v>fixed</v>
      </c>
    </row>
    <row r="3" customFormat="false" ht="14.25" hidden="false" customHeight="false" outlineLevel="0" collapsed="false">
      <c r="A3" s="0" t="s">
        <v>9</v>
      </c>
      <c r="B3" s="1" t="n">
        <v>8904223819093</v>
      </c>
      <c r="C3" s="0" t="s">
        <v>10</v>
      </c>
      <c r="D3" s="0" t="n">
        <f aca="false">VLOOKUP(B3,[1]Sheet1!$A$2:$B$67,2,0)</f>
        <v>150</v>
      </c>
      <c r="E3" s="0" t="n">
        <f aca="false">C3*D3</f>
        <v>150</v>
      </c>
      <c r="F3" s="3" t="n">
        <f aca="false">E3/1000</f>
        <v>0.15</v>
      </c>
      <c r="G3" s="0" t="n">
        <f aca="false">_xlfn.CEILING.MATH(F3,0.5)</f>
        <v>0.5</v>
      </c>
      <c r="H3" s="0" t="str">
        <f aca="false">VLOOKUP(A3,courier_company_invoice!$B$2:$H$125,2,0)</f>
        <v>1.6</v>
      </c>
      <c r="I3" s="0" t="str">
        <f aca="false">IF(G3=0.5,"fixed","additional")</f>
        <v>fixed</v>
      </c>
    </row>
    <row r="4" customFormat="false" ht="14.25" hidden="false" customHeight="false" outlineLevel="0" collapsed="false">
      <c r="A4" s="0" t="s">
        <v>9</v>
      </c>
      <c r="B4" s="1" t="n">
        <v>8904223819109</v>
      </c>
      <c r="C4" s="0" t="s">
        <v>10</v>
      </c>
      <c r="D4" s="0" t="n">
        <f aca="false">VLOOKUP(B4,[1]Sheet1!$A$2:$B$67,2,0)</f>
        <v>100</v>
      </c>
      <c r="E4" s="0" t="n">
        <f aca="false">C4*D4</f>
        <v>100</v>
      </c>
      <c r="F4" s="3" t="n">
        <f aca="false">E4/1000</f>
        <v>0.1</v>
      </c>
      <c r="G4" s="0" t="n">
        <f aca="false">_xlfn.CEILING.MATH(F4,0.5)</f>
        <v>0.5</v>
      </c>
      <c r="H4" s="0" t="str">
        <f aca="false">VLOOKUP(A4,courier_company_invoice!$B$2:$H$125,2,0)</f>
        <v>1.6</v>
      </c>
      <c r="I4" s="0" t="str">
        <f aca="false">IF(G4=0.5,"fixed","additional")</f>
        <v>fixed</v>
      </c>
    </row>
    <row r="5" customFormat="false" ht="14.25" hidden="false" customHeight="false" outlineLevel="0" collapsed="false">
      <c r="A5" s="0" t="s">
        <v>9</v>
      </c>
      <c r="B5" s="1" t="n">
        <v>8904223818430</v>
      </c>
      <c r="C5" s="0" t="s">
        <v>10</v>
      </c>
      <c r="D5" s="0" t="n">
        <f aca="false">VLOOKUP(B5,[1]Sheet1!$A$2:$B$67,2,0)</f>
        <v>165</v>
      </c>
      <c r="E5" s="0" t="n">
        <f aca="false">C5*D5</f>
        <v>165</v>
      </c>
      <c r="F5" s="3" t="n">
        <f aca="false">E5/1000</f>
        <v>0.165</v>
      </c>
      <c r="G5" s="0" t="n">
        <f aca="false">_xlfn.CEILING.MATH(F5,0.5)</f>
        <v>0.5</v>
      </c>
      <c r="H5" s="0" t="str">
        <f aca="false">VLOOKUP(A5,courier_company_invoice!$B$2:$H$125,2,0)</f>
        <v>1.6</v>
      </c>
      <c r="I5" s="0" t="str">
        <f aca="false">IF(G5=0.5,"fixed","additional")</f>
        <v>fixed</v>
      </c>
    </row>
    <row r="6" customFormat="false" ht="14.25" hidden="false" customHeight="false" outlineLevel="0" collapsed="false">
      <c r="A6" s="0" t="s">
        <v>9</v>
      </c>
      <c r="B6" s="1" t="n">
        <v>8904223819277</v>
      </c>
      <c r="C6" s="0" t="s">
        <v>10</v>
      </c>
      <c r="D6" s="0" t="n">
        <f aca="false">VLOOKUP(B6,[1]Sheet1!$A$2:$B$67,2,0)</f>
        <v>350</v>
      </c>
      <c r="E6" s="0" t="n">
        <f aca="false">C6*D6</f>
        <v>350</v>
      </c>
      <c r="F6" s="3" t="n">
        <f aca="false">E6/1000</f>
        <v>0.35</v>
      </c>
      <c r="G6" s="0" t="n">
        <f aca="false">_xlfn.CEILING.MATH(F6,0.5)</f>
        <v>0.5</v>
      </c>
      <c r="H6" s="0" t="str">
        <f aca="false">VLOOKUP(A6,courier_company_invoice!$B$2:$H$125,2,0)</f>
        <v>1.6</v>
      </c>
      <c r="I6" s="0" t="str">
        <f aca="false">IF(G6=0.5,"fixed","additional")</f>
        <v>fixed</v>
      </c>
    </row>
    <row r="7" customFormat="false" ht="14.25" hidden="false" customHeight="false" outlineLevel="0" collapsed="false">
      <c r="A7" s="0" t="s">
        <v>9</v>
      </c>
      <c r="B7" s="1" t="s">
        <v>11</v>
      </c>
      <c r="C7" s="0" t="s">
        <v>10</v>
      </c>
      <c r="D7" s="0" t="n">
        <f aca="false">VLOOKUP(B7,[1]Sheet1!$A$2:$B$67,2,0)</f>
        <v>500</v>
      </c>
      <c r="E7" s="0" t="n">
        <f aca="false">C7*D7</f>
        <v>500</v>
      </c>
      <c r="F7" s="3" t="n">
        <f aca="false">E7/1000</f>
        <v>0.5</v>
      </c>
      <c r="G7" s="0" t="n">
        <f aca="false">_xlfn.CEILING.MATH(F7,0.5)</f>
        <v>0.5</v>
      </c>
      <c r="H7" s="0" t="str">
        <f aca="false">VLOOKUP(A7,courier_company_invoice!$B$2:$H$125,2,0)</f>
        <v>1.6</v>
      </c>
      <c r="I7" s="0" t="str">
        <f aca="false">IF(G7=0.5,"fixed","additional")</f>
        <v>fixed</v>
      </c>
    </row>
    <row r="8" customFormat="false" ht="14.25" hidden="false" customHeight="false" outlineLevel="0" collapsed="false">
      <c r="A8" s="0" t="s">
        <v>9</v>
      </c>
      <c r="B8" s="1" t="n">
        <v>8904223818638</v>
      </c>
      <c r="C8" s="0" t="s">
        <v>12</v>
      </c>
      <c r="D8" s="0" t="n">
        <f aca="false">VLOOKUP(B8,[1]Sheet1!$A$2:$B$67,2,0)</f>
        <v>137</v>
      </c>
      <c r="E8" s="0" t="n">
        <f aca="false">C8*D8</f>
        <v>274</v>
      </c>
      <c r="F8" s="3" t="n">
        <f aca="false">E8/1000</f>
        <v>0.274</v>
      </c>
      <c r="G8" s="0" t="n">
        <f aca="false">_xlfn.CEILING.MATH(F8,0.5)</f>
        <v>0.5</v>
      </c>
      <c r="H8" s="0" t="str">
        <f aca="false">VLOOKUP(A8,courier_company_invoice!$B$2:$H$125,2,0)</f>
        <v>1.6</v>
      </c>
      <c r="I8" s="0" t="str">
        <f aca="false">IF(G8=0.5,"fixed","additional")</f>
        <v>fixed</v>
      </c>
    </row>
    <row r="9" customFormat="false" ht="14.25" hidden="false" customHeight="false" outlineLevel="0" collapsed="false">
      <c r="A9" s="0" t="s">
        <v>9</v>
      </c>
      <c r="B9" s="1" t="s">
        <v>13</v>
      </c>
      <c r="C9" s="0" t="s">
        <v>10</v>
      </c>
      <c r="D9" s="0" t="n">
        <f aca="false">VLOOKUP(B9,[1]Sheet1!$A$2:$B$67,2,0)</f>
        <v>10</v>
      </c>
      <c r="E9" s="0" t="n">
        <f aca="false">C9*D9</f>
        <v>10</v>
      </c>
      <c r="F9" s="3" t="n">
        <f aca="false">E9/1000</f>
        <v>0.01</v>
      </c>
      <c r="G9" s="0" t="n">
        <f aca="false">_xlfn.CEILING.MATH(F9,0.5)</f>
        <v>0.5</v>
      </c>
      <c r="H9" s="0" t="str">
        <f aca="false">VLOOKUP(A9,courier_company_invoice!$B$2:$H$125,2,0)</f>
        <v>1.6</v>
      </c>
      <c r="I9" s="0" t="str">
        <f aca="false">IF(G9=0.5,"fixed","additional")</f>
        <v>fixed</v>
      </c>
    </row>
    <row r="10" customFormat="false" ht="14.25" hidden="false" customHeight="false" outlineLevel="0" collapsed="false">
      <c r="A10" s="0" t="s">
        <v>14</v>
      </c>
      <c r="B10" s="1" t="n">
        <v>8904223819024</v>
      </c>
      <c r="C10" s="0" t="s">
        <v>15</v>
      </c>
      <c r="D10" s="0" t="n">
        <f aca="false">VLOOKUP(B10,[1]Sheet1!$A$2:$B$67,2,0)</f>
        <v>112</v>
      </c>
      <c r="E10" s="0" t="n">
        <f aca="false">C10*D10</f>
        <v>448</v>
      </c>
      <c r="F10" s="3" t="n">
        <f aca="false">E10/1000</f>
        <v>0.448</v>
      </c>
      <c r="G10" s="0" t="n">
        <f aca="false">_xlfn.CEILING.MATH(F10,0.5)</f>
        <v>0.5</v>
      </c>
      <c r="H10" s="0" t="str">
        <f aca="false">VLOOKUP(A10,courier_company_invoice!$B$2:$H$125,2,0)</f>
        <v>1.6</v>
      </c>
      <c r="I10" s="0" t="str">
        <f aca="false">IF(G10=0.5,"fixed","additional")</f>
        <v>fixed</v>
      </c>
    </row>
    <row r="11" customFormat="false" ht="14.25" hidden="false" customHeight="false" outlineLevel="0" collapsed="false">
      <c r="A11" s="0" t="s">
        <v>14</v>
      </c>
      <c r="B11" s="1" t="n">
        <v>8904223819291</v>
      </c>
      <c r="C11" s="0" t="s">
        <v>15</v>
      </c>
      <c r="D11" s="0" t="n">
        <f aca="false">VLOOKUP(B11,[1]Sheet1!$A$2:$B$67,2,0)</f>
        <v>112</v>
      </c>
      <c r="E11" s="0" t="n">
        <f aca="false">C11*D11</f>
        <v>448</v>
      </c>
      <c r="F11" s="3" t="n">
        <f aca="false">E11/1000</f>
        <v>0.448</v>
      </c>
      <c r="G11" s="0" t="n">
        <f aca="false">_xlfn.CEILING.MATH(F11,0.5)</f>
        <v>0.5</v>
      </c>
      <c r="H11" s="0" t="str">
        <f aca="false">VLOOKUP(A11,courier_company_invoice!$B$2:$H$125,2,0)</f>
        <v>1.6</v>
      </c>
      <c r="I11" s="0" t="str">
        <f aca="false">IF(G11=0.5,"fixed","additional")</f>
        <v>fixed</v>
      </c>
    </row>
    <row r="12" customFormat="false" ht="14.25" hidden="false" customHeight="false" outlineLevel="0" collapsed="false">
      <c r="A12" s="0" t="s">
        <v>14</v>
      </c>
      <c r="B12" s="1" t="n">
        <v>8904223818638</v>
      </c>
      <c r="C12" s="0" t="s">
        <v>16</v>
      </c>
      <c r="D12" s="0" t="n">
        <f aca="false">VLOOKUP(B12,[1]Sheet1!$A$2:$B$67,2,0)</f>
        <v>137</v>
      </c>
      <c r="E12" s="0" t="n">
        <f aca="false">C12*D12</f>
        <v>411</v>
      </c>
      <c r="F12" s="3" t="n">
        <f aca="false">E12/1000</f>
        <v>0.411</v>
      </c>
      <c r="G12" s="0" t="n">
        <f aca="false">_xlfn.CEILING.MATH(F12,0.5)</f>
        <v>0.5</v>
      </c>
      <c r="H12" s="0" t="str">
        <f aca="false">VLOOKUP(A12,courier_company_invoice!$B$2:$H$125,2,0)</f>
        <v>1.6</v>
      </c>
      <c r="I12" s="0" t="str">
        <f aca="false">IF(G12=0.5,"fixed","additional")</f>
        <v>fixed</v>
      </c>
    </row>
    <row r="13" customFormat="false" ht="14.25" hidden="false" customHeight="false" outlineLevel="0" collapsed="false">
      <c r="A13" s="0" t="s">
        <v>14</v>
      </c>
      <c r="B13" s="1" t="n">
        <v>8904223818669</v>
      </c>
      <c r="C13" s="0" t="s">
        <v>10</v>
      </c>
      <c r="D13" s="0" t="n">
        <f aca="false">VLOOKUP(B13,[1]Sheet1!$A$2:$B$67,2,0)</f>
        <v>240</v>
      </c>
      <c r="E13" s="0" t="n">
        <f aca="false">C13*D13</f>
        <v>240</v>
      </c>
      <c r="F13" s="3" t="n">
        <f aca="false">E13/1000</f>
        <v>0.24</v>
      </c>
      <c r="G13" s="0" t="n">
        <f aca="false">_xlfn.CEILING.MATH(F13,0.5)</f>
        <v>0.5</v>
      </c>
      <c r="H13" s="0" t="str">
        <f aca="false">VLOOKUP(A13,courier_company_invoice!$B$2:$H$125,2,0)</f>
        <v>1.6</v>
      </c>
      <c r="I13" s="0" t="str">
        <f aca="false">IF(G13=0.5,"fixed","additional")</f>
        <v>fixed</v>
      </c>
    </row>
    <row r="14" customFormat="false" ht="14.25" hidden="false" customHeight="false" outlineLevel="0" collapsed="false">
      <c r="A14" s="0" t="s">
        <v>14</v>
      </c>
      <c r="B14" s="1" t="s">
        <v>13</v>
      </c>
      <c r="C14" s="0" t="s">
        <v>10</v>
      </c>
      <c r="D14" s="0" t="n">
        <f aca="false">VLOOKUP(B14,[1]Sheet1!$A$2:$B$67,2,0)</f>
        <v>10</v>
      </c>
      <c r="E14" s="0" t="n">
        <f aca="false">C14*D14</f>
        <v>10</v>
      </c>
      <c r="F14" s="3" t="n">
        <f aca="false">E14/1000</f>
        <v>0.01</v>
      </c>
      <c r="G14" s="0" t="n">
        <f aca="false">_xlfn.CEILING.MATH(F14,0.5)</f>
        <v>0.5</v>
      </c>
      <c r="H14" s="0" t="str">
        <f aca="false">VLOOKUP(A14,courier_company_invoice!$B$2:$H$125,2,0)</f>
        <v>1.6</v>
      </c>
      <c r="I14" s="0" t="str">
        <f aca="false">IF(G14=0.5,"fixed","additional")</f>
        <v>fixed</v>
      </c>
    </row>
    <row r="15" customFormat="false" ht="14.25" hidden="false" customHeight="false" outlineLevel="0" collapsed="false">
      <c r="A15" s="0" t="s">
        <v>17</v>
      </c>
      <c r="B15" s="1" t="n">
        <v>8904223819291</v>
      </c>
      <c r="C15" s="0" t="s">
        <v>12</v>
      </c>
      <c r="D15" s="0" t="n">
        <f aca="false">VLOOKUP(B15,[1]Sheet1!$A$2:$B$67,2,0)</f>
        <v>112</v>
      </c>
      <c r="E15" s="0" t="n">
        <f aca="false">C15*D15</f>
        <v>224</v>
      </c>
      <c r="F15" s="3" t="n">
        <f aca="false">E15/1000</f>
        <v>0.224</v>
      </c>
      <c r="G15" s="0" t="n">
        <f aca="false">_xlfn.CEILING.MATH(F15,0.5)</f>
        <v>0.5</v>
      </c>
      <c r="H15" s="0" t="str">
        <f aca="false">VLOOKUP(A15,courier_company_invoice!$B$2:$H$125,2,0)</f>
        <v>0.7</v>
      </c>
      <c r="I15" s="0" t="str">
        <f aca="false">IF(G15=0.5,"fixed","additional")</f>
        <v>fixed</v>
      </c>
    </row>
    <row r="16" customFormat="false" ht="14.25" hidden="false" customHeight="false" outlineLevel="0" collapsed="false">
      <c r="A16" s="0" t="s">
        <v>17</v>
      </c>
      <c r="B16" s="1" t="n">
        <v>8904223819031</v>
      </c>
      <c r="C16" s="0" t="s">
        <v>12</v>
      </c>
      <c r="D16" s="0" t="n">
        <f aca="false">VLOOKUP(B16,[1]Sheet1!$A$2:$B$67,2,0)</f>
        <v>112</v>
      </c>
      <c r="E16" s="0" t="n">
        <f aca="false">C16*D16</f>
        <v>224</v>
      </c>
      <c r="F16" s="3" t="n">
        <f aca="false">E16/1000</f>
        <v>0.224</v>
      </c>
      <c r="G16" s="0" t="n">
        <f aca="false">_xlfn.CEILING.MATH(F16,0.5)</f>
        <v>0.5</v>
      </c>
      <c r="H16" s="0" t="str">
        <f aca="false">VLOOKUP(A16,courier_company_invoice!$B$2:$H$125,2,0)</f>
        <v>0.7</v>
      </c>
      <c r="I16" s="0" t="str">
        <f aca="false">IF(G16=0.5,"fixed","additional")</f>
        <v>fixed</v>
      </c>
    </row>
    <row r="17" customFormat="false" ht="14.25" hidden="false" customHeight="false" outlineLevel="0" collapsed="false">
      <c r="A17" s="0" t="s">
        <v>17</v>
      </c>
      <c r="B17" s="1" t="n">
        <v>8904223819024</v>
      </c>
      <c r="C17" s="0" t="s">
        <v>12</v>
      </c>
      <c r="D17" s="0" t="n">
        <f aca="false">VLOOKUP(B17,[1]Sheet1!$A$2:$B$67,2,0)</f>
        <v>112</v>
      </c>
      <c r="E17" s="0" t="n">
        <f aca="false">C17*D17</f>
        <v>224</v>
      </c>
      <c r="F17" s="3" t="n">
        <f aca="false">E17/1000</f>
        <v>0.224</v>
      </c>
      <c r="G17" s="0" t="n">
        <f aca="false">_xlfn.CEILING.MATH(F17,0.5)</f>
        <v>0.5</v>
      </c>
      <c r="H17" s="0" t="str">
        <f aca="false">VLOOKUP(A17,courier_company_invoice!$B$2:$H$125,2,0)</f>
        <v>0.7</v>
      </c>
      <c r="I17" s="0" t="str">
        <f aca="false">IF(G17=0.5,"fixed","additional")</f>
        <v>fixed</v>
      </c>
    </row>
    <row r="18" customFormat="false" ht="14.25" hidden="false" customHeight="false" outlineLevel="0" collapsed="false">
      <c r="A18" s="0" t="s">
        <v>18</v>
      </c>
      <c r="B18" s="1" t="n">
        <v>8904223819468</v>
      </c>
      <c r="C18" s="0" t="s">
        <v>12</v>
      </c>
      <c r="D18" s="0" t="n">
        <f aca="false">VLOOKUP(B18,[1]Sheet1!$A$2:$B$67,2,0)</f>
        <v>240</v>
      </c>
      <c r="E18" s="0" t="n">
        <f aca="false">C18*D18</f>
        <v>480</v>
      </c>
      <c r="F18" s="3" t="n">
        <f aca="false">E18/1000</f>
        <v>0.48</v>
      </c>
      <c r="G18" s="0" t="n">
        <f aca="false">_xlfn.CEILING.MATH(F18,0.5)</f>
        <v>0.5</v>
      </c>
      <c r="H18" s="0" t="str">
        <f aca="false">VLOOKUP(A18,courier_company_invoice!$B$2:$H$125,2,0)</f>
        <v>1.1</v>
      </c>
      <c r="I18" s="0" t="str">
        <f aca="false">IF(G18=0.5,"fixed","additional")</f>
        <v>fixed</v>
      </c>
    </row>
    <row r="19" customFormat="false" ht="14.25" hidden="false" customHeight="false" outlineLevel="0" collapsed="false">
      <c r="A19" s="0" t="s">
        <v>18</v>
      </c>
      <c r="B19" s="1" t="n">
        <v>8904223819291</v>
      </c>
      <c r="C19" s="0" t="s">
        <v>19</v>
      </c>
      <c r="D19" s="0" t="n">
        <f aca="false">VLOOKUP(B19,[1]Sheet1!$A$2:$B$67,2,0)</f>
        <v>112</v>
      </c>
      <c r="E19" s="0" t="n">
        <f aca="false">C19*D19</f>
        <v>896</v>
      </c>
      <c r="F19" s="3" t="n">
        <f aca="false">E19/1000</f>
        <v>0.896</v>
      </c>
      <c r="G19" s="0" t="n">
        <f aca="false">_xlfn.CEILING.MATH(F19,0.5)</f>
        <v>1</v>
      </c>
      <c r="H19" s="0" t="str">
        <f aca="false">VLOOKUP(A19,courier_company_invoice!$B$2:$H$125,2,0)</f>
        <v>1.1</v>
      </c>
      <c r="I19" s="0" t="str">
        <f aca="false">IF(G19=0.5,"fixed","additional")</f>
        <v>additional</v>
      </c>
    </row>
    <row r="20" customFormat="false" ht="14.25" hidden="false" customHeight="false" outlineLevel="0" collapsed="false">
      <c r="A20" s="0" t="s">
        <v>20</v>
      </c>
      <c r="B20" s="1" t="n">
        <v>8904223819130</v>
      </c>
      <c r="C20" s="0" t="s">
        <v>10</v>
      </c>
      <c r="D20" s="0" t="n">
        <f aca="false">VLOOKUP(B20,[1]Sheet1!$A$2:$B$67,2,0)</f>
        <v>350</v>
      </c>
      <c r="E20" s="0" t="n">
        <f aca="false">C20*D20</f>
        <v>350</v>
      </c>
      <c r="F20" s="3" t="n">
        <f aca="false">E20/1000</f>
        <v>0.35</v>
      </c>
      <c r="G20" s="0" t="n">
        <f aca="false">_xlfn.CEILING.MATH(F20,0.5)</f>
        <v>0.5</v>
      </c>
      <c r="H20" s="0" t="str">
        <f aca="false">VLOOKUP(A20,courier_company_invoice!$B$2:$H$125,2,0)</f>
        <v>0.5</v>
      </c>
      <c r="I20" s="0" t="str">
        <f aca="false">IF(G20=0.5,"fixed","additional")</f>
        <v>fixed</v>
      </c>
    </row>
    <row r="21" customFormat="false" ht="14.25" hidden="false" customHeight="false" outlineLevel="0" collapsed="false">
      <c r="A21" s="0" t="s">
        <v>20</v>
      </c>
      <c r="B21" s="1" t="n">
        <v>8904223818706</v>
      </c>
      <c r="C21" s="0" t="s">
        <v>10</v>
      </c>
      <c r="D21" s="0" t="n">
        <f aca="false">VLOOKUP(B21,[1]Sheet1!$A$2:$B$67,2,0)</f>
        <v>127</v>
      </c>
      <c r="E21" s="0" t="n">
        <f aca="false">C21*D21</f>
        <v>127</v>
      </c>
      <c r="F21" s="3" t="n">
        <f aca="false">E21/1000</f>
        <v>0.127</v>
      </c>
      <c r="G21" s="0" t="n">
        <f aca="false">_xlfn.CEILING.MATH(F21,0.5)</f>
        <v>0.5</v>
      </c>
      <c r="H21" s="0" t="str">
        <f aca="false">VLOOKUP(A21,courier_company_invoice!$B$2:$H$125,2,0)</f>
        <v>0.5</v>
      </c>
      <c r="I21" s="0" t="str">
        <f aca="false">IF(G21=0.5,"fixed","additional")</f>
        <v>fixed</v>
      </c>
    </row>
    <row r="22" customFormat="false" ht="14.25" hidden="false" customHeight="false" outlineLevel="0" collapsed="false">
      <c r="A22" s="0" t="s">
        <v>21</v>
      </c>
      <c r="B22" s="1" t="n">
        <v>8904223818591</v>
      </c>
      <c r="C22" s="0" t="s">
        <v>12</v>
      </c>
      <c r="D22" s="0" t="n">
        <f aca="false">VLOOKUP(B22,[1]Sheet1!$A$2:$B$67,2,0)</f>
        <v>120</v>
      </c>
      <c r="E22" s="0" t="n">
        <f aca="false">C22*D22</f>
        <v>240</v>
      </c>
      <c r="F22" s="3" t="n">
        <f aca="false">E22/1000</f>
        <v>0.24</v>
      </c>
      <c r="G22" s="0" t="n">
        <f aca="false">_xlfn.CEILING.MATH(F22,0.5)</f>
        <v>0.5</v>
      </c>
      <c r="H22" s="0" t="str">
        <f aca="false">VLOOKUP(A22,courier_company_invoice!$B$2:$H$125,2,0)</f>
        <v>0.2</v>
      </c>
      <c r="I22" s="0" t="str">
        <f aca="false">IF(G22=0.5,"fixed","additional")</f>
        <v>fixed</v>
      </c>
    </row>
    <row r="23" customFormat="false" ht="14.25" hidden="false" customHeight="false" outlineLevel="0" collapsed="false">
      <c r="A23" s="0" t="s">
        <v>22</v>
      </c>
      <c r="B23" s="1" t="n">
        <v>8904223818850</v>
      </c>
      <c r="C23" s="0" t="s">
        <v>10</v>
      </c>
      <c r="D23" s="0" t="n">
        <f aca="false">VLOOKUP(B23,[1]Sheet1!$A$2:$B$67,2,0)</f>
        <v>240</v>
      </c>
      <c r="E23" s="0" t="n">
        <f aca="false">C23*D23</f>
        <v>240</v>
      </c>
      <c r="F23" s="3" t="n">
        <f aca="false">E23/1000</f>
        <v>0.24</v>
      </c>
      <c r="G23" s="0" t="n">
        <f aca="false">_xlfn.CEILING.MATH(F23,0.5)</f>
        <v>0.5</v>
      </c>
      <c r="H23" s="0" t="str">
        <f aca="false">VLOOKUP(A23,courier_company_invoice!$B$2:$H$125,2,0)</f>
        <v>0.8</v>
      </c>
      <c r="I23" s="0" t="str">
        <f aca="false">IF(G23=0.5,"fixed","additional")</f>
        <v>fixed</v>
      </c>
    </row>
    <row r="24" customFormat="false" ht="14.25" hidden="false" customHeight="false" outlineLevel="0" collapsed="false">
      <c r="A24" s="0" t="s">
        <v>22</v>
      </c>
      <c r="B24" s="1" t="n">
        <v>8904223818430</v>
      </c>
      <c r="C24" s="0" t="s">
        <v>10</v>
      </c>
      <c r="D24" s="0" t="n">
        <f aca="false">VLOOKUP(B24,[1]Sheet1!$A$2:$B$67,2,0)</f>
        <v>165</v>
      </c>
      <c r="E24" s="0" t="n">
        <f aca="false">C24*D24</f>
        <v>165</v>
      </c>
      <c r="F24" s="3" t="n">
        <f aca="false">E24/1000</f>
        <v>0.165</v>
      </c>
      <c r="G24" s="0" t="n">
        <f aca="false">_xlfn.CEILING.MATH(F24,0.5)</f>
        <v>0.5</v>
      </c>
      <c r="H24" s="0" t="str">
        <f aca="false">VLOOKUP(A24,courier_company_invoice!$B$2:$H$125,2,0)</f>
        <v>0.8</v>
      </c>
      <c r="I24" s="0" t="str">
        <f aca="false">IF(G24=0.5,"fixed","additional")</f>
        <v>fixed</v>
      </c>
    </row>
    <row r="25" customFormat="false" ht="14.25" hidden="false" customHeight="false" outlineLevel="0" collapsed="false">
      <c r="A25" s="0" t="s">
        <v>22</v>
      </c>
      <c r="B25" s="1" t="n">
        <v>8904223819130</v>
      </c>
      <c r="C25" s="0" t="s">
        <v>10</v>
      </c>
      <c r="D25" s="0" t="n">
        <f aca="false">VLOOKUP(B25,[1]Sheet1!$A$2:$B$67,2,0)</f>
        <v>350</v>
      </c>
      <c r="E25" s="0" t="n">
        <f aca="false">C25*D25</f>
        <v>350</v>
      </c>
      <c r="F25" s="3" t="n">
        <f aca="false">E25/1000</f>
        <v>0.35</v>
      </c>
      <c r="G25" s="0" t="n">
        <f aca="false">_xlfn.CEILING.MATH(F25,0.5)</f>
        <v>0.5</v>
      </c>
      <c r="H25" s="0" t="str">
        <f aca="false">VLOOKUP(A25,courier_company_invoice!$B$2:$H$125,2,0)</f>
        <v>0.8</v>
      </c>
      <c r="I25" s="0" t="str">
        <f aca="false">IF(G25=0.5,"fixed","additional")</f>
        <v>fixed</v>
      </c>
    </row>
    <row r="26" customFormat="false" ht="14.25" hidden="false" customHeight="false" outlineLevel="0" collapsed="false">
      <c r="A26" s="0" t="s">
        <v>23</v>
      </c>
      <c r="B26" s="1" t="n">
        <v>8904223819468</v>
      </c>
      <c r="C26" s="0" t="s">
        <v>10</v>
      </c>
      <c r="D26" s="0" t="n">
        <f aca="false">VLOOKUP(B26,[1]Sheet1!$A$2:$B$67,2,0)</f>
        <v>240</v>
      </c>
      <c r="E26" s="0" t="n">
        <f aca="false">C26*D26</f>
        <v>240</v>
      </c>
      <c r="F26" s="3" t="n">
        <f aca="false">E26/1000</f>
        <v>0.24</v>
      </c>
      <c r="G26" s="0" t="n">
        <f aca="false">_xlfn.CEILING.MATH(F26,0.5)</f>
        <v>0.5</v>
      </c>
      <c r="H26" s="0" t="str">
        <f aca="false">VLOOKUP(A26,courier_company_invoice!$B$2:$H$125,2,0)</f>
        <v>0.15</v>
      </c>
      <c r="I26" s="0" t="str">
        <f aca="false">IF(G26=0.5,"fixed","additional")</f>
        <v>fixed</v>
      </c>
    </row>
    <row r="27" customFormat="false" ht="14.25" hidden="false" customHeight="false" outlineLevel="0" collapsed="false">
      <c r="A27" s="0" t="s">
        <v>24</v>
      </c>
      <c r="B27" s="1" t="n">
        <v>8904223818430</v>
      </c>
      <c r="C27" s="0" t="s">
        <v>10</v>
      </c>
      <c r="D27" s="0" t="n">
        <f aca="false">VLOOKUP(B27,[1]Sheet1!$A$2:$B$67,2,0)</f>
        <v>165</v>
      </c>
      <c r="E27" s="0" t="n">
        <f aca="false">C27*D27</f>
        <v>165</v>
      </c>
      <c r="F27" s="3" t="n">
        <f aca="false">E27/1000</f>
        <v>0.165</v>
      </c>
      <c r="G27" s="0" t="n">
        <f aca="false">_xlfn.CEILING.MATH(F27,0.5)</f>
        <v>0.5</v>
      </c>
      <c r="H27" s="0" t="str">
        <f aca="false">VLOOKUP(A27,courier_company_invoice!$B$2:$H$125,2,0)</f>
        <v>0.2</v>
      </c>
      <c r="I27" s="0" t="str">
        <f aca="false">IF(G27=0.5,"fixed","additional")</f>
        <v>fixed</v>
      </c>
    </row>
    <row r="28" customFormat="false" ht="14.25" hidden="false" customHeight="false" outlineLevel="0" collapsed="false">
      <c r="A28" s="0" t="s">
        <v>25</v>
      </c>
      <c r="B28" s="1" t="n">
        <v>8904223818980</v>
      </c>
      <c r="C28" s="0" t="s">
        <v>10</v>
      </c>
      <c r="D28" s="0" t="n">
        <f aca="false">VLOOKUP(B28,[1]Sheet1!$A$2:$B$67,2,0)</f>
        <v>110</v>
      </c>
      <c r="E28" s="0" t="n">
        <f aca="false">C28*D28</f>
        <v>110</v>
      </c>
      <c r="F28" s="3" t="n">
        <f aca="false">E28/1000</f>
        <v>0.11</v>
      </c>
      <c r="G28" s="0" t="n">
        <f aca="false">_xlfn.CEILING.MATH(F28,0.5)</f>
        <v>0.5</v>
      </c>
      <c r="H28" s="0" t="str">
        <f aca="false">VLOOKUP(A28,courier_company_invoice!$B$2:$H$125,2,0)</f>
        <v>0.6</v>
      </c>
      <c r="I28" s="0" t="str">
        <f aca="false">IF(G28=0.5,"fixed","additional")</f>
        <v>fixed</v>
      </c>
    </row>
    <row r="29" customFormat="false" ht="14.25" hidden="false" customHeight="false" outlineLevel="0" collapsed="false">
      <c r="A29" s="0" t="s">
        <v>25</v>
      </c>
      <c r="B29" s="1" t="n">
        <v>8904223819031</v>
      </c>
      <c r="C29" s="0" t="s">
        <v>12</v>
      </c>
      <c r="D29" s="0" t="n">
        <f aca="false">VLOOKUP(B29,[1]Sheet1!$A$2:$B$67,2,0)</f>
        <v>112</v>
      </c>
      <c r="E29" s="0" t="n">
        <f aca="false">C29*D29</f>
        <v>224</v>
      </c>
      <c r="F29" s="3" t="n">
        <f aca="false">E29/1000</f>
        <v>0.224</v>
      </c>
      <c r="G29" s="0" t="n">
        <f aca="false">_xlfn.CEILING.MATH(F29,0.5)</f>
        <v>0.5</v>
      </c>
      <c r="H29" s="0" t="str">
        <f aca="false">VLOOKUP(A29,courier_company_invoice!$B$2:$H$125,2,0)</f>
        <v>0.6</v>
      </c>
      <c r="I29" s="0" t="str">
        <f aca="false">IF(G29=0.5,"fixed","additional")</f>
        <v>fixed</v>
      </c>
    </row>
    <row r="30" customFormat="false" ht="14.25" hidden="false" customHeight="false" outlineLevel="0" collapsed="false">
      <c r="A30" s="0" t="s">
        <v>25</v>
      </c>
      <c r="B30" s="1" t="n">
        <v>8904223819024</v>
      </c>
      <c r="C30" s="0" t="s">
        <v>12</v>
      </c>
      <c r="D30" s="0" t="n">
        <f aca="false">VLOOKUP(B30,[1]Sheet1!$A$2:$B$67,2,0)</f>
        <v>112</v>
      </c>
      <c r="E30" s="0" t="n">
        <f aca="false">C30*D30</f>
        <v>224</v>
      </c>
      <c r="F30" s="3" t="n">
        <f aca="false">E30/1000</f>
        <v>0.224</v>
      </c>
      <c r="G30" s="0" t="n">
        <f aca="false">_xlfn.CEILING.MATH(F30,0.5)</f>
        <v>0.5</v>
      </c>
      <c r="H30" s="0" t="str">
        <f aca="false">VLOOKUP(A30,courier_company_invoice!$B$2:$H$125,2,0)</f>
        <v>0.6</v>
      </c>
      <c r="I30" s="0" t="str">
        <f aca="false">IF(G30=0.5,"fixed","additional")</f>
        <v>fixed</v>
      </c>
    </row>
    <row r="31" customFormat="false" ht="14.25" hidden="false" customHeight="false" outlineLevel="0" collapsed="false">
      <c r="A31" s="0" t="s">
        <v>26</v>
      </c>
      <c r="B31" s="1" t="n">
        <v>8904223818614</v>
      </c>
      <c r="C31" s="0" t="s">
        <v>10</v>
      </c>
      <c r="D31" s="0" t="n">
        <f aca="false">VLOOKUP(B31,[1]Sheet1!$A$2:$B$67,2,0)</f>
        <v>65</v>
      </c>
      <c r="E31" s="0" t="n">
        <f aca="false">C31*D31</f>
        <v>65</v>
      </c>
      <c r="F31" s="3" t="n">
        <f aca="false">E31/1000</f>
        <v>0.065</v>
      </c>
      <c r="G31" s="0" t="n">
        <f aca="false">_xlfn.CEILING.MATH(F31,0.5)</f>
        <v>0.5</v>
      </c>
      <c r="H31" s="0" t="str">
        <f aca="false">VLOOKUP(A31,courier_company_invoice!$B$2:$H$125,2,0)</f>
        <v>0.2</v>
      </c>
      <c r="I31" s="0" t="str">
        <f aca="false">IF(G31=0.5,"fixed","additional")</f>
        <v>fixed</v>
      </c>
    </row>
    <row r="32" customFormat="false" ht="14.25" hidden="false" customHeight="false" outlineLevel="0" collapsed="false">
      <c r="A32" s="0" t="s">
        <v>26</v>
      </c>
      <c r="B32" s="1" t="n">
        <v>8904223819024</v>
      </c>
      <c r="C32" s="0" t="s">
        <v>10</v>
      </c>
      <c r="D32" s="0" t="n">
        <f aca="false">VLOOKUP(B32,[1]Sheet1!$A$2:$B$67,2,0)</f>
        <v>112</v>
      </c>
      <c r="E32" s="0" t="n">
        <f aca="false">C32*D32</f>
        <v>112</v>
      </c>
      <c r="F32" s="3" t="n">
        <f aca="false">E32/1000</f>
        <v>0.112</v>
      </c>
      <c r="G32" s="0" t="n">
        <f aca="false">_xlfn.CEILING.MATH(F32,0.5)</f>
        <v>0.5</v>
      </c>
      <c r="H32" s="0" t="str">
        <f aca="false">VLOOKUP(A32,courier_company_invoice!$B$2:$H$125,2,0)</f>
        <v>0.2</v>
      </c>
      <c r="I32" s="0" t="str">
        <f aca="false">IF(G32=0.5,"fixed","additional")</f>
        <v>fixed</v>
      </c>
    </row>
    <row r="33" customFormat="false" ht="14.25" hidden="false" customHeight="false" outlineLevel="0" collapsed="false">
      <c r="A33" s="0" t="s">
        <v>27</v>
      </c>
      <c r="B33" s="1" t="n">
        <v>8904223819321</v>
      </c>
      <c r="C33" s="0" t="s">
        <v>10</v>
      </c>
      <c r="D33" s="0" t="n">
        <f aca="false">VLOOKUP(B33,[1]Sheet1!$A$2:$B$67,2,0)</f>
        <v>600</v>
      </c>
      <c r="E33" s="0" t="n">
        <f aca="false">C33*D33</f>
        <v>600</v>
      </c>
      <c r="F33" s="3" t="n">
        <f aca="false">E33/1000</f>
        <v>0.6</v>
      </c>
      <c r="G33" s="0" t="n">
        <f aca="false">_xlfn.CEILING.MATH(F33,0.5)</f>
        <v>1</v>
      </c>
      <c r="H33" s="0" t="str">
        <f aca="false">VLOOKUP(A33,courier_company_invoice!$B$2:$H$125,2,0)</f>
        <v>1.2</v>
      </c>
      <c r="I33" s="0" t="str">
        <f aca="false">IF(G33=0.5,"fixed","additional")</f>
        <v>additional</v>
      </c>
    </row>
    <row r="34" customFormat="false" ht="14.25" hidden="false" customHeight="false" outlineLevel="0" collapsed="false">
      <c r="A34" s="0" t="s">
        <v>27</v>
      </c>
      <c r="B34" s="1" t="n">
        <v>8904223819338</v>
      </c>
      <c r="C34" s="0" t="s">
        <v>10</v>
      </c>
      <c r="D34" s="0" t="n">
        <f aca="false">VLOOKUP(B34,[1]Sheet1!$A$2:$B$67,2,0)</f>
        <v>600</v>
      </c>
      <c r="E34" s="0" t="n">
        <f aca="false">C34*D34</f>
        <v>600</v>
      </c>
      <c r="F34" s="3" t="n">
        <f aca="false">E34/1000</f>
        <v>0.6</v>
      </c>
      <c r="G34" s="0" t="n">
        <f aca="false">_xlfn.CEILING.MATH(F34,0.5)</f>
        <v>1</v>
      </c>
      <c r="H34" s="0" t="str">
        <f aca="false">VLOOKUP(A34,courier_company_invoice!$B$2:$H$125,2,0)</f>
        <v>1.2</v>
      </c>
      <c r="I34" s="0" t="str">
        <f aca="false">IF(G34=0.5,"fixed","additional")</f>
        <v>additional</v>
      </c>
    </row>
    <row r="35" customFormat="false" ht="14.25" hidden="false" customHeight="false" outlineLevel="0" collapsed="false">
      <c r="A35" s="0" t="s">
        <v>28</v>
      </c>
      <c r="B35" s="1" t="n">
        <v>8904223818942</v>
      </c>
      <c r="C35" s="0" t="s">
        <v>12</v>
      </c>
      <c r="D35" s="0" t="n">
        <f aca="false">VLOOKUP(B35,[1]Sheet1!$A$2:$B$67,2,0)</f>
        <v>133</v>
      </c>
      <c r="E35" s="0" t="n">
        <f aca="false">C35*D35</f>
        <v>266</v>
      </c>
      <c r="F35" s="3" t="n">
        <f aca="false">E35/1000</f>
        <v>0.266</v>
      </c>
      <c r="G35" s="0" t="n">
        <f aca="false">_xlfn.CEILING.MATH(F35,0.5)</f>
        <v>0.5</v>
      </c>
      <c r="H35" s="0" t="str">
        <f aca="false">VLOOKUP(A35,courier_company_invoice!$B$2:$H$125,2,0)</f>
        <v>2.1</v>
      </c>
      <c r="I35" s="0" t="str">
        <f aca="false">IF(G35=0.5,"fixed","additional")</f>
        <v>fixed</v>
      </c>
    </row>
    <row r="36" customFormat="false" ht="14.25" hidden="false" customHeight="false" outlineLevel="0" collapsed="false">
      <c r="A36" s="0" t="s">
        <v>28</v>
      </c>
      <c r="B36" s="1" t="n">
        <v>8904223818683</v>
      </c>
      <c r="C36" s="0" t="s">
        <v>12</v>
      </c>
      <c r="D36" s="0" t="n">
        <f aca="false">VLOOKUP(B36,[1]Sheet1!$A$2:$B$67,2,0)</f>
        <v>121</v>
      </c>
      <c r="E36" s="0" t="n">
        <f aca="false">C36*D36</f>
        <v>242</v>
      </c>
      <c r="F36" s="3" t="n">
        <f aca="false">E36/1000</f>
        <v>0.242</v>
      </c>
      <c r="G36" s="0" t="n">
        <f aca="false">_xlfn.CEILING.MATH(F36,0.5)</f>
        <v>0.5</v>
      </c>
      <c r="H36" s="0" t="str">
        <f aca="false">VLOOKUP(A36,courier_company_invoice!$B$2:$H$125,2,0)</f>
        <v>2.1</v>
      </c>
      <c r="I36" s="0" t="str">
        <f aca="false">IF(G36=0.5,"fixed","additional")</f>
        <v>fixed</v>
      </c>
    </row>
    <row r="37" customFormat="false" ht="14.25" hidden="false" customHeight="false" outlineLevel="0" collapsed="false">
      <c r="A37" s="0" t="s">
        <v>28</v>
      </c>
      <c r="B37" s="1" t="n">
        <v>8904223819239</v>
      </c>
      <c r="C37" s="0" t="s">
        <v>10</v>
      </c>
      <c r="D37" s="0" t="n">
        <f aca="false">VLOOKUP(B37,[1]Sheet1!$A$2:$B$67,2,0)</f>
        <v>290</v>
      </c>
      <c r="E37" s="0" t="n">
        <f aca="false">C37*D37</f>
        <v>290</v>
      </c>
      <c r="F37" s="3" t="n">
        <f aca="false">E37/1000</f>
        <v>0.29</v>
      </c>
      <c r="G37" s="0" t="n">
        <f aca="false">_xlfn.CEILING.MATH(F37,0.5)</f>
        <v>0.5</v>
      </c>
      <c r="H37" s="0" t="str">
        <f aca="false">VLOOKUP(A37,courier_company_invoice!$B$2:$H$125,2,0)</f>
        <v>2.1</v>
      </c>
      <c r="I37" s="0" t="str">
        <f aca="false">IF(G37=0.5,"fixed","additional")</f>
        <v>fixed</v>
      </c>
    </row>
    <row r="38" customFormat="false" ht="14.25" hidden="false" customHeight="false" outlineLevel="0" collapsed="false">
      <c r="A38" s="0" t="s">
        <v>28</v>
      </c>
      <c r="B38" s="1" t="n">
        <v>8904223819246</v>
      </c>
      <c r="C38" s="0" t="s">
        <v>10</v>
      </c>
      <c r="D38" s="0" t="n">
        <f aca="false">VLOOKUP(B38,[1]Sheet1!$A$2:$B$67,2,0)</f>
        <v>290</v>
      </c>
      <c r="E38" s="0" t="n">
        <f aca="false">C38*D38</f>
        <v>290</v>
      </c>
      <c r="F38" s="3" t="n">
        <f aca="false">E38/1000</f>
        <v>0.29</v>
      </c>
      <c r="G38" s="0" t="n">
        <f aca="false">_xlfn.CEILING.MATH(F38,0.5)</f>
        <v>0.5</v>
      </c>
      <c r="H38" s="0" t="str">
        <f aca="false">VLOOKUP(A38,courier_company_invoice!$B$2:$H$125,2,0)</f>
        <v>2.1</v>
      </c>
      <c r="I38" s="0" t="str">
        <f aca="false">IF(G38=0.5,"fixed","additional")</f>
        <v>fixed</v>
      </c>
    </row>
    <row r="39" customFormat="false" ht="14.25" hidden="false" customHeight="false" outlineLevel="0" collapsed="false">
      <c r="A39" s="0" t="s">
        <v>28</v>
      </c>
      <c r="B39" s="1" t="n">
        <v>8904223819253</v>
      </c>
      <c r="C39" s="0" t="s">
        <v>10</v>
      </c>
      <c r="D39" s="0" t="n">
        <f aca="false">VLOOKUP(B39,[1]Sheet1!$A$2:$B$67,2,0)</f>
        <v>290</v>
      </c>
      <c r="E39" s="0" t="n">
        <f aca="false">C39*D39</f>
        <v>290</v>
      </c>
      <c r="F39" s="3" t="n">
        <f aca="false">E39/1000</f>
        <v>0.29</v>
      </c>
      <c r="G39" s="0" t="n">
        <f aca="false">_xlfn.CEILING.MATH(F39,0.5)</f>
        <v>0.5</v>
      </c>
      <c r="H39" s="0" t="str">
        <f aca="false">VLOOKUP(A39,courier_company_invoice!$B$2:$H$125,2,0)</f>
        <v>2.1</v>
      </c>
      <c r="I39" s="0" t="str">
        <f aca="false">IF(G39=0.5,"fixed","additional")</f>
        <v>fixed</v>
      </c>
    </row>
    <row r="40" customFormat="false" ht="14.25" hidden="false" customHeight="false" outlineLevel="0" collapsed="false">
      <c r="A40" s="0" t="s">
        <v>28</v>
      </c>
      <c r="B40" s="1" t="n">
        <v>8904223818669</v>
      </c>
      <c r="C40" s="0" t="s">
        <v>10</v>
      </c>
      <c r="D40" s="0" t="n">
        <f aca="false">VLOOKUP(B40,[1]Sheet1!$A$2:$B$67,2,0)</f>
        <v>240</v>
      </c>
      <c r="E40" s="0" t="n">
        <f aca="false">C40*D40</f>
        <v>240</v>
      </c>
      <c r="F40" s="3" t="n">
        <f aca="false">E40/1000</f>
        <v>0.24</v>
      </c>
      <c r="G40" s="0" t="n">
        <f aca="false">_xlfn.CEILING.MATH(F40,0.5)</f>
        <v>0.5</v>
      </c>
      <c r="H40" s="0" t="str">
        <f aca="false">VLOOKUP(A40,courier_company_invoice!$B$2:$H$125,2,0)</f>
        <v>2.1</v>
      </c>
      <c r="I40" s="0" t="str">
        <f aca="false">IF(G40=0.5,"fixed","additional")</f>
        <v>fixed</v>
      </c>
    </row>
    <row r="41" customFormat="false" ht="14.25" hidden="false" customHeight="false" outlineLevel="0" collapsed="false">
      <c r="A41" s="0" t="s">
        <v>28</v>
      </c>
      <c r="B41" s="1" t="n">
        <v>8904223819147</v>
      </c>
      <c r="C41" s="0" t="s">
        <v>10</v>
      </c>
      <c r="D41" s="0" t="n">
        <f aca="false">VLOOKUP(B41,[1]Sheet1!$A$2:$B$67,2,0)</f>
        <v>240</v>
      </c>
      <c r="E41" s="0" t="n">
        <f aca="false">C41*D41</f>
        <v>240</v>
      </c>
      <c r="F41" s="3" t="n">
        <f aca="false">E41/1000</f>
        <v>0.24</v>
      </c>
      <c r="G41" s="0" t="n">
        <f aca="false">_xlfn.CEILING.MATH(F41,0.5)</f>
        <v>0.5</v>
      </c>
      <c r="H41" s="0" t="str">
        <f aca="false">VLOOKUP(A41,courier_company_invoice!$B$2:$H$125,2,0)</f>
        <v>2.1</v>
      </c>
      <c r="I41" s="0" t="str">
        <f aca="false">IF(G41=0.5,"fixed","additional")</f>
        <v>fixed</v>
      </c>
    </row>
    <row r="42" customFormat="false" ht="14.25" hidden="false" customHeight="false" outlineLevel="0" collapsed="false">
      <c r="A42" s="0" t="s">
        <v>28</v>
      </c>
      <c r="B42" s="1" t="n">
        <v>8904223818850</v>
      </c>
      <c r="C42" s="0" t="s">
        <v>10</v>
      </c>
      <c r="D42" s="0" t="n">
        <f aca="false">VLOOKUP(B42,[1]Sheet1!$A$2:$B$67,2,0)</f>
        <v>240</v>
      </c>
      <c r="E42" s="0" t="n">
        <f aca="false">C42*D42</f>
        <v>240</v>
      </c>
      <c r="F42" s="3" t="n">
        <f aca="false">E42/1000</f>
        <v>0.24</v>
      </c>
      <c r="G42" s="0" t="n">
        <f aca="false">_xlfn.CEILING.MATH(F42,0.5)</f>
        <v>0.5</v>
      </c>
      <c r="H42" s="0" t="str">
        <f aca="false">VLOOKUP(A42,courier_company_invoice!$B$2:$H$125,2,0)</f>
        <v>2.1</v>
      </c>
      <c r="I42" s="0" t="str">
        <f aca="false">IF(G42=0.5,"fixed","additional")</f>
        <v>fixed</v>
      </c>
    </row>
    <row r="43" customFormat="false" ht="14.25" hidden="false" customHeight="false" outlineLevel="0" collapsed="false">
      <c r="A43" s="0" t="s">
        <v>29</v>
      </c>
      <c r="B43" s="1" t="n">
        <v>8904223815859</v>
      </c>
      <c r="C43" s="0" t="s">
        <v>10</v>
      </c>
      <c r="D43" s="0" t="n">
        <f aca="false">VLOOKUP(B43,[1]Sheet1!$A$2:$B$67,2,0)</f>
        <v>165</v>
      </c>
      <c r="E43" s="0" t="n">
        <f aca="false">C43*D43</f>
        <v>165</v>
      </c>
      <c r="F43" s="3" t="n">
        <f aca="false">E43/1000</f>
        <v>0.165</v>
      </c>
      <c r="G43" s="0" t="n">
        <f aca="false">_xlfn.CEILING.MATH(F43,0.5)</f>
        <v>0.5</v>
      </c>
      <c r="H43" s="0" t="str">
        <f aca="false">VLOOKUP(A43,courier_company_invoice!$B$2:$H$125,2,0)</f>
        <v>0.5</v>
      </c>
      <c r="I43" s="0" t="str">
        <f aca="false">IF(G43=0.5,"fixed","additional")</f>
        <v>fixed</v>
      </c>
    </row>
    <row r="44" customFormat="false" ht="14.25" hidden="false" customHeight="false" outlineLevel="0" collapsed="false">
      <c r="A44" s="0" t="s">
        <v>29</v>
      </c>
      <c r="B44" s="1" t="n">
        <v>8904223817501</v>
      </c>
      <c r="C44" s="0" t="s">
        <v>10</v>
      </c>
      <c r="D44" s="0" t="n">
        <f aca="false">VLOOKUP(B44,[1]Sheet1!$A$2:$B$67,2,0)</f>
        <v>350</v>
      </c>
      <c r="E44" s="0" t="n">
        <f aca="false">C44*D44</f>
        <v>350</v>
      </c>
      <c r="F44" s="3" t="n">
        <f aca="false">E44/1000</f>
        <v>0.35</v>
      </c>
      <c r="G44" s="0" t="n">
        <f aca="false">_xlfn.CEILING.MATH(F44,0.5)</f>
        <v>0.5</v>
      </c>
      <c r="H44" s="0" t="str">
        <f aca="false">VLOOKUP(A44,courier_company_invoice!$B$2:$H$125,2,0)</f>
        <v>0.5</v>
      </c>
      <c r="I44" s="0" t="str">
        <f aca="false">IF(G44=0.5,"fixed","additional")</f>
        <v>fixed</v>
      </c>
    </row>
    <row r="45" customFormat="false" ht="14.25" hidden="false" customHeight="false" outlineLevel="0" collapsed="false">
      <c r="A45" s="0" t="s">
        <v>30</v>
      </c>
      <c r="B45" s="1" t="n">
        <v>8904223817273</v>
      </c>
      <c r="C45" s="0" t="s">
        <v>10</v>
      </c>
      <c r="D45" s="0" t="n">
        <f aca="false">VLOOKUP(B45,[1]Sheet1!$A$2:$B$67,2,0)</f>
        <v>65</v>
      </c>
      <c r="E45" s="0" t="n">
        <f aca="false">C45*D45</f>
        <v>65</v>
      </c>
      <c r="F45" s="3" t="n">
        <f aca="false">E45/1000</f>
        <v>0.065</v>
      </c>
      <c r="G45" s="0" t="n">
        <f aca="false">_xlfn.CEILING.MATH(F45,0.5)</f>
        <v>0.5</v>
      </c>
      <c r="H45" s="0" t="str">
        <f aca="false">VLOOKUP(A45,courier_company_invoice!$B$2:$H$125,2,0)</f>
        <v>0.15</v>
      </c>
      <c r="I45" s="0" t="str">
        <f aca="false">IF(G45=0.5,"fixed","additional")</f>
        <v>fixed</v>
      </c>
    </row>
    <row r="46" customFormat="false" ht="14.25" hidden="false" customHeight="false" outlineLevel="0" collapsed="false">
      <c r="A46" s="0" t="s">
        <v>31</v>
      </c>
      <c r="B46" s="1" t="n">
        <v>8904223818942</v>
      </c>
      <c r="C46" s="0" t="s">
        <v>10</v>
      </c>
      <c r="D46" s="0" t="n">
        <f aca="false">VLOOKUP(B46,[1]Sheet1!$A$2:$B$67,2,0)</f>
        <v>133</v>
      </c>
      <c r="E46" s="0" t="n">
        <f aca="false">C46*D46</f>
        <v>133</v>
      </c>
      <c r="F46" s="3" t="n">
        <f aca="false">E46/1000</f>
        <v>0.133</v>
      </c>
      <c r="G46" s="0" t="n">
        <f aca="false">_xlfn.CEILING.MATH(F46,0.5)</f>
        <v>0.5</v>
      </c>
      <c r="H46" s="0" t="str">
        <f aca="false">VLOOKUP(A46,courier_company_invoice!$B$2:$H$125,2,0)</f>
        <v>0.3</v>
      </c>
      <c r="I46" s="0" t="str">
        <f aca="false">IF(G46=0.5,"fixed","additional")</f>
        <v>fixed</v>
      </c>
    </row>
    <row r="47" customFormat="false" ht="14.25" hidden="false" customHeight="false" outlineLevel="0" collapsed="false">
      <c r="A47" s="0" t="s">
        <v>31</v>
      </c>
      <c r="B47" s="1" t="n">
        <v>8904223818706</v>
      </c>
      <c r="C47" s="0" t="s">
        <v>10</v>
      </c>
      <c r="D47" s="0" t="n">
        <f aca="false">VLOOKUP(B47,[1]Sheet1!$A$2:$B$67,2,0)</f>
        <v>127</v>
      </c>
      <c r="E47" s="0" t="n">
        <f aca="false">C47*D47</f>
        <v>127</v>
      </c>
      <c r="F47" s="3" t="n">
        <f aca="false">E47/1000</f>
        <v>0.127</v>
      </c>
      <c r="G47" s="0" t="n">
        <f aca="false">_xlfn.CEILING.MATH(F47,0.5)</f>
        <v>0.5</v>
      </c>
      <c r="H47" s="0" t="str">
        <f aca="false">VLOOKUP(A47,courier_company_invoice!$B$2:$H$125,2,0)</f>
        <v>0.3</v>
      </c>
      <c r="I47" s="0" t="str">
        <f aca="false">IF(G47=0.5,"fixed","additional")</f>
        <v>fixed</v>
      </c>
    </row>
    <row r="48" customFormat="false" ht="14.25" hidden="false" customHeight="false" outlineLevel="0" collapsed="false">
      <c r="A48" s="0" t="s">
        <v>31</v>
      </c>
      <c r="B48" s="1" t="s">
        <v>13</v>
      </c>
      <c r="C48" s="0" t="s">
        <v>10</v>
      </c>
      <c r="D48" s="0" t="n">
        <f aca="false">VLOOKUP(B48,[1]Sheet1!$A$2:$B$67,2,0)</f>
        <v>10</v>
      </c>
      <c r="E48" s="0" t="n">
        <f aca="false">C48*D48</f>
        <v>10</v>
      </c>
      <c r="F48" s="3" t="n">
        <f aca="false">E48/1000</f>
        <v>0.01</v>
      </c>
      <c r="G48" s="0" t="n">
        <f aca="false">_xlfn.CEILING.MATH(F48,0.5)</f>
        <v>0.5</v>
      </c>
      <c r="H48" s="0" t="str">
        <f aca="false">VLOOKUP(A48,courier_company_invoice!$B$2:$H$125,2,0)</f>
        <v>0.3</v>
      </c>
      <c r="I48" s="0" t="str">
        <f aca="false">IF(G48=0.5,"fixed","additional")</f>
        <v>fixed</v>
      </c>
    </row>
    <row r="49" customFormat="false" ht="14.25" hidden="false" customHeight="false" outlineLevel="0" collapsed="false">
      <c r="A49" s="0" t="s">
        <v>32</v>
      </c>
      <c r="B49" s="1" t="n">
        <v>8904223819147</v>
      </c>
      <c r="C49" s="0" t="s">
        <v>10</v>
      </c>
      <c r="D49" s="0" t="n">
        <f aca="false">VLOOKUP(B49,[1]Sheet1!$A$2:$B$67,2,0)</f>
        <v>240</v>
      </c>
      <c r="E49" s="0" t="n">
        <f aca="false">C49*D49</f>
        <v>240</v>
      </c>
      <c r="F49" s="3" t="n">
        <f aca="false">E49/1000</f>
        <v>0.24</v>
      </c>
      <c r="G49" s="0" t="n">
        <f aca="false">_xlfn.CEILING.MATH(F49,0.5)</f>
        <v>0.5</v>
      </c>
      <c r="H49" s="0" t="str">
        <f aca="false">VLOOKUP(A49,courier_company_invoice!$B$2:$H$125,2,0)</f>
        <v>0.8</v>
      </c>
      <c r="I49" s="0" t="str">
        <f aca="false">IF(G49=0.5,"fixed","additional")</f>
        <v>fixed</v>
      </c>
    </row>
    <row r="50" customFormat="false" ht="14.25" hidden="false" customHeight="false" outlineLevel="0" collapsed="false">
      <c r="A50" s="0" t="s">
        <v>32</v>
      </c>
      <c r="B50" s="1" t="n">
        <v>8904223818935</v>
      </c>
      <c r="C50" s="0" t="s">
        <v>15</v>
      </c>
      <c r="D50" s="0" t="n">
        <f aca="false">VLOOKUP(B50,[1]Sheet1!$A$2:$B$67,2,0)</f>
        <v>120</v>
      </c>
      <c r="E50" s="0" t="n">
        <f aca="false">C50*D50</f>
        <v>480</v>
      </c>
      <c r="F50" s="3" t="n">
        <f aca="false">E50/1000</f>
        <v>0.48</v>
      </c>
      <c r="G50" s="0" t="n">
        <f aca="false">_xlfn.CEILING.MATH(F50,0.5)</f>
        <v>0.5</v>
      </c>
      <c r="H50" s="0" t="str">
        <f aca="false">VLOOKUP(A50,courier_company_invoice!$B$2:$H$125,2,0)</f>
        <v>0.8</v>
      </c>
      <c r="I50" s="0" t="str">
        <f aca="false">IF(G50=0.5,"fixed","additional")</f>
        <v>fixed</v>
      </c>
    </row>
    <row r="51" customFormat="false" ht="14.25" hidden="false" customHeight="false" outlineLevel="0" collapsed="false">
      <c r="A51" s="0" t="s">
        <v>32</v>
      </c>
      <c r="B51" s="1" t="n">
        <v>8904223818683</v>
      </c>
      <c r="C51" s="0" t="s">
        <v>10</v>
      </c>
      <c r="D51" s="0" t="n">
        <f aca="false">VLOOKUP(B51,[1]Sheet1!$A$2:$B$67,2,0)</f>
        <v>121</v>
      </c>
      <c r="E51" s="0" t="n">
        <f aca="false">C51*D51</f>
        <v>121</v>
      </c>
      <c r="F51" s="3" t="n">
        <f aca="false">E51/1000</f>
        <v>0.121</v>
      </c>
      <c r="G51" s="0" t="n">
        <f aca="false">_xlfn.CEILING.MATH(F51,0.5)</f>
        <v>0.5</v>
      </c>
      <c r="H51" s="0" t="str">
        <f aca="false">VLOOKUP(A51,courier_company_invoice!$B$2:$H$125,2,0)</f>
        <v>0.8</v>
      </c>
      <c r="I51" s="0" t="str">
        <f aca="false">IF(G51=0.5,"fixed","additional")</f>
        <v>fixed</v>
      </c>
    </row>
    <row r="52" customFormat="false" ht="14.25" hidden="false" customHeight="false" outlineLevel="0" collapsed="false">
      <c r="A52" s="0" t="s">
        <v>33</v>
      </c>
      <c r="B52" s="1" t="n">
        <v>8904223818478</v>
      </c>
      <c r="C52" s="0" t="s">
        <v>10</v>
      </c>
      <c r="D52" s="0" t="n">
        <f aca="false">VLOOKUP(B52,[1]Sheet1!$A$2:$B$67,2,0)</f>
        <v>350</v>
      </c>
      <c r="E52" s="0" t="n">
        <f aca="false">C52*D52</f>
        <v>350</v>
      </c>
      <c r="F52" s="3" t="n">
        <f aca="false">E52/1000</f>
        <v>0.35</v>
      </c>
      <c r="G52" s="0" t="n">
        <f aca="false">_xlfn.CEILING.MATH(F52,0.5)</f>
        <v>0.5</v>
      </c>
      <c r="H52" s="0" t="str">
        <f aca="false">VLOOKUP(A52,courier_company_invoice!$B$2:$H$125,2,0)</f>
        <v>0.7</v>
      </c>
      <c r="I52" s="0" t="str">
        <f aca="false">IF(G52=0.5,"fixed","additional")</f>
        <v>fixed</v>
      </c>
    </row>
    <row r="53" customFormat="false" ht="14.25" hidden="false" customHeight="false" outlineLevel="0" collapsed="false">
      <c r="A53" s="0" t="s">
        <v>33</v>
      </c>
      <c r="B53" s="1" t="n">
        <v>8904223819284</v>
      </c>
      <c r="C53" s="0" t="s">
        <v>10</v>
      </c>
      <c r="D53" s="0" t="n">
        <f aca="false">VLOOKUP(B53,[1]Sheet1!$A$2:$B$67,2,0)</f>
        <v>350</v>
      </c>
      <c r="E53" s="0" t="n">
        <f aca="false">C53*D53</f>
        <v>350</v>
      </c>
      <c r="F53" s="3" t="n">
        <f aca="false">E53/1000</f>
        <v>0.35</v>
      </c>
      <c r="G53" s="0" t="n">
        <f aca="false">_xlfn.CEILING.MATH(F53,0.5)</f>
        <v>0.5</v>
      </c>
      <c r="H53" s="0" t="str">
        <f aca="false">VLOOKUP(A53,courier_company_invoice!$B$2:$H$125,2,0)</f>
        <v>0.7</v>
      </c>
      <c r="I53" s="0" t="str">
        <f aca="false">IF(G53=0.5,"fixed","additional")</f>
        <v>fixed</v>
      </c>
    </row>
    <row r="54" customFormat="false" ht="14.25" hidden="false" customHeight="false" outlineLevel="0" collapsed="false">
      <c r="A54" s="0" t="s">
        <v>34</v>
      </c>
      <c r="B54" s="1" t="n">
        <v>8904223816214</v>
      </c>
      <c r="C54" s="0" t="s">
        <v>10</v>
      </c>
      <c r="D54" s="0" t="n">
        <f aca="false">VLOOKUP(B54,[1]Sheet1!$A$2:$B$67,2,0)</f>
        <v>120</v>
      </c>
      <c r="E54" s="0" t="n">
        <f aca="false">C54*D54</f>
        <v>120</v>
      </c>
      <c r="F54" s="3" t="n">
        <f aca="false">E54/1000</f>
        <v>0.12</v>
      </c>
      <c r="G54" s="0" t="n">
        <f aca="false">_xlfn.CEILING.MATH(F54,0.5)</f>
        <v>0.5</v>
      </c>
      <c r="H54" s="0" t="str">
        <f aca="false">VLOOKUP(A54,courier_company_invoice!$B$2:$H$125,2,0)</f>
        <v>1.3</v>
      </c>
      <c r="I54" s="0" t="str">
        <f aca="false">IF(G54=0.5,"fixed","additional")</f>
        <v>fixed</v>
      </c>
    </row>
    <row r="55" customFormat="false" ht="14.25" hidden="false" customHeight="false" outlineLevel="0" collapsed="false">
      <c r="A55" s="0" t="s">
        <v>34</v>
      </c>
      <c r="B55" s="1" t="n">
        <v>8904223818874</v>
      </c>
      <c r="C55" s="0" t="s">
        <v>10</v>
      </c>
      <c r="D55" s="0" t="n">
        <f aca="false">VLOOKUP(B55,[1]Sheet1!$A$2:$B$67,2,0)</f>
        <v>100</v>
      </c>
      <c r="E55" s="0" t="n">
        <f aca="false">C55*D55</f>
        <v>100</v>
      </c>
      <c r="F55" s="3" t="n">
        <f aca="false">E55/1000</f>
        <v>0.1</v>
      </c>
      <c r="G55" s="0" t="n">
        <f aca="false">_xlfn.CEILING.MATH(F55,0.5)</f>
        <v>0.5</v>
      </c>
      <c r="H55" s="0" t="str">
        <f aca="false">VLOOKUP(A55,courier_company_invoice!$B$2:$H$125,2,0)</f>
        <v>1.3</v>
      </c>
      <c r="I55" s="0" t="str">
        <f aca="false">IF(G55=0.5,"fixed","additional")</f>
        <v>fixed</v>
      </c>
    </row>
    <row r="56" customFormat="false" ht="14.25" hidden="false" customHeight="false" outlineLevel="0" collapsed="false">
      <c r="A56" s="0" t="s">
        <v>34</v>
      </c>
      <c r="B56" s="1" t="n">
        <v>8904223819512</v>
      </c>
      <c r="C56" s="0" t="s">
        <v>10</v>
      </c>
      <c r="D56" s="0" t="n">
        <f aca="false">VLOOKUP(B56,[1]Sheet1!$A$2:$B$67,2,0)</f>
        <v>210</v>
      </c>
      <c r="E56" s="0" t="n">
        <f aca="false">C56*D56</f>
        <v>210</v>
      </c>
      <c r="F56" s="3" t="n">
        <f aca="false">E56/1000</f>
        <v>0.21</v>
      </c>
      <c r="G56" s="0" t="n">
        <f aca="false">_xlfn.CEILING.MATH(F56,0.5)</f>
        <v>0.5</v>
      </c>
      <c r="H56" s="0" t="str">
        <f aca="false">VLOOKUP(A56,courier_company_invoice!$B$2:$H$125,2,0)</f>
        <v>1.3</v>
      </c>
      <c r="I56" s="0" t="str">
        <f aca="false">IF(G56=0.5,"fixed","additional")</f>
        <v>fixed</v>
      </c>
    </row>
    <row r="57" customFormat="false" ht="14.25" hidden="false" customHeight="false" outlineLevel="0" collapsed="false">
      <c r="A57" s="0" t="s">
        <v>34</v>
      </c>
      <c r="B57" s="1" t="n">
        <v>8904223818881</v>
      </c>
      <c r="C57" s="0" t="s">
        <v>10</v>
      </c>
      <c r="D57" s="0" t="n">
        <f aca="false">VLOOKUP(B57,[1]Sheet1!$A$2:$B$67,2,0)</f>
        <v>140</v>
      </c>
      <c r="E57" s="0" t="n">
        <f aca="false">C57*D57</f>
        <v>140</v>
      </c>
      <c r="F57" s="3" t="n">
        <f aca="false">E57/1000</f>
        <v>0.14</v>
      </c>
      <c r="G57" s="0" t="n">
        <f aca="false">_xlfn.CEILING.MATH(F57,0.5)</f>
        <v>0.5</v>
      </c>
      <c r="H57" s="0" t="str">
        <f aca="false">VLOOKUP(A57,courier_company_invoice!$B$2:$H$125,2,0)</f>
        <v>1.3</v>
      </c>
      <c r="I57" s="0" t="str">
        <f aca="false">IF(G57=0.5,"fixed","additional")</f>
        <v>fixed</v>
      </c>
    </row>
    <row r="58" customFormat="false" ht="14.25" hidden="false" customHeight="false" outlineLevel="0" collapsed="false">
      <c r="A58" s="0" t="s">
        <v>34</v>
      </c>
      <c r="B58" s="1" t="n">
        <v>8904223819291</v>
      </c>
      <c r="C58" s="0" t="s">
        <v>12</v>
      </c>
      <c r="D58" s="0" t="n">
        <f aca="false">VLOOKUP(B58,[1]Sheet1!$A$2:$B$67,2,0)</f>
        <v>112</v>
      </c>
      <c r="E58" s="0" t="n">
        <f aca="false">C58*D58</f>
        <v>224</v>
      </c>
      <c r="F58" s="3" t="n">
        <f aca="false">E58/1000</f>
        <v>0.224</v>
      </c>
      <c r="G58" s="0" t="n">
        <f aca="false">_xlfn.CEILING.MATH(F58,0.5)</f>
        <v>0.5</v>
      </c>
      <c r="H58" s="0" t="str">
        <f aca="false">VLOOKUP(A58,courier_company_invoice!$B$2:$H$125,2,0)</f>
        <v>1.3</v>
      </c>
      <c r="I58" s="0" t="str">
        <f aca="false">IF(G58=0.5,"fixed","additional")</f>
        <v>fixed</v>
      </c>
    </row>
    <row r="59" customFormat="false" ht="14.25" hidden="false" customHeight="false" outlineLevel="0" collapsed="false">
      <c r="A59" s="0" t="s">
        <v>34</v>
      </c>
      <c r="B59" s="1" t="n">
        <v>8904223819031</v>
      </c>
      <c r="C59" s="0" t="s">
        <v>12</v>
      </c>
      <c r="D59" s="0" t="n">
        <f aca="false">VLOOKUP(B59,[1]Sheet1!$A$2:$B$67,2,0)</f>
        <v>112</v>
      </c>
      <c r="E59" s="0" t="n">
        <f aca="false">C59*D59</f>
        <v>224</v>
      </c>
      <c r="F59" s="3" t="n">
        <f aca="false">E59/1000</f>
        <v>0.224</v>
      </c>
      <c r="G59" s="0" t="n">
        <f aca="false">_xlfn.CEILING.MATH(F59,0.5)</f>
        <v>0.5</v>
      </c>
      <c r="H59" s="0" t="str">
        <f aca="false">VLOOKUP(A59,courier_company_invoice!$B$2:$H$125,2,0)</f>
        <v>1.3</v>
      </c>
      <c r="I59" s="0" t="str">
        <f aca="false">IF(G59=0.5,"fixed","additional")</f>
        <v>fixed</v>
      </c>
    </row>
    <row r="60" customFormat="false" ht="14.25" hidden="false" customHeight="false" outlineLevel="0" collapsed="false">
      <c r="A60" s="0" t="s">
        <v>34</v>
      </c>
      <c r="B60" s="1" t="n">
        <v>8904223819024</v>
      </c>
      <c r="C60" s="0" t="s">
        <v>12</v>
      </c>
      <c r="D60" s="0" t="n">
        <f aca="false">VLOOKUP(B60,[1]Sheet1!$A$2:$B$67,2,0)</f>
        <v>112</v>
      </c>
      <c r="E60" s="0" t="n">
        <f aca="false">C60*D60</f>
        <v>224</v>
      </c>
      <c r="F60" s="3" t="n">
        <f aca="false">E60/1000</f>
        <v>0.224</v>
      </c>
      <c r="G60" s="0" t="n">
        <f aca="false">_xlfn.CEILING.MATH(F60,0.5)</f>
        <v>0.5</v>
      </c>
      <c r="H60" s="0" t="str">
        <f aca="false">VLOOKUP(A60,courier_company_invoice!$B$2:$H$125,2,0)</f>
        <v>1.3</v>
      </c>
      <c r="I60" s="0" t="str">
        <f aca="false">IF(G60=0.5,"fixed","additional")</f>
        <v>fixed</v>
      </c>
    </row>
    <row r="61" customFormat="false" ht="14.25" hidden="false" customHeight="false" outlineLevel="0" collapsed="false">
      <c r="A61" s="0" t="s">
        <v>34</v>
      </c>
      <c r="B61" s="1" t="n">
        <v>8904223818553</v>
      </c>
      <c r="C61" s="0" t="s">
        <v>10</v>
      </c>
      <c r="D61" s="0" t="n">
        <f aca="false">VLOOKUP(B61,[1]Sheet1!$A$2:$B$67,2,0)</f>
        <v>115</v>
      </c>
      <c r="E61" s="0" t="n">
        <f aca="false">C61*D61</f>
        <v>115</v>
      </c>
      <c r="F61" s="3" t="n">
        <f aca="false">E61/1000</f>
        <v>0.115</v>
      </c>
      <c r="G61" s="0" t="n">
        <f aca="false">_xlfn.CEILING.MATH(F61,0.5)</f>
        <v>0.5</v>
      </c>
      <c r="H61" s="0" t="str">
        <f aca="false">VLOOKUP(A61,courier_company_invoice!$B$2:$H$125,2,0)</f>
        <v>1.3</v>
      </c>
      <c r="I61" s="0" t="str">
        <f aca="false">IF(G61=0.5,"fixed","additional")</f>
        <v>fixed</v>
      </c>
    </row>
    <row r="62" customFormat="false" ht="14.25" hidden="false" customHeight="false" outlineLevel="0" collapsed="false">
      <c r="A62" s="0" t="s">
        <v>35</v>
      </c>
      <c r="B62" s="1" t="n">
        <v>8904223818706</v>
      </c>
      <c r="C62" s="0" t="s">
        <v>10</v>
      </c>
      <c r="D62" s="0" t="n">
        <f aca="false">VLOOKUP(B62,[1]Sheet1!$A$2:$B$67,2,0)</f>
        <v>127</v>
      </c>
      <c r="E62" s="0" t="n">
        <f aca="false">C62*D62</f>
        <v>127</v>
      </c>
      <c r="F62" s="3" t="n">
        <f aca="false">E62/1000</f>
        <v>0.127</v>
      </c>
      <c r="G62" s="0" t="n">
        <f aca="false">_xlfn.CEILING.MATH(F62,0.5)</f>
        <v>0.5</v>
      </c>
      <c r="H62" s="0" t="str">
        <f aca="false">VLOOKUP(A62,courier_company_invoice!$B$2:$H$125,2,0)</f>
        <v>0.5</v>
      </c>
      <c r="I62" s="0" t="str">
        <f aca="false">IF(G62=0.5,"fixed","additional")</f>
        <v>fixed</v>
      </c>
    </row>
    <row r="63" customFormat="false" ht="14.25" hidden="false" customHeight="false" outlineLevel="0" collapsed="false">
      <c r="A63" s="0" t="s">
        <v>35</v>
      </c>
      <c r="B63" s="1" t="n">
        <v>8904223818942</v>
      </c>
      <c r="C63" s="0" t="s">
        <v>10</v>
      </c>
      <c r="D63" s="0" t="n">
        <f aca="false">VLOOKUP(B63,[1]Sheet1!$A$2:$B$67,2,0)</f>
        <v>133</v>
      </c>
      <c r="E63" s="0" t="n">
        <f aca="false">C63*D63</f>
        <v>133</v>
      </c>
      <c r="F63" s="3" t="n">
        <f aca="false">E63/1000</f>
        <v>0.133</v>
      </c>
      <c r="G63" s="0" t="n">
        <f aca="false">_xlfn.CEILING.MATH(F63,0.5)</f>
        <v>0.5</v>
      </c>
      <c r="H63" s="0" t="str">
        <f aca="false">VLOOKUP(A63,courier_company_invoice!$B$2:$H$125,2,0)</f>
        <v>0.5</v>
      </c>
      <c r="I63" s="0" t="str">
        <f aca="false">IF(G63=0.5,"fixed","additional")</f>
        <v>fixed</v>
      </c>
    </row>
    <row r="64" customFormat="false" ht="14.25" hidden="false" customHeight="false" outlineLevel="0" collapsed="false">
      <c r="A64" s="0" t="s">
        <v>35</v>
      </c>
      <c r="B64" s="1" t="n">
        <v>8904223818850</v>
      </c>
      <c r="C64" s="0" t="s">
        <v>10</v>
      </c>
      <c r="D64" s="0" t="n">
        <f aca="false">VLOOKUP(B64,[1]Sheet1!$A$2:$B$67,2,0)</f>
        <v>240</v>
      </c>
      <c r="E64" s="0" t="n">
        <f aca="false">C64*D64</f>
        <v>240</v>
      </c>
      <c r="F64" s="3" t="n">
        <f aca="false">E64/1000</f>
        <v>0.24</v>
      </c>
      <c r="G64" s="0" t="n">
        <f aca="false">_xlfn.CEILING.MATH(F64,0.5)</f>
        <v>0.5</v>
      </c>
      <c r="H64" s="0" t="str">
        <f aca="false">VLOOKUP(A64,courier_company_invoice!$B$2:$H$125,2,0)</f>
        <v>0.5</v>
      </c>
      <c r="I64" s="0" t="str">
        <f aca="false">IF(G64=0.5,"fixed","additional")</f>
        <v>fixed</v>
      </c>
    </row>
    <row r="65" customFormat="false" ht="14.25" hidden="false" customHeight="false" outlineLevel="0" collapsed="false">
      <c r="A65" s="0" t="s">
        <v>36</v>
      </c>
      <c r="B65" s="1" t="n">
        <v>8904223816214</v>
      </c>
      <c r="C65" s="0" t="s">
        <v>12</v>
      </c>
      <c r="D65" s="0" t="n">
        <f aca="false">VLOOKUP(B65,[1]Sheet1!$A$2:$B$67,2,0)</f>
        <v>120</v>
      </c>
      <c r="E65" s="0" t="n">
        <f aca="false">C65*D65</f>
        <v>240</v>
      </c>
      <c r="F65" s="3" t="n">
        <f aca="false">E65/1000</f>
        <v>0.24</v>
      </c>
      <c r="G65" s="0" t="n">
        <f aca="false">_xlfn.CEILING.MATH(F65,0.5)</f>
        <v>0.5</v>
      </c>
      <c r="H65" s="0" t="str">
        <f aca="false">VLOOKUP(A65,courier_company_invoice!$B$2:$H$125,2,0)</f>
        <v>0.99</v>
      </c>
      <c r="I65" s="0" t="str">
        <f aca="false">IF(G65=0.5,"fixed","additional")</f>
        <v>fixed</v>
      </c>
    </row>
    <row r="66" customFormat="false" ht="14.25" hidden="false" customHeight="false" outlineLevel="0" collapsed="false">
      <c r="A66" s="0" t="s">
        <v>36</v>
      </c>
      <c r="B66" s="1" t="n">
        <v>8904223818874</v>
      </c>
      <c r="C66" s="0" t="s">
        <v>12</v>
      </c>
      <c r="D66" s="0" t="n">
        <f aca="false">VLOOKUP(B66,[1]Sheet1!$A$2:$B$67,2,0)</f>
        <v>100</v>
      </c>
      <c r="E66" s="0" t="n">
        <f aca="false">C66*D66</f>
        <v>200</v>
      </c>
      <c r="F66" s="3" t="n">
        <f aca="false">E66/1000</f>
        <v>0.2</v>
      </c>
      <c r="G66" s="0" t="n">
        <f aca="false">_xlfn.CEILING.MATH(F66,0.5)</f>
        <v>0.5</v>
      </c>
      <c r="H66" s="0" t="str">
        <f aca="false">VLOOKUP(A66,courier_company_invoice!$B$2:$H$125,2,0)</f>
        <v>0.99</v>
      </c>
      <c r="I66" s="0" t="str">
        <f aca="false">IF(G66=0.5,"fixed","additional")</f>
        <v>fixed</v>
      </c>
    </row>
    <row r="67" customFormat="false" ht="14.25" hidden="false" customHeight="false" outlineLevel="0" collapsed="false">
      <c r="A67" s="0" t="s">
        <v>36</v>
      </c>
      <c r="B67" s="1" t="n">
        <v>8904223818935</v>
      </c>
      <c r="C67" s="0" t="s">
        <v>15</v>
      </c>
      <c r="D67" s="0" t="n">
        <f aca="false">VLOOKUP(B67,[1]Sheet1!$A$2:$B$67,2,0)</f>
        <v>120</v>
      </c>
      <c r="E67" s="0" t="n">
        <f aca="false">C67*D67</f>
        <v>480</v>
      </c>
      <c r="F67" s="3" t="n">
        <f aca="false">E67/1000</f>
        <v>0.48</v>
      </c>
      <c r="G67" s="0" t="n">
        <f aca="false">_xlfn.CEILING.MATH(F67,0.5)</f>
        <v>0.5</v>
      </c>
      <c r="H67" s="0" t="str">
        <f aca="false">VLOOKUP(A67,courier_company_invoice!$B$2:$H$125,2,0)</f>
        <v>0.99</v>
      </c>
      <c r="I67" s="0" t="str">
        <f aca="false">IF(G67=0.5,"fixed","additional")</f>
        <v>fixed</v>
      </c>
    </row>
    <row r="68" customFormat="false" ht="14.25" hidden="false" customHeight="false" outlineLevel="0" collapsed="false">
      <c r="A68" s="0" t="s">
        <v>37</v>
      </c>
      <c r="B68" s="1" t="n">
        <v>8904223816665</v>
      </c>
      <c r="C68" s="0" t="s">
        <v>12</v>
      </c>
      <c r="D68" s="0" t="n">
        <f aca="false">VLOOKUP(B68,[1]Sheet1!$A$2:$B$67,2,0)</f>
        <v>102</v>
      </c>
      <c r="E68" s="0" t="n">
        <f aca="false">C68*D68</f>
        <v>204</v>
      </c>
      <c r="F68" s="3" t="n">
        <f aca="false">E68/1000</f>
        <v>0.204</v>
      </c>
      <c r="G68" s="0" t="n">
        <f aca="false">_xlfn.CEILING.MATH(F68,0.5)</f>
        <v>0.5</v>
      </c>
      <c r="H68" s="0" t="str">
        <f aca="false">VLOOKUP(A68,courier_company_invoice!$B$2:$H$125,2,0)</f>
        <v>0.7</v>
      </c>
      <c r="I68" s="0" t="str">
        <f aca="false">IF(G68=0.5,"fixed","additional")</f>
        <v>fixed</v>
      </c>
    </row>
    <row r="69" customFormat="false" ht="14.25" hidden="false" customHeight="false" outlineLevel="0" collapsed="false">
      <c r="A69" s="0" t="s">
        <v>37</v>
      </c>
      <c r="B69" s="1" t="n">
        <v>8904223819277</v>
      </c>
      <c r="C69" s="0" t="s">
        <v>10</v>
      </c>
      <c r="D69" s="0" t="n">
        <f aca="false">VLOOKUP(B69,[1]Sheet1!$A$2:$B$67,2,0)</f>
        <v>350</v>
      </c>
      <c r="E69" s="0" t="n">
        <f aca="false">C69*D69</f>
        <v>350</v>
      </c>
      <c r="F69" s="3" t="n">
        <f aca="false">E69/1000</f>
        <v>0.35</v>
      </c>
      <c r="G69" s="0" t="n">
        <f aca="false">_xlfn.CEILING.MATH(F69,0.5)</f>
        <v>0.5</v>
      </c>
      <c r="H69" s="0" t="str">
        <f aca="false">VLOOKUP(A69,courier_company_invoice!$B$2:$H$125,2,0)</f>
        <v>0.7</v>
      </c>
      <c r="I69" s="0" t="str">
        <f aca="false">IF(G69=0.5,"fixed","additional")</f>
        <v>fixed</v>
      </c>
    </row>
    <row r="70" customFormat="false" ht="14.25" hidden="false" customHeight="false" outlineLevel="0" collapsed="false">
      <c r="A70" s="0" t="s">
        <v>38</v>
      </c>
      <c r="B70" s="1" t="n">
        <v>8904223816214</v>
      </c>
      <c r="C70" s="0" t="s">
        <v>10</v>
      </c>
      <c r="D70" s="0" t="n">
        <f aca="false">VLOOKUP(B70,[1]Sheet1!$A$2:$B$67,2,0)</f>
        <v>120</v>
      </c>
      <c r="E70" s="0" t="n">
        <f aca="false">C70*D70</f>
        <v>120</v>
      </c>
      <c r="F70" s="3" t="n">
        <f aca="false">E70/1000</f>
        <v>0.12</v>
      </c>
      <c r="G70" s="0" t="n">
        <f aca="false">_xlfn.CEILING.MATH(F70,0.5)</f>
        <v>0.5</v>
      </c>
      <c r="H70" s="0" t="str">
        <f aca="false">VLOOKUP(A70,courier_company_invoice!$B$2:$H$125,2,0)</f>
        <v>0.2</v>
      </c>
      <c r="I70" s="0" t="str">
        <f aca="false">IF(G70=0.5,"fixed","additional")</f>
        <v>fixed</v>
      </c>
    </row>
    <row r="71" customFormat="false" ht="14.25" hidden="false" customHeight="false" outlineLevel="0" collapsed="false">
      <c r="A71" s="0" t="s">
        <v>38</v>
      </c>
      <c r="B71" s="1" t="n">
        <v>8904223818874</v>
      </c>
      <c r="C71" s="0" t="s">
        <v>10</v>
      </c>
      <c r="D71" s="0" t="n">
        <f aca="false">VLOOKUP(B71,[1]Sheet1!$A$2:$B$67,2,0)</f>
        <v>100</v>
      </c>
      <c r="E71" s="0" t="n">
        <f aca="false">C71*D71</f>
        <v>100</v>
      </c>
      <c r="F71" s="3" t="n">
        <f aca="false">E71/1000</f>
        <v>0.1</v>
      </c>
      <c r="G71" s="0" t="n">
        <f aca="false">_xlfn.CEILING.MATH(F71,0.5)</f>
        <v>0.5</v>
      </c>
      <c r="H71" s="0" t="str">
        <f aca="false">VLOOKUP(A71,courier_company_invoice!$B$2:$H$125,2,0)</f>
        <v>0.2</v>
      </c>
      <c r="I71" s="0" t="str">
        <f aca="false">IF(G71=0.5,"fixed","additional")</f>
        <v>fixed</v>
      </c>
    </row>
    <row r="72" customFormat="false" ht="14.25" hidden="false" customHeight="false" outlineLevel="0" collapsed="false">
      <c r="A72" s="0" t="s">
        <v>39</v>
      </c>
      <c r="B72" s="1" t="n">
        <v>8904223818706</v>
      </c>
      <c r="C72" s="0" t="s">
        <v>10</v>
      </c>
      <c r="D72" s="0" t="n">
        <f aca="false">VLOOKUP(B72,[1]Sheet1!$A$2:$B$67,2,0)</f>
        <v>127</v>
      </c>
      <c r="E72" s="0" t="n">
        <f aca="false">C72*D72</f>
        <v>127</v>
      </c>
      <c r="F72" s="3" t="n">
        <f aca="false">E72/1000</f>
        <v>0.127</v>
      </c>
      <c r="G72" s="0" t="n">
        <f aca="false">_xlfn.CEILING.MATH(F72,0.5)</f>
        <v>0.5</v>
      </c>
      <c r="H72" s="0" t="str">
        <f aca="false">VLOOKUP(A72,courier_company_invoice!$B$2:$H$125,2,0)</f>
        <v>0.15</v>
      </c>
      <c r="I72" s="0" t="str">
        <f aca="false">IF(G72=0.5,"fixed","additional")</f>
        <v>fixed</v>
      </c>
    </row>
    <row r="73" customFormat="false" ht="14.25" hidden="false" customHeight="false" outlineLevel="0" collapsed="false">
      <c r="A73" s="0" t="s">
        <v>40</v>
      </c>
      <c r="B73" s="1" t="n">
        <v>8904223816214</v>
      </c>
      <c r="C73" s="0" t="s">
        <v>10</v>
      </c>
      <c r="D73" s="0" t="n">
        <f aca="false">VLOOKUP(B73,[1]Sheet1!$A$2:$B$67,2,0)</f>
        <v>120</v>
      </c>
      <c r="E73" s="0" t="n">
        <f aca="false">C73*D73</f>
        <v>120</v>
      </c>
      <c r="F73" s="3" t="n">
        <f aca="false">E73/1000</f>
        <v>0.12</v>
      </c>
      <c r="G73" s="0" t="n">
        <f aca="false">_xlfn.CEILING.MATH(F73,0.5)</f>
        <v>0.5</v>
      </c>
      <c r="H73" s="0" t="str">
        <f aca="false">VLOOKUP(A73,courier_company_invoice!$B$2:$H$125,2,0)</f>
        <v>1</v>
      </c>
      <c r="I73" s="0" t="str">
        <f aca="false">IF(G73=0.5,"fixed","additional")</f>
        <v>fixed</v>
      </c>
    </row>
    <row r="74" customFormat="false" ht="14.25" hidden="false" customHeight="false" outlineLevel="0" collapsed="false">
      <c r="A74" s="0" t="s">
        <v>40</v>
      </c>
      <c r="B74" s="1" t="n">
        <v>8904223818874</v>
      </c>
      <c r="C74" s="0" t="s">
        <v>10</v>
      </c>
      <c r="D74" s="0" t="n">
        <f aca="false">VLOOKUP(B74,[1]Sheet1!$A$2:$B$67,2,0)</f>
        <v>100</v>
      </c>
      <c r="E74" s="0" t="n">
        <f aca="false">C74*D74</f>
        <v>100</v>
      </c>
      <c r="F74" s="3" t="n">
        <f aca="false">E74/1000</f>
        <v>0.1</v>
      </c>
      <c r="G74" s="0" t="n">
        <f aca="false">_xlfn.CEILING.MATH(F74,0.5)</f>
        <v>0.5</v>
      </c>
      <c r="H74" s="0" t="str">
        <f aca="false">VLOOKUP(A74,courier_company_invoice!$B$2:$H$125,2,0)</f>
        <v>1</v>
      </c>
      <c r="I74" s="0" t="str">
        <f aca="false">IF(G74=0.5,"fixed","additional")</f>
        <v>fixed</v>
      </c>
    </row>
    <row r="75" customFormat="false" ht="14.25" hidden="false" customHeight="false" outlineLevel="0" collapsed="false">
      <c r="A75" s="0" t="s">
        <v>40</v>
      </c>
      <c r="B75" s="1" t="n">
        <v>8904223818706</v>
      </c>
      <c r="C75" s="0" t="s">
        <v>10</v>
      </c>
      <c r="D75" s="0" t="n">
        <f aca="false">VLOOKUP(B75,[1]Sheet1!$A$2:$B$67,2,0)</f>
        <v>127</v>
      </c>
      <c r="E75" s="0" t="n">
        <f aca="false">C75*D75</f>
        <v>127</v>
      </c>
      <c r="F75" s="3" t="n">
        <f aca="false">E75/1000</f>
        <v>0.127</v>
      </c>
      <c r="G75" s="0" t="n">
        <f aca="false">_xlfn.CEILING.MATH(F75,0.5)</f>
        <v>0.5</v>
      </c>
      <c r="H75" s="0" t="str">
        <f aca="false">VLOOKUP(A75,courier_company_invoice!$B$2:$H$125,2,0)</f>
        <v>1</v>
      </c>
      <c r="I75" s="0" t="str">
        <f aca="false">IF(G75=0.5,"fixed","additional")</f>
        <v>fixed</v>
      </c>
    </row>
    <row r="76" customFormat="false" ht="14.25" hidden="false" customHeight="false" outlineLevel="0" collapsed="false">
      <c r="A76" s="0" t="s">
        <v>40</v>
      </c>
      <c r="B76" s="1" t="n">
        <v>8904223818942</v>
      </c>
      <c r="C76" s="0" t="s">
        <v>10</v>
      </c>
      <c r="D76" s="0" t="n">
        <f aca="false">VLOOKUP(B76,[1]Sheet1!$A$2:$B$67,2,0)</f>
        <v>133</v>
      </c>
      <c r="E76" s="0" t="n">
        <f aca="false">C76*D76</f>
        <v>133</v>
      </c>
      <c r="F76" s="3" t="n">
        <f aca="false">E76/1000</f>
        <v>0.133</v>
      </c>
      <c r="G76" s="0" t="n">
        <f aca="false">_xlfn.CEILING.MATH(F76,0.5)</f>
        <v>0.5</v>
      </c>
      <c r="H76" s="0" t="str">
        <f aca="false">VLOOKUP(A76,courier_company_invoice!$B$2:$H$125,2,0)</f>
        <v>1</v>
      </c>
      <c r="I76" s="0" t="str">
        <f aca="false">IF(G76=0.5,"fixed","additional")</f>
        <v>fixed</v>
      </c>
    </row>
    <row r="77" customFormat="false" ht="14.25" hidden="false" customHeight="false" outlineLevel="0" collapsed="false">
      <c r="A77" s="0" t="s">
        <v>40</v>
      </c>
      <c r="B77" s="1" t="n">
        <v>8904223818850</v>
      </c>
      <c r="C77" s="0" t="s">
        <v>10</v>
      </c>
      <c r="D77" s="0" t="n">
        <f aca="false">VLOOKUP(B77,[1]Sheet1!$A$2:$B$67,2,0)</f>
        <v>240</v>
      </c>
      <c r="E77" s="0" t="n">
        <f aca="false">C77*D77</f>
        <v>240</v>
      </c>
      <c r="F77" s="3" t="n">
        <f aca="false">E77/1000</f>
        <v>0.24</v>
      </c>
      <c r="G77" s="0" t="n">
        <f aca="false">_xlfn.CEILING.MATH(F77,0.5)</f>
        <v>0.5</v>
      </c>
      <c r="H77" s="0" t="str">
        <f aca="false">VLOOKUP(A77,courier_company_invoice!$B$2:$H$125,2,0)</f>
        <v>1</v>
      </c>
      <c r="I77" s="0" t="str">
        <f aca="false">IF(G77=0.5,"fixed","additional")</f>
        <v>fixed</v>
      </c>
    </row>
    <row r="78" customFormat="false" ht="14.25" hidden="false" customHeight="false" outlineLevel="0" collapsed="false">
      <c r="A78" s="0" t="s">
        <v>41</v>
      </c>
      <c r="B78" s="1" t="n">
        <v>8904223818706</v>
      </c>
      <c r="C78" s="0" t="s">
        <v>10</v>
      </c>
      <c r="D78" s="0" t="n">
        <f aca="false">VLOOKUP(B78,[1]Sheet1!$A$2:$B$67,2,0)</f>
        <v>127</v>
      </c>
      <c r="E78" s="0" t="n">
        <f aca="false">C78*D78</f>
        <v>127</v>
      </c>
      <c r="F78" s="3" t="n">
        <f aca="false">E78/1000</f>
        <v>0.127</v>
      </c>
      <c r="G78" s="0" t="n">
        <f aca="false">_xlfn.CEILING.MATH(F78,0.5)</f>
        <v>0.5</v>
      </c>
      <c r="H78" s="0" t="str">
        <f aca="false">VLOOKUP(A78,courier_company_invoice!$B$2:$H$125,2,0)</f>
        <v>0.73</v>
      </c>
      <c r="I78" s="0" t="str">
        <f aca="false">IF(G78=0.5,"fixed","additional")</f>
        <v>fixed</v>
      </c>
    </row>
    <row r="79" customFormat="false" ht="14.25" hidden="false" customHeight="false" outlineLevel="0" collapsed="false">
      <c r="A79" s="0" t="s">
        <v>41</v>
      </c>
      <c r="B79" s="1" t="n">
        <v>8904223818942</v>
      </c>
      <c r="C79" s="0" t="s">
        <v>10</v>
      </c>
      <c r="D79" s="0" t="n">
        <f aca="false">VLOOKUP(B79,[1]Sheet1!$A$2:$B$67,2,0)</f>
        <v>133</v>
      </c>
      <c r="E79" s="0" t="n">
        <f aca="false">C79*D79</f>
        <v>133</v>
      </c>
      <c r="F79" s="3" t="n">
        <f aca="false">E79/1000</f>
        <v>0.133</v>
      </c>
      <c r="G79" s="0" t="n">
        <f aca="false">_xlfn.CEILING.MATH(F79,0.5)</f>
        <v>0.5</v>
      </c>
      <c r="H79" s="0" t="str">
        <f aca="false">VLOOKUP(A79,courier_company_invoice!$B$2:$H$125,2,0)</f>
        <v>0.73</v>
      </c>
      <c r="I79" s="0" t="str">
        <f aca="false">IF(G79=0.5,"fixed","additional")</f>
        <v>fixed</v>
      </c>
    </row>
    <row r="80" customFormat="false" ht="14.25" hidden="false" customHeight="false" outlineLevel="0" collapsed="false">
      <c r="A80" s="0" t="s">
        <v>41</v>
      </c>
      <c r="B80" s="1" t="n">
        <v>8904223818850</v>
      </c>
      <c r="C80" s="0" t="s">
        <v>10</v>
      </c>
      <c r="D80" s="0" t="n">
        <f aca="false">VLOOKUP(B80,[1]Sheet1!$A$2:$B$67,2,0)</f>
        <v>240</v>
      </c>
      <c r="E80" s="0" t="n">
        <f aca="false">C80*D80</f>
        <v>240</v>
      </c>
      <c r="F80" s="3" t="n">
        <f aca="false">E80/1000</f>
        <v>0.24</v>
      </c>
      <c r="G80" s="0" t="n">
        <f aca="false">_xlfn.CEILING.MATH(F80,0.5)</f>
        <v>0.5</v>
      </c>
      <c r="H80" s="0" t="str">
        <f aca="false">VLOOKUP(A80,courier_company_invoice!$B$2:$H$125,2,0)</f>
        <v>0.73</v>
      </c>
      <c r="I80" s="0" t="str">
        <f aca="false">IF(G80=0.5,"fixed","additional")</f>
        <v>fixed</v>
      </c>
    </row>
    <row r="81" customFormat="false" ht="14.25" hidden="false" customHeight="false" outlineLevel="0" collapsed="false">
      <c r="A81" s="0" t="s">
        <v>42</v>
      </c>
      <c r="B81" s="1" t="n">
        <v>8904223818478</v>
      </c>
      <c r="C81" s="0" t="s">
        <v>10</v>
      </c>
      <c r="D81" s="0" t="n">
        <f aca="false">VLOOKUP(B81,[1]Sheet1!$A$2:$B$67,2,0)</f>
        <v>350</v>
      </c>
      <c r="E81" s="0" t="n">
        <f aca="false">C81*D81</f>
        <v>350</v>
      </c>
      <c r="F81" s="3" t="n">
        <f aca="false">E81/1000</f>
        <v>0.35</v>
      </c>
      <c r="G81" s="0" t="n">
        <f aca="false">_xlfn.CEILING.MATH(F81,0.5)</f>
        <v>0.5</v>
      </c>
      <c r="H81" s="0" t="str">
        <f aca="false">VLOOKUP(A81,courier_company_invoice!$B$2:$H$125,2,0)</f>
        <v>2.94</v>
      </c>
      <c r="I81" s="0" t="str">
        <f aca="false">IF(G81=0.5,"fixed","additional")</f>
        <v>fixed</v>
      </c>
    </row>
    <row r="82" customFormat="false" ht="14.25" hidden="false" customHeight="false" outlineLevel="0" collapsed="false">
      <c r="A82" s="0" t="s">
        <v>42</v>
      </c>
      <c r="B82" s="1" t="n">
        <v>8904223819130</v>
      </c>
      <c r="C82" s="0" t="s">
        <v>10</v>
      </c>
      <c r="D82" s="0" t="n">
        <f aca="false">VLOOKUP(B82,[1]Sheet1!$A$2:$B$67,2,0)</f>
        <v>350</v>
      </c>
      <c r="E82" s="0" t="n">
        <f aca="false">C82*D82</f>
        <v>350</v>
      </c>
      <c r="F82" s="3" t="n">
        <f aca="false">E82/1000</f>
        <v>0.35</v>
      </c>
      <c r="G82" s="0" t="n">
        <f aca="false">_xlfn.CEILING.MATH(F82,0.5)</f>
        <v>0.5</v>
      </c>
      <c r="H82" s="0" t="str">
        <f aca="false">VLOOKUP(A82,courier_company_invoice!$B$2:$H$125,2,0)</f>
        <v>2.94</v>
      </c>
      <c r="I82" s="0" t="str">
        <f aca="false">IF(G82=0.5,"fixed","additional")</f>
        <v>fixed</v>
      </c>
    </row>
    <row r="83" customFormat="false" ht="14.25" hidden="false" customHeight="false" outlineLevel="0" collapsed="false">
      <c r="A83" s="0" t="s">
        <v>42</v>
      </c>
      <c r="B83" s="1" t="n">
        <v>8904223819277</v>
      </c>
      <c r="C83" s="0" t="s">
        <v>10</v>
      </c>
      <c r="D83" s="0" t="n">
        <f aca="false">VLOOKUP(B83,[1]Sheet1!$A$2:$B$67,2,0)</f>
        <v>350</v>
      </c>
      <c r="E83" s="0" t="n">
        <f aca="false">C83*D83</f>
        <v>350</v>
      </c>
      <c r="F83" s="3" t="n">
        <f aca="false">E83/1000</f>
        <v>0.35</v>
      </c>
      <c r="G83" s="0" t="n">
        <f aca="false">_xlfn.CEILING.MATH(F83,0.5)</f>
        <v>0.5</v>
      </c>
      <c r="H83" s="0" t="str">
        <f aca="false">VLOOKUP(A83,courier_company_invoice!$B$2:$H$125,2,0)</f>
        <v>2.94</v>
      </c>
      <c r="I83" s="0" t="str">
        <f aca="false">IF(G83=0.5,"fixed","additional")</f>
        <v>fixed</v>
      </c>
    </row>
    <row r="84" customFormat="false" ht="14.25" hidden="false" customHeight="false" outlineLevel="0" collapsed="false">
      <c r="A84" s="0" t="s">
        <v>42</v>
      </c>
      <c r="B84" s="1" t="n">
        <v>8904223819284</v>
      </c>
      <c r="C84" s="0" t="s">
        <v>10</v>
      </c>
      <c r="D84" s="0" t="n">
        <f aca="false">VLOOKUP(B84,[1]Sheet1!$A$2:$B$67,2,0)</f>
        <v>350</v>
      </c>
      <c r="E84" s="0" t="n">
        <f aca="false">C84*D84</f>
        <v>350</v>
      </c>
      <c r="F84" s="3" t="n">
        <f aca="false">E84/1000</f>
        <v>0.35</v>
      </c>
      <c r="G84" s="0" t="n">
        <f aca="false">_xlfn.CEILING.MATH(F84,0.5)</f>
        <v>0.5</v>
      </c>
      <c r="H84" s="0" t="str">
        <f aca="false">VLOOKUP(A84,courier_company_invoice!$B$2:$H$125,2,0)</f>
        <v>2.94</v>
      </c>
      <c r="I84" s="0" t="str">
        <f aca="false">IF(G84=0.5,"fixed","additional")</f>
        <v>fixed</v>
      </c>
    </row>
    <row r="85" customFormat="false" ht="14.25" hidden="false" customHeight="false" outlineLevel="0" collapsed="false">
      <c r="A85" s="0" t="s">
        <v>42</v>
      </c>
      <c r="B85" s="1" t="s">
        <v>43</v>
      </c>
      <c r="C85" s="0" t="s">
        <v>10</v>
      </c>
      <c r="D85" s="0" t="n">
        <f aca="false">VLOOKUP(B85,[1]Sheet1!$A$2:$B$67,2,0)</f>
        <v>500</v>
      </c>
      <c r="E85" s="0" t="n">
        <f aca="false">C85*D85</f>
        <v>500</v>
      </c>
      <c r="F85" s="3" t="n">
        <f aca="false">E85/1000</f>
        <v>0.5</v>
      </c>
      <c r="G85" s="0" t="n">
        <f aca="false">_xlfn.CEILING.MATH(F85,0.5)</f>
        <v>0.5</v>
      </c>
      <c r="H85" s="0" t="str">
        <f aca="false">VLOOKUP(A85,courier_company_invoice!$B$2:$H$125,2,0)</f>
        <v>2.94</v>
      </c>
      <c r="I85" s="0" t="str">
        <f aca="false">IF(G85=0.5,"fixed","additional")</f>
        <v>fixed</v>
      </c>
    </row>
    <row r="86" customFormat="false" ht="14.25" hidden="false" customHeight="false" outlineLevel="0" collapsed="false">
      <c r="A86" s="0" t="s">
        <v>42</v>
      </c>
      <c r="B86" s="1" t="n">
        <v>8904223819291</v>
      </c>
      <c r="C86" s="0" t="s">
        <v>12</v>
      </c>
      <c r="D86" s="0" t="n">
        <f aca="false">VLOOKUP(B86,[1]Sheet1!$A$2:$B$67,2,0)</f>
        <v>112</v>
      </c>
      <c r="E86" s="0" t="n">
        <f aca="false">C86*D86</f>
        <v>224</v>
      </c>
      <c r="F86" s="3" t="n">
        <f aca="false">E86/1000</f>
        <v>0.224</v>
      </c>
      <c r="G86" s="0" t="n">
        <f aca="false">_xlfn.CEILING.MATH(F86,0.5)</f>
        <v>0.5</v>
      </c>
      <c r="H86" s="0" t="str">
        <f aca="false">VLOOKUP(A86,courier_company_invoice!$B$2:$H$125,2,0)</f>
        <v>2.94</v>
      </c>
      <c r="I86" s="0" t="str">
        <f aca="false">IF(G86=0.5,"fixed","additional")</f>
        <v>fixed</v>
      </c>
    </row>
    <row r="87" customFormat="false" ht="14.25" hidden="false" customHeight="false" outlineLevel="0" collapsed="false">
      <c r="A87" s="0" t="s">
        <v>42</v>
      </c>
      <c r="B87" s="1" t="n">
        <v>8904223819031</v>
      </c>
      <c r="C87" s="0" t="s">
        <v>12</v>
      </c>
      <c r="D87" s="0" t="n">
        <f aca="false">VLOOKUP(B87,[1]Sheet1!$A$2:$B$67,2,0)</f>
        <v>112</v>
      </c>
      <c r="E87" s="0" t="n">
        <f aca="false">C87*D87</f>
        <v>224</v>
      </c>
      <c r="F87" s="3" t="n">
        <f aca="false">E87/1000</f>
        <v>0.224</v>
      </c>
      <c r="G87" s="0" t="n">
        <f aca="false">_xlfn.CEILING.MATH(F87,0.5)</f>
        <v>0.5</v>
      </c>
      <c r="H87" s="0" t="str">
        <f aca="false">VLOOKUP(A87,courier_company_invoice!$B$2:$H$125,2,0)</f>
        <v>2.94</v>
      </c>
      <c r="I87" s="0" t="str">
        <f aca="false">IF(G87=0.5,"fixed","additional")</f>
        <v>fixed</v>
      </c>
    </row>
    <row r="88" customFormat="false" ht="14.25" hidden="false" customHeight="false" outlineLevel="0" collapsed="false">
      <c r="A88" s="0" t="s">
        <v>42</v>
      </c>
      <c r="B88" s="1" t="n">
        <v>8904223819024</v>
      </c>
      <c r="C88" s="0" t="s">
        <v>12</v>
      </c>
      <c r="D88" s="0" t="n">
        <f aca="false">VLOOKUP(B88,[1]Sheet1!$A$2:$B$67,2,0)</f>
        <v>112</v>
      </c>
      <c r="E88" s="0" t="n">
        <f aca="false">C88*D88</f>
        <v>224</v>
      </c>
      <c r="F88" s="3" t="n">
        <f aca="false">E88/1000</f>
        <v>0.224</v>
      </c>
      <c r="G88" s="0" t="n">
        <f aca="false">_xlfn.CEILING.MATH(F88,0.5)</f>
        <v>0.5</v>
      </c>
      <c r="H88" s="0" t="str">
        <f aca="false">VLOOKUP(A88,courier_company_invoice!$B$2:$H$125,2,0)</f>
        <v>2.94</v>
      </c>
      <c r="I88" s="0" t="str">
        <f aca="false">IF(G88=0.5,"fixed","additional")</f>
        <v>fixed</v>
      </c>
    </row>
    <row r="89" customFormat="false" ht="14.25" hidden="false" customHeight="false" outlineLevel="0" collapsed="false">
      <c r="A89" s="0" t="s">
        <v>44</v>
      </c>
      <c r="B89" s="1" t="n">
        <v>8904223818980</v>
      </c>
      <c r="C89" s="0" t="s">
        <v>10</v>
      </c>
      <c r="D89" s="0" t="n">
        <f aca="false">VLOOKUP(B89,[1]Sheet1!$A$2:$B$67,2,0)</f>
        <v>110</v>
      </c>
      <c r="E89" s="0" t="n">
        <f aca="false">C89*D89</f>
        <v>110</v>
      </c>
      <c r="F89" s="3" t="n">
        <f aca="false">E89/1000</f>
        <v>0.11</v>
      </c>
      <c r="G89" s="0" t="n">
        <f aca="false">_xlfn.CEILING.MATH(F89,0.5)</f>
        <v>0.5</v>
      </c>
      <c r="H89" s="0" t="str">
        <f aca="false">VLOOKUP(A89,courier_company_invoice!$B$2:$H$125,2,0)</f>
        <v>0.6</v>
      </c>
      <c r="I89" s="0" t="str">
        <f aca="false">IF(G89=0.5,"fixed","additional")</f>
        <v>fixed</v>
      </c>
    </row>
    <row r="90" customFormat="false" ht="14.25" hidden="false" customHeight="false" outlineLevel="0" collapsed="false">
      <c r="A90" s="0" t="s">
        <v>44</v>
      </c>
      <c r="B90" s="1" t="n">
        <v>8904223819031</v>
      </c>
      <c r="C90" s="0" t="s">
        <v>15</v>
      </c>
      <c r="D90" s="0" t="n">
        <f aca="false">VLOOKUP(B90,[1]Sheet1!$A$2:$B$67,2,0)</f>
        <v>112</v>
      </c>
      <c r="E90" s="0" t="n">
        <f aca="false">C90*D90</f>
        <v>448</v>
      </c>
      <c r="F90" s="3" t="n">
        <f aca="false">E90/1000</f>
        <v>0.448</v>
      </c>
      <c r="G90" s="0" t="n">
        <f aca="false">_xlfn.CEILING.MATH(F90,0.5)</f>
        <v>0.5</v>
      </c>
      <c r="H90" s="0" t="str">
        <f aca="false">VLOOKUP(A90,courier_company_invoice!$B$2:$H$125,2,0)</f>
        <v>0.6</v>
      </c>
      <c r="I90" s="0" t="str">
        <f aca="false">IF(G90=0.5,"fixed","additional")</f>
        <v>fixed</v>
      </c>
    </row>
    <row r="91" customFormat="false" ht="14.25" hidden="false" customHeight="false" outlineLevel="0" collapsed="false">
      <c r="A91" s="0" t="s">
        <v>45</v>
      </c>
      <c r="B91" s="1" t="n">
        <v>8904223819031</v>
      </c>
      <c r="C91" s="0" t="s">
        <v>15</v>
      </c>
      <c r="D91" s="0" t="n">
        <f aca="false">VLOOKUP(B91,[1]Sheet1!$A$2:$B$67,2,0)</f>
        <v>112</v>
      </c>
      <c r="E91" s="0" t="n">
        <f aca="false">C91*D91</f>
        <v>448</v>
      </c>
      <c r="F91" s="3" t="n">
        <f aca="false">E91/1000</f>
        <v>0.448</v>
      </c>
      <c r="G91" s="0" t="n">
        <f aca="false">_xlfn.CEILING.MATH(F91,0.5)</f>
        <v>0.5</v>
      </c>
      <c r="H91" s="0" t="str">
        <f aca="false">VLOOKUP(A91,courier_company_invoice!$B$2:$H$125,2,0)</f>
        <v>0.61</v>
      </c>
      <c r="I91" s="0" t="str">
        <f aca="false">IF(G91=0.5,"fixed","additional")</f>
        <v>fixed</v>
      </c>
    </row>
    <row r="92" customFormat="false" ht="14.25" hidden="false" customHeight="false" outlineLevel="0" collapsed="false">
      <c r="A92" s="0" t="s">
        <v>45</v>
      </c>
      <c r="B92" s="1" t="n">
        <v>8904223819017</v>
      </c>
      <c r="C92" s="0" t="s">
        <v>10</v>
      </c>
      <c r="D92" s="0" t="n">
        <f aca="false">VLOOKUP(B92,[1]Sheet1!$A$2:$B$67,2,0)</f>
        <v>115</v>
      </c>
      <c r="E92" s="0" t="n">
        <f aca="false">C92*D92</f>
        <v>115</v>
      </c>
      <c r="F92" s="3" t="n">
        <f aca="false">E92/1000</f>
        <v>0.115</v>
      </c>
      <c r="G92" s="0" t="n">
        <f aca="false">_xlfn.CEILING.MATH(F92,0.5)</f>
        <v>0.5</v>
      </c>
      <c r="H92" s="0" t="str">
        <f aca="false">VLOOKUP(A92,courier_company_invoice!$B$2:$H$125,2,0)</f>
        <v>0.61</v>
      </c>
      <c r="I92" s="0" t="str">
        <f aca="false">IF(G92=0.5,"fixed","additional")</f>
        <v>fixed</v>
      </c>
    </row>
    <row r="93" customFormat="false" ht="14.25" hidden="false" customHeight="false" outlineLevel="0" collapsed="false">
      <c r="A93" s="0" t="s">
        <v>46</v>
      </c>
      <c r="B93" s="1" t="n">
        <v>8904223818706</v>
      </c>
      <c r="C93" s="0" t="s">
        <v>10</v>
      </c>
      <c r="D93" s="0" t="n">
        <f aca="false">VLOOKUP(B93,[1]Sheet1!$A$2:$B$67,2,0)</f>
        <v>127</v>
      </c>
      <c r="E93" s="0" t="n">
        <f aca="false">C93*D93</f>
        <v>127</v>
      </c>
      <c r="F93" s="3" t="n">
        <f aca="false">E93/1000</f>
        <v>0.127</v>
      </c>
      <c r="G93" s="0" t="n">
        <f aca="false">_xlfn.CEILING.MATH(F93,0.5)</f>
        <v>0.5</v>
      </c>
      <c r="H93" s="0" t="str">
        <f aca="false">VLOOKUP(A93,courier_company_invoice!$B$2:$H$125,2,0)</f>
        <v>0.67</v>
      </c>
      <c r="I93" s="0" t="str">
        <f aca="false">IF(G93=0.5,"fixed","additional")</f>
        <v>fixed</v>
      </c>
    </row>
    <row r="94" customFormat="false" ht="14.25" hidden="false" customHeight="false" outlineLevel="0" collapsed="false">
      <c r="A94" s="0" t="s">
        <v>46</v>
      </c>
      <c r="B94" s="1" t="n">
        <v>8904223818942</v>
      </c>
      <c r="C94" s="0" t="s">
        <v>10</v>
      </c>
      <c r="D94" s="0" t="n">
        <f aca="false">VLOOKUP(B94,[1]Sheet1!$A$2:$B$67,2,0)</f>
        <v>133</v>
      </c>
      <c r="E94" s="0" t="n">
        <f aca="false">C94*D94</f>
        <v>133</v>
      </c>
      <c r="F94" s="3" t="n">
        <f aca="false">E94/1000</f>
        <v>0.133</v>
      </c>
      <c r="G94" s="0" t="n">
        <f aca="false">_xlfn.CEILING.MATH(F94,0.5)</f>
        <v>0.5</v>
      </c>
      <c r="H94" s="0" t="str">
        <f aca="false">VLOOKUP(A94,courier_company_invoice!$B$2:$H$125,2,0)</f>
        <v>0.67</v>
      </c>
      <c r="I94" s="0" t="str">
        <f aca="false">IF(G94=0.5,"fixed","additional")</f>
        <v>fixed</v>
      </c>
    </row>
    <row r="95" customFormat="false" ht="14.25" hidden="false" customHeight="false" outlineLevel="0" collapsed="false">
      <c r="A95" s="0" t="s">
        <v>46</v>
      </c>
      <c r="B95" s="1" t="n">
        <v>8904223818850</v>
      </c>
      <c r="C95" s="0" t="s">
        <v>10</v>
      </c>
      <c r="D95" s="0" t="n">
        <f aca="false">VLOOKUP(B95,[1]Sheet1!$A$2:$B$67,2,0)</f>
        <v>240</v>
      </c>
      <c r="E95" s="0" t="n">
        <f aca="false">C95*D95</f>
        <v>240</v>
      </c>
      <c r="F95" s="3" t="n">
        <f aca="false">E95/1000</f>
        <v>0.24</v>
      </c>
      <c r="G95" s="0" t="n">
        <f aca="false">_xlfn.CEILING.MATH(F95,0.5)</f>
        <v>0.5</v>
      </c>
      <c r="H95" s="0" t="str">
        <f aca="false">VLOOKUP(A95,courier_company_invoice!$B$2:$H$125,2,0)</f>
        <v>0.67</v>
      </c>
      <c r="I95" s="0" t="str">
        <f aca="false">IF(G95=0.5,"fixed","additional")</f>
        <v>fixed</v>
      </c>
    </row>
    <row r="96" customFormat="false" ht="14.25" hidden="false" customHeight="false" outlineLevel="0" collapsed="false">
      <c r="A96" s="0" t="s">
        <v>47</v>
      </c>
      <c r="B96" s="1" t="n">
        <v>8904223818706</v>
      </c>
      <c r="C96" s="0" t="s">
        <v>10</v>
      </c>
      <c r="D96" s="0" t="n">
        <f aca="false">VLOOKUP(B96,[1]Sheet1!$A$2:$B$67,2,0)</f>
        <v>127</v>
      </c>
      <c r="E96" s="0" t="n">
        <f aca="false">C96*D96</f>
        <v>127</v>
      </c>
      <c r="F96" s="3" t="n">
        <f aca="false">E96/1000</f>
        <v>0.127</v>
      </c>
      <c r="G96" s="0" t="n">
        <f aca="false">_xlfn.CEILING.MATH(F96,0.5)</f>
        <v>0.5</v>
      </c>
      <c r="H96" s="0" t="str">
        <f aca="false">VLOOKUP(A96,courier_company_invoice!$B$2:$H$125,2,0)</f>
        <v>0.5</v>
      </c>
      <c r="I96" s="0" t="str">
        <f aca="false">IF(G96=0.5,"fixed","additional")</f>
        <v>fixed</v>
      </c>
    </row>
    <row r="97" customFormat="false" ht="14.25" hidden="false" customHeight="false" outlineLevel="0" collapsed="false">
      <c r="A97" s="0" t="s">
        <v>47</v>
      </c>
      <c r="B97" s="1" t="n">
        <v>8904223818942</v>
      </c>
      <c r="C97" s="0" t="s">
        <v>10</v>
      </c>
      <c r="D97" s="0" t="n">
        <f aca="false">VLOOKUP(B97,[1]Sheet1!$A$2:$B$67,2,0)</f>
        <v>133</v>
      </c>
      <c r="E97" s="0" t="n">
        <f aca="false">C97*D97</f>
        <v>133</v>
      </c>
      <c r="F97" s="3" t="n">
        <f aca="false">E97/1000</f>
        <v>0.133</v>
      </c>
      <c r="G97" s="0" t="n">
        <f aca="false">_xlfn.CEILING.MATH(F97,0.5)</f>
        <v>0.5</v>
      </c>
      <c r="H97" s="0" t="str">
        <f aca="false">VLOOKUP(A97,courier_company_invoice!$B$2:$H$125,2,0)</f>
        <v>0.5</v>
      </c>
      <c r="I97" s="0" t="str">
        <f aca="false">IF(G97=0.5,"fixed","additional")</f>
        <v>fixed</v>
      </c>
    </row>
    <row r="98" customFormat="false" ht="14.25" hidden="false" customHeight="false" outlineLevel="0" collapsed="false">
      <c r="A98" s="0" t="s">
        <v>47</v>
      </c>
      <c r="B98" s="1" t="n">
        <v>8904223818850</v>
      </c>
      <c r="C98" s="0" t="s">
        <v>10</v>
      </c>
      <c r="D98" s="0" t="n">
        <f aca="false">VLOOKUP(B98,[1]Sheet1!$A$2:$B$67,2,0)</f>
        <v>240</v>
      </c>
      <c r="E98" s="0" t="n">
        <f aca="false">C98*D98</f>
        <v>240</v>
      </c>
      <c r="F98" s="3" t="n">
        <f aca="false">E98/1000</f>
        <v>0.24</v>
      </c>
      <c r="G98" s="0" t="n">
        <f aca="false">_xlfn.CEILING.MATH(F98,0.5)</f>
        <v>0.5</v>
      </c>
      <c r="H98" s="0" t="str">
        <f aca="false">VLOOKUP(A98,courier_company_invoice!$B$2:$H$125,2,0)</f>
        <v>0.5</v>
      </c>
      <c r="I98" s="0" t="str">
        <f aca="false">IF(G98=0.5,"fixed","additional")</f>
        <v>fixed</v>
      </c>
    </row>
    <row r="99" customFormat="false" ht="14.25" hidden="false" customHeight="false" outlineLevel="0" collapsed="false">
      <c r="A99" s="0" t="s">
        <v>48</v>
      </c>
      <c r="B99" s="1" t="n">
        <v>8904223816214</v>
      </c>
      <c r="C99" s="0" t="s">
        <v>10</v>
      </c>
      <c r="D99" s="0" t="n">
        <f aca="false">VLOOKUP(B99,[1]Sheet1!$A$2:$B$67,2,0)</f>
        <v>120</v>
      </c>
      <c r="E99" s="0" t="n">
        <f aca="false">C99*D99</f>
        <v>120</v>
      </c>
      <c r="F99" s="3" t="n">
        <f aca="false">E99/1000</f>
        <v>0.12</v>
      </c>
      <c r="G99" s="0" t="n">
        <f aca="false">_xlfn.CEILING.MATH(F99,0.5)</f>
        <v>0.5</v>
      </c>
      <c r="H99" s="0" t="str">
        <f aca="false">VLOOKUP(A99,courier_company_invoice!$B$2:$H$125,2,0)</f>
        <v>0.8</v>
      </c>
      <c r="I99" s="0" t="str">
        <f aca="false">IF(G99=0.5,"fixed","additional")</f>
        <v>fixed</v>
      </c>
    </row>
    <row r="100" customFormat="false" ht="14.25" hidden="false" customHeight="false" outlineLevel="0" collapsed="false">
      <c r="A100" s="0" t="s">
        <v>48</v>
      </c>
      <c r="B100" s="1" t="n">
        <v>8904223818669</v>
      </c>
      <c r="C100" s="0" t="s">
        <v>12</v>
      </c>
      <c r="D100" s="0" t="n">
        <f aca="false">VLOOKUP(B100,[1]Sheet1!$A$2:$B$67,2,0)</f>
        <v>240</v>
      </c>
      <c r="E100" s="0" t="n">
        <f aca="false">C100*D100</f>
        <v>480</v>
      </c>
      <c r="F100" s="3" t="n">
        <f aca="false">E100/1000</f>
        <v>0.48</v>
      </c>
      <c r="G100" s="0" t="n">
        <f aca="false">_xlfn.CEILING.MATH(F100,0.5)</f>
        <v>0.5</v>
      </c>
      <c r="H100" s="0" t="str">
        <f aca="false">VLOOKUP(A100,courier_company_invoice!$B$2:$H$125,2,0)</f>
        <v>0.8</v>
      </c>
      <c r="I100" s="0" t="str">
        <f aca="false">IF(G100=0.5,"fixed","additional")</f>
        <v>fixed</v>
      </c>
    </row>
    <row r="101" customFormat="false" ht="14.25" hidden="false" customHeight="false" outlineLevel="0" collapsed="false">
      <c r="A101" s="0" t="s">
        <v>48</v>
      </c>
      <c r="B101" s="1" t="n">
        <v>8904223818683</v>
      </c>
      <c r="C101" s="0" t="s">
        <v>10</v>
      </c>
      <c r="D101" s="0" t="n">
        <f aca="false">VLOOKUP(B101,[1]Sheet1!$A$2:$B$67,2,0)</f>
        <v>121</v>
      </c>
      <c r="E101" s="0" t="n">
        <f aca="false">C101*D101</f>
        <v>121</v>
      </c>
      <c r="F101" s="3" t="n">
        <f aca="false">E101/1000</f>
        <v>0.121</v>
      </c>
      <c r="G101" s="0" t="n">
        <f aca="false">_xlfn.CEILING.MATH(F101,0.5)</f>
        <v>0.5</v>
      </c>
      <c r="H101" s="0" t="str">
        <f aca="false">VLOOKUP(A101,courier_company_invoice!$B$2:$H$125,2,0)</f>
        <v>0.8</v>
      </c>
      <c r="I101" s="0" t="str">
        <f aca="false">IF(G101=0.5,"fixed","additional")</f>
        <v>fixed</v>
      </c>
    </row>
    <row r="102" customFormat="false" ht="14.25" hidden="false" customHeight="false" outlineLevel="0" collapsed="false">
      <c r="A102" s="0" t="s">
        <v>49</v>
      </c>
      <c r="B102" s="1" t="n">
        <v>8904223818706</v>
      </c>
      <c r="C102" s="0" t="s">
        <v>10</v>
      </c>
      <c r="D102" s="0" t="n">
        <f aca="false">VLOOKUP(B102,[1]Sheet1!$A$2:$B$67,2,0)</f>
        <v>127</v>
      </c>
      <c r="E102" s="0" t="n">
        <f aca="false">C102*D102</f>
        <v>127</v>
      </c>
      <c r="F102" s="3" t="n">
        <f aca="false">E102/1000</f>
        <v>0.127</v>
      </c>
      <c r="G102" s="0" t="n">
        <f aca="false">_xlfn.CEILING.MATH(F102,0.5)</f>
        <v>0.5</v>
      </c>
      <c r="H102" s="0" t="str">
        <f aca="false">VLOOKUP(A102,courier_company_invoice!$B$2:$H$125,2,0)</f>
        <v>0.5</v>
      </c>
      <c r="I102" s="0" t="str">
        <f aca="false">IF(G102=0.5,"fixed","additional")</f>
        <v>fixed</v>
      </c>
    </row>
    <row r="103" customFormat="false" ht="14.25" hidden="false" customHeight="false" outlineLevel="0" collapsed="false">
      <c r="A103" s="0" t="s">
        <v>49</v>
      </c>
      <c r="B103" s="1" t="n">
        <v>8904223818669</v>
      </c>
      <c r="C103" s="0" t="s">
        <v>10</v>
      </c>
      <c r="D103" s="0" t="n">
        <f aca="false">VLOOKUP(B103,[1]Sheet1!$A$2:$B$67,2,0)</f>
        <v>240</v>
      </c>
      <c r="E103" s="0" t="n">
        <f aca="false">C103*D103</f>
        <v>240</v>
      </c>
      <c r="F103" s="3" t="n">
        <f aca="false">E103/1000</f>
        <v>0.24</v>
      </c>
      <c r="G103" s="0" t="n">
        <f aca="false">_xlfn.CEILING.MATH(F103,0.5)</f>
        <v>0.5</v>
      </c>
      <c r="H103" s="0" t="str">
        <f aca="false">VLOOKUP(A103,courier_company_invoice!$B$2:$H$125,2,0)</f>
        <v>0.5</v>
      </c>
      <c r="I103" s="0" t="str">
        <f aca="false">IF(G103=0.5,"fixed","additional")</f>
        <v>fixed</v>
      </c>
    </row>
    <row r="104" customFormat="false" ht="14.25" hidden="false" customHeight="false" outlineLevel="0" collapsed="false">
      <c r="A104" s="0" t="s">
        <v>49</v>
      </c>
      <c r="B104" s="1" t="n">
        <v>8904223819499</v>
      </c>
      <c r="C104" s="0" t="s">
        <v>10</v>
      </c>
      <c r="D104" s="0" t="n">
        <f aca="false">VLOOKUP(B104,[1]Sheet1!$A$2:$B$67,2,0)</f>
        <v>210</v>
      </c>
      <c r="E104" s="0" t="n">
        <f aca="false">C104*D104</f>
        <v>210</v>
      </c>
      <c r="F104" s="3" t="n">
        <f aca="false">E104/1000</f>
        <v>0.21</v>
      </c>
      <c r="G104" s="0" t="n">
        <f aca="false">_xlfn.CEILING.MATH(F104,0.5)</f>
        <v>0.5</v>
      </c>
      <c r="H104" s="0" t="str">
        <f aca="false">VLOOKUP(A104,courier_company_invoice!$B$2:$H$125,2,0)</f>
        <v>0.5</v>
      </c>
      <c r="I104" s="0" t="str">
        <f aca="false">IF(G104=0.5,"fixed","additional")</f>
        <v>fixed</v>
      </c>
    </row>
    <row r="105" customFormat="false" ht="14.25" hidden="false" customHeight="false" outlineLevel="0" collapsed="false">
      <c r="A105" s="0" t="s">
        <v>49</v>
      </c>
      <c r="B105" s="1" t="n">
        <v>8904223819031</v>
      </c>
      <c r="C105" s="0" t="s">
        <v>10</v>
      </c>
      <c r="D105" s="0" t="n">
        <f aca="false">VLOOKUP(B105,[1]Sheet1!$A$2:$B$67,2,0)</f>
        <v>112</v>
      </c>
      <c r="E105" s="0" t="n">
        <f aca="false">C105*D105</f>
        <v>112</v>
      </c>
      <c r="F105" s="3" t="n">
        <f aca="false">E105/1000</f>
        <v>0.112</v>
      </c>
      <c r="G105" s="0" t="n">
        <f aca="false">_xlfn.CEILING.MATH(F105,0.5)</f>
        <v>0.5</v>
      </c>
      <c r="H105" s="0" t="str">
        <f aca="false">VLOOKUP(A105,courier_company_invoice!$B$2:$H$125,2,0)</f>
        <v>0.5</v>
      </c>
      <c r="I105" s="0" t="str">
        <f aca="false">IF(G105=0.5,"fixed","additional")</f>
        <v>fixed</v>
      </c>
    </row>
    <row r="106" customFormat="false" ht="14.25" hidden="false" customHeight="false" outlineLevel="0" collapsed="false">
      <c r="A106" s="0" t="s">
        <v>50</v>
      </c>
      <c r="B106" s="1" t="n">
        <v>8904223818706</v>
      </c>
      <c r="C106" s="0" t="s">
        <v>10</v>
      </c>
      <c r="D106" s="0" t="n">
        <f aca="false">VLOOKUP(B106,[1]Sheet1!$A$2:$B$67,2,0)</f>
        <v>127</v>
      </c>
      <c r="E106" s="0" t="n">
        <f aca="false">C106*D106</f>
        <v>127</v>
      </c>
      <c r="F106" s="3" t="n">
        <f aca="false">E106/1000</f>
        <v>0.127</v>
      </c>
      <c r="G106" s="0" t="n">
        <f aca="false">_xlfn.CEILING.MATH(F106,0.5)</f>
        <v>0.5</v>
      </c>
      <c r="H106" s="0" t="str">
        <f aca="false">VLOOKUP(A106,courier_company_invoice!$B$2:$H$125,2,0)</f>
        <v>0.8</v>
      </c>
      <c r="I106" s="0" t="str">
        <f aca="false">IF(G106=0.5,"fixed","additional")</f>
        <v>fixed</v>
      </c>
    </row>
    <row r="107" customFormat="false" ht="14.25" hidden="false" customHeight="false" outlineLevel="0" collapsed="false">
      <c r="A107" s="0" t="s">
        <v>50</v>
      </c>
      <c r="B107" s="1" t="n">
        <v>8904223818850</v>
      </c>
      <c r="C107" s="0" t="s">
        <v>10</v>
      </c>
      <c r="D107" s="0" t="n">
        <f aca="false">VLOOKUP(B107,[1]Sheet1!$A$2:$B$67,2,0)</f>
        <v>240</v>
      </c>
      <c r="E107" s="0" t="n">
        <f aca="false">C107*D107</f>
        <v>240</v>
      </c>
      <c r="F107" s="3" t="n">
        <f aca="false">E107/1000</f>
        <v>0.24</v>
      </c>
      <c r="G107" s="0" t="n">
        <f aca="false">_xlfn.CEILING.MATH(F107,0.5)</f>
        <v>0.5</v>
      </c>
      <c r="H107" s="0" t="str">
        <f aca="false">VLOOKUP(A107,courier_company_invoice!$B$2:$H$125,2,0)</f>
        <v>0.8</v>
      </c>
      <c r="I107" s="0" t="str">
        <f aca="false">IF(G107=0.5,"fixed","additional")</f>
        <v>fixed</v>
      </c>
    </row>
    <row r="108" customFormat="false" ht="14.25" hidden="false" customHeight="false" outlineLevel="0" collapsed="false">
      <c r="A108" s="0" t="s">
        <v>50</v>
      </c>
      <c r="B108" s="1" t="n">
        <v>8904223819468</v>
      </c>
      <c r="C108" s="0" t="s">
        <v>10</v>
      </c>
      <c r="D108" s="0" t="n">
        <f aca="false">VLOOKUP(B108,[1]Sheet1!$A$2:$B$67,2,0)</f>
        <v>240</v>
      </c>
      <c r="E108" s="0" t="n">
        <f aca="false">C108*D108</f>
        <v>240</v>
      </c>
      <c r="F108" s="3" t="n">
        <f aca="false">E108/1000</f>
        <v>0.24</v>
      </c>
      <c r="G108" s="0" t="n">
        <f aca="false">_xlfn.CEILING.MATH(F108,0.5)</f>
        <v>0.5</v>
      </c>
      <c r="H108" s="0" t="str">
        <f aca="false">VLOOKUP(A108,courier_company_invoice!$B$2:$H$125,2,0)</f>
        <v>0.8</v>
      </c>
      <c r="I108" s="0" t="str">
        <f aca="false">IF(G108=0.5,"fixed","additional")</f>
        <v>fixed</v>
      </c>
    </row>
    <row r="109" customFormat="false" ht="14.25" hidden="false" customHeight="false" outlineLevel="0" collapsed="false">
      <c r="A109" s="0" t="s">
        <v>51</v>
      </c>
      <c r="B109" s="1" t="n">
        <v>8904223815859</v>
      </c>
      <c r="C109" s="0" t="s">
        <v>10</v>
      </c>
      <c r="D109" s="0" t="n">
        <f aca="false">VLOOKUP(B109,[1]Sheet1!$A$2:$B$67,2,0)</f>
        <v>165</v>
      </c>
      <c r="E109" s="0" t="n">
        <f aca="false">C109*D109</f>
        <v>165</v>
      </c>
      <c r="F109" s="3" t="n">
        <f aca="false">E109/1000</f>
        <v>0.165</v>
      </c>
      <c r="G109" s="0" t="n">
        <f aca="false">_xlfn.CEILING.MATH(F109,0.5)</f>
        <v>0.5</v>
      </c>
      <c r="H109" s="0" t="str">
        <f aca="false">VLOOKUP(A109,courier_company_invoice!$B$2:$H$125,2,0)</f>
        <v>0.59</v>
      </c>
      <c r="I109" s="0" t="str">
        <f aca="false">IF(G109=0.5,"fixed","additional")</f>
        <v>fixed</v>
      </c>
    </row>
    <row r="110" customFormat="false" ht="14.25" hidden="false" customHeight="false" outlineLevel="0" collapsed="false">
      <c r="A110" s="0" t="s">
        <v>51</v>
      </c>
      <c r="B110" s="1" t="n">
        <v>8904223818751</v>
      </c>
      <c r="C110" s="0" t="s">
        <v>10</v>
      </c>
      <c r="D110" s="0" t="n">
        <f aca="false">VLOOKUP(B110,[1]Sheet1!$A$2:$B$67,2,0)</f>
        <v>113</v>
      </c>
      <c r="E110" s="0" t="n">
        <f aca="false">C110*D110</f>
        <v>113</v>
      </c>
      <c r="F110" s="3" t="n">
        <f aca="false">E110/1000</f>
        <v>0.113</v>
      </c>
      <c r="G110" s="0" t="n">
        <f aca="false">_xlfn.CEILING.MATH(F110,0.5)</f>
        <v>0.5</v>
      </c>
      <c r="H110" s="0" t="str">
        <f aca="false">VLOOKUP(A110,courier_company_invoice!$B$2:$H$125,2,0)</f>
        <v>0.59</v>
      </c>
      <c r="I110" s="0" t="str">
        <f aca="false">IF(G110=0.5,"fixed","additional")</f>
        <v>fixed</v>
      </c>
    </row>
    <row r="111" customFormat="false" ht="14.25" hidden="false" customHeight="false" outlineLevel="0" collapsed="false">
      <c r="A111" s="0" t="s">
        <v>51</v>
      </c>
      <c r="B111" s="1" t="n">
        <v>8904223815873</v>
      </c>
      <c r="C111" s="0" t="s">
        <v>10</v>
      </c>
      <c r="D111" s="0" t="n">
        <f aca="false">VLOOKUP(B111,[1]Sheet1!$A$2:$B$67,2,0)</f>
        <v>65</v>
      </c>
      <c r="E111" s="0" t="n">
        <f aca="false">C111*D111</f>
        <v>65</v>
      </c>
      <c r="F111" s="3" t="n">
        <f aca="false">E111/1000</f>
        <v>0.065</v>
      </c>
      <c r="G111" s="0" t="n">
        <f aca="false">_xlfn.CEILING.MATH(F111,0.5)</f>
        <v>0.5</v>
      </c>
      <c r="H111" s="0" t="str">
        <f aca="false">VLOOKUP(A111,courier_company_invoice!$B$2:$H$125,2,0)</f>
        <v>0.59</v>
      </c>
      <c r="I111" s="0" t="str">
        <f aca="false">IF(G111=0.5,"fixed","additional")</f>
        <v>fixed</v>
      </c>
    </row>
    <row r="112" customFormat="false" ht="14.25" hidden="false" customHeight="false" outlineLevel="0" collapsed="false">
      <c r="A112" s="0" t="s">
        <v>51</v>
      </c>
      <c r="B112" s="1" t="n">
        <v>8904223815859</v>
      </c>
      <c r="C112" s="0" t="s">
        <v>10</v>
      </c>
      <c r="D112" s="0" t="n">
        <f aca="false">VLOOKUP(B112,[1]Sheet1!$A$2:$B$67,2,0)</f>
        <v>165</v>
      </c>
      <c r="E112" s="0" t="n">
        <f aca="false">C112*D112</f>
        <v>165</v>
      </c>
      <c r="F112" s="3" t="n">
        <f aca="false">E112/1000</f>
        <v>0.165</v>
      </c>
      <c r="G112" s="0" t="n">
        <f aca="false">_xlfn.CEILING.MATH(F112,0.5)</f>
        <v>0.5</v>
      </c>
      <c r="H112" s="0" t="str">
        <f aca="false">VLOOKUP(A112,courier_company_invoice!$B$2:$H$125,2,0)</f>
        <v>0.59</v>
      </c>
      <c r="I112" s="0" t="str">
        <f aca="false">IF(G112=0.5,"fixed","additional")</f>
        <v>fixed</v>
      </c>
    </row>
    <row r="113" customFormat="false" ht="14.25" hidden="false" customHeight="false" outlineLevel="0" collapsed="false">
      <c r="A113" s="0" t="s">
        <v>52</v>
      </c>
      <c r="B113" s="1" t="n">
        <v>8904223819352</v>
      </c>
      <c r="C113" s="0" t="s">
        <v>10</v>
      </c>
      <c r="D113" s="0" t="n">
        <f aca="false">VLOOKUP(B113,[1]Sheet1!$A$2:$B$67,2,0)</f>
        <v>165</v>
      </c>
      <c r="E113" s="0" t="n">
        <f aca="false">C113*D113</f>
        <v>165</v>
      </c>
      <c r="F113" s="3" t="n">
        <f aca="false">E113/1000</f>
        <v>0.165</v>
      </c>
      <c r="G113" s="0" t="n">
        <f aca="false">_xlfn.CEILING.MATH(F113,0.5)</f>
        <v>0.5</v>
      </c>
      <c r="H113" s="0" t="str">
        <f aca="false">VLOOKUP(A113,courier_company_invoice!$B$2:$H$125,2,0)</f>
        <v>1.1</v>
      </c>
      <c r="I113" s="0" t="str">
        <f aca="false">IF(G113=0.5,"fixed","additional")</f>
        <v>fixed</v>
      </c>
    </row>
    <row r="114" customFormat="false" ht="14.25" hidden="false" customHeight="false" outlineLevel="0" collapsed="false">
      <c r="A114" s="0" t="s">
        <v>52</v>
      </c>
      <c r="B114" s="1" t="n">
        <v>8904223819543</v>
      </c>
      <c r="C114" s="0" t="s">
        <v>10</v>
      </c>
      <c r="D114" s="0" t="n">
        <f aca="false">VLOOKUP(B114,[1]Sheet1!$A$2:$B$67,2,0)</f>
        <v>300</v>
      </c>
      <c r="E114" s="0" t="n">
        <f aca="false">C114*D114</f>
        <v>300</v>
      </c>
      <c r="F114" s="3" t="n">
        <f aca="false">E114/1000</f>
        <v>0.3</v>
      </c>
      <c r="G114" s="0" t="n">
        <f aca="false">_xlfn.CEILING.MATH(F114,0.5)</f>
        <v>0.5</v>
      </c>
      <c r="H114" s="0" t="str">
        <f aca="false">VLOOKUP(A114,courier_company_invoice!$B$2:$H$125,2,0)</f>
        <v>1.1</v>
      </c>
      <c r="I114" s="0" t="str">
        <f aca="false">IF(G114=0.5,"fixed","additional")</f>
        <v>fixed</v>
      </c>
    </row>
    <row r="115" customFormat="false" ht="14.25" hidden="false" customHeight="false" outlineLevel="0" collapsed="false">
      <c r="A115" s="0" t="s">
        <v>52</v>
      </c>
      <c r="B115" s="1" t="n">
        <v>8904223819147</v>
      </c>
      <c r="C115" s="0" t="s">
        <v>10</v>
      </c>
      <c r="D115" s="0" t="n">
        <f aca="false">VLOOKUP(B115,[1]Sheet1!$A$2:$B$67,2,0)</f>
        <v>240</v>
      </c>
      <c r="E115" s="0" t="n">
        <f aca="false">C115*D115</f>
        <v>240</v>
      </c>
      <c r="F115" s="3" t="n">
        <f aca="false">E115/1000</f>
        <v>0.24</v>
      </c>
      <c r="G115" s="0" t="n">
        <f aca="false">_xlfn.CEILING.MATH(F115,0.5)</f>
        <v>0.5</v>
      </c>
      <c r="H115" s="0" t="str">
        <f aca="false">VLOOKUP(A115,courier_company_invoice!$B$2:$H$125,2,0)</f>
        <v>1.1</v>
      </c>
      <c r="I115" s="0" t="str">
        <f aca="false">IF(G115=0.5,"fixed","additional")</f>
        <v>fixed</v>
      </c>
    </row>
    <row r="116" customFormat="false" ht="14.25" hidden="false" customHeight="false" outlineLevel="0" collapsed="false">
      <c r="A116" s="0" t="s">
        <v>52</v>
      </c>
      <c r="B116" s="1" t="n">
        <v>8904223819468</v>
      </c>
      <c r="C116" s="0" t="s">
        <v>10</v>
      </c>
      <c r="D116" s="0" t="n">
        <f aca="false">VLOOKUP(B116,[1]Sheet1!$A$2:$B$67,2,0)</f>
        <v>240</v>
      </c>
      <c r="E116" s="0" t="n">
        <f aca="false">C116*D116</f>
        <v>240</v>
      </c>
      <c r="F116" s="3" t="n">
        <f aca="false">E116/1000</f>
        <v>0.24</v>
      </c>
      <c r="G116" s="0" t="n">
        <f aca="false">_xlfn.CEILING.MATH(F116,0.5)</f>
        <v>0.5</v>
      </c>
      <c r="H116" s="0" t="str">
        <f aca="false">VLOOKUP(A116,courier_company_invoice!$B$2:$H$125,2,0)</f>
        <v>1.1</v>
      </c>
      <c r="I116" s="0" t="str">
        <f aca="false">IF(G116=0.5,"fixed","additional")</f>
        <v>fixed</v>
      </c>
    </row>
    <row r="117" customFormat="false" ht="14.25" hidden="false" customHeight="false" outlineLevel="0" collapsed="false">
      <c r="A117" s="0" t="s">
        <v>53</v>
      </c>
      <c r="B117" s="1" t="n">
        <v>8904223816214</v>
      </c>
      <c r="C117" s="0" t="s">
        <v>10</v>
      </c>
      <c r="D117" s="0" t="n">
        <f aca="false">VLOOKUP(B117,[1]Sheet1!$A$2:$B$67,2,0)</f>
        <v>120</v>
      </c>
      <c r="E117" s="0" t="n">
        <f aca="false">C117*D117</f>
        <v>120</v>
      </c>
      <c r="F117" s="3" t="n">
        <f aca="false">E117/1000</f>
        <v>0.12</v>
      </c>
      <c r="G117" s="0" t="n">
        <f aca="false">_xlfn.CEILING.MATH(F117,0.5)</f>
        <v>0.5</v>
      </c>
      <c r="H117" s="0" t="str">
        <f aca="false">VLOOKUP(A117,courier_company_invoice!$B$2:$H$125,2,0)</f>
        <v>0.5</v>
      </c>
      <c r="I117" s="0" t="str">
        <f aca="false">IF(G117=0.5,"fixed","additional")</f>
        <v>fixed</v>
      </c>
    </row>
    <row r="118" customFormat="false" ht="14.25" hidden="false" customHeight="false" outlineLevel="0" collapsed="false">
      <c r="A118" s="0" t="s">
        <v>53</v>
      </c>
      <c r="B118" s="1" t="n">
        <v>8904223819499</v>
      </c>
      <c r="C118" s="0" t="s">
        <v>10</v>
      </c>
      <c r="D118" s="0" t="n">
        <f aca="false">VLOOKUP(B118,[1]Sheet1!$A$2:$B$67,2,0)</f>
        <v>210</v>
      </c>
      <c r="E118" s="0" t="n">
        <f aca="false">C118*D118</f>
        <v>210</v>
      </c>
      <c r="F118" s="3" t="n">
        <f aca="false">E118/1000</f>
        <v>0.21</v>
      </c>
      <c r="G118" s="0" t="n">
        <f aca="false">_xlfn.CEILING.MATH(F118,0.5)</f>
        <v>0.5</v>
      </c>
      <c r="H118" s="0" t="str">
        <f aca="false">VLOOKUP(A118,courier_company_invoice!$B$2:$H$125,2,0)</f>
        <v>0.5</v>
      </c>
      <c r="I118" s="0" t="str">
        <f aca="false">IF(G118=0.5,"fixed","additional")</f>
        <v>fixed</v>
      </c>
    </row>
    <row r="119" customFormat="false" ht="14.25" hidden="false" customHeight="false" outlineLevel="0" collapsed="false">
      <c r="A119" s="0" t="s">
        <v>53</v>
      </c>
      <c r="B119" s="1" t="n">
        <v>8904223819505</v>
      </c>
      <c r="C119" s="0" t="s">
        <v>10</v>
      </c>
      <c r="D119" s="0" t="n">
        <f aca="false">VLOOKUP(B119,[1]Sheet1!$A$2:$B$67,2,0)</f>
        <v>210</v>
      </c>
      <c r="E119" s="0" t="n">
        <f aca="false">C119*D119</f>
        <v>210</v>
      </c>
      <c r="F119" s="3" t="n">
        <f aca="false">E119/1000</f>
        <v>0.21</v>
      </c>
      <c r="G119" s="0" t="n">
        <f aca="false">_xlfn.CEILING.MATH(F119,0.5)</f>
        <v>0.5</v>
      </c>
      <c r="H119" s="0" t="str">
        <f aca="false">VLOOKUP(A119,courier_company_invoice!$B$2:$H$125,2,0)</f>
        <v>0.5</v>
      </c>
      <c r="I119" s="0" t="str">
        <f aca="false">IF(G119=0.5,"fixed","additional")</f>
        <v>fixed</v>
      </c>
    </row>
    <row r="120" customFormat="false" ht="14.25" hidden="false" customHeight="false" outlineLevel="0" collapsed="false">
      <c r="A120" s="0" t="s">
        <v>53</v>
      </c>
      <c r="B120" s="1" t="n">
        <v>8904223819512</v>
      </c>
      <c r="C120" s="0" t="s">
        <v>10</v>
      </c>
      <c r="D120" s="0" t="n">
        <f aca="false">VLOOKUP(B120,[1]Sheet1!$A$2:$B$67,2,0)</f>
        <v>210</v>
      </c>
      <c r="E120" s="0" t="n">
        <f aca="false">C120*D120</f>
        <v>210</v>
      </c>
      <c r="F120" s="3" t="n">
        <f aca="false">E120/1000</f>
        <v>0.21</v>
      </c>
      <c r="G120" s="0" t="n">
        <f aca="false">_xlfn.CEILING.MATH(F120,0.5)</f>
        <v>0.5</v>
      </c>
      <c r="H120" s="0" t="str">
        <f aca="false">VLOOKUP(A120,courier_company_invoice!$B$2:$H$125,2,0)</f>
        <v>0.5</v>
      </c>
      <c r="I120" s="0" t="str">
        <f aca="false">IF(G120=0.5,"fixed","additional")</f>
        <v>fixed</v>
      </c>
    </row>
    <row r="121" customFormat="false" ht="14.25" hidden="false" customHeight="false" outlineLevel="0" collapsed="false">
      <c r="A121" s="0" t="s">
        <v>54</v>
      </c>
      <c r="B121" s="1" t="n">
        <v>8904223819468</v>
      </c>
      <c r="C121" s="0" t="s">
        <v>10</v>
      </c>
      <c r="D121" s="0" t="n">
        <f aca="false">VLOOKUP(B121,[1]Sheet1!$A$2:$B$67,2,0)</f>
        <v>240</v>
      </c>
      <c r="E121" s="0" t="n">
        <f aca="false">C121*D121</f>
        <v>240</v>
      </c>
      <c r="F121" s="3" t="n">
        <f aca="false">E121/1000</f>
        <v>0.24</v>
      </c>
      <c r="G121" s="0" t="n">
        <f aca="false">_xlfn.CEILING.MATH(F121,0.5)</f>
        <v>0.5</v>
      </c>
      <c r="H121" s="0" t="str">
        <f aca="false">VLOOKUP(A121,courier_company_invoice!$B$2:$H$125,2,0)</f>
        <v>0.6</v>
      </c>
      <c r="I121" s="0" t="str">
        <f aca="false">IF(G121=0.5,"fixed","additional")</f>
        <v>fixed</v>
      </c>
    </row>
    <row r="122" customFormat="false" ht="14.25" hidden="false" customHeight="false" outlineLevel="0" collapsed="false">
      <c r="A122" s="0" t="s">
        <v>54</v>
      </c>
      <c r="B122" s="1" t="n">
        <v>8904223819345</v>
      </c>
      <c r="C122" s="0" t="s">
        <v>10</v>
      </c>
      <c r="D122" s="0" t="n">
        <f aca="false">VLOOKUP(B122,[1]Sheet1!$A$2:$B$67,2,0)</f>
        <v>165</v>
      </c>
      <c r="E122" s="0" t="n">
        <f aca="false">C122*D122</f>
        <v>165</v>
      </c>
      <c r="F122" s="3" t="n">
        <f aca="false">E122/1000</f>
        <v>0.165</v>
      </c>
      <c r="G122" s="0" t="n">
        <f aca="false">_xlfn.CEILING.MATH(F122,0.5)</f>
        <v>0.5</v>
      </c>
      <c r="H122" s="0" t="str">
        <f aca="false">VLOOKUP(A122,courier_company_invoice!$B$2:$H$125,2,0)</f>
        <v>0.6</v>
      </c>
      <c r="I122" s="0" t="str">
        <f aca="false">IF(G122=0.5,"fixed","additional")</f>
        <v>fixed</v>
      </c>
    </row>
    <row r="123" customFormat="false" ht="14.25" hidden="false" customHeight="false" outlineLevel="0" collapsed="false">
      <c r="A123" s="0" t="s">
        <v>54</v>
      </c>
      <c r="B123" s="1" t="n">
        <v>8904223818874</v>
      </c>
      <c r="C123" s="0" t="s">
        <v>10</v>
      </c>
      <c r="D123" s="0" t="n">
        <f aca="false">VLOOKUP(B123,[1]Sheet1!$A$2:$B$67,2,0)</f>
        <v>100</v>
      </c>
      <c r="E123" s="0" t="n">
        <f aca="false">C123*D123</f>
        <v>100</v>
      </c>
      <c r="F123" s="3" t="n">
        <f aca="false">E123/1000</f>
        <v>0.1</v>
      </c>
      <c r="G123" s="0" t="n">
        <f aca="false">_xlfn.CEILING.MATH(F123,0.5)</f>
        <v>0.5</v>
      </c>
      <c r="H123" s="0" t="str">
        <f aca="false">VLOOKUP(A123,courier_company_invoice!$B$2:$H$125,2,0)</f>
        <v>0.6</v>
      </c>
      <c r="I123" s="0" t="str">
        <f aca="false">IF(G123=0.5,"fixed","additional")</f>
        <v>fixed</v>
      </c>
    </row>
    <row r="124" customFormat="false" ht="14.25" hidden="false" customHeight="false" outlineLevel="0" collapsed="false">
      <c r="A124" s="0" t="s">
        <v>55</v>
      </c>
      <c r="B124" s="1" t="n">
        <v>8904223816214</v>
      </c>
      <c r="C124" s="0" t="s">
        <v>10</v>
      </c>
      <c r="D124" s="0" t="n">
        <f aca="false">VLOOKUP(B124,[1]Sheet1!$A$2:$B$67,2,0)</f>
        <v>120</v>
      </c>
      <c r="E124" s="0" t="n">
        <f aca="false">C124*D124</f>
        <v>120</v>
      </c>
      <c r="F124" s="3" t="n">
        <f aca="false">E124/1000</f>
        <v>0.12</v>
      </c>
      <c r="G124" s="0" t="n">
        <f aca="false">_xlfn.CEILING.MATH(F124,0.5)</f>
        <v>0.5</v>
      </c>
      <c r="H124" s="0" t="str">
        <f aca="false">VLOOKUP(A124,courier_company_invoice!$B$2:$H$125,2,0)</f>
        <v>1.13</v>
      </c>
      <c r="I124" s="0" t="str">
        <f aca="false">IF(G124=0.5,"fixed","additional")</f>
        <v>fixed</v>
      </c>
    </row>
    <row r="125" customFormat="false" ht="14.25" hidden="false" customHeight="false" outlineLevel="0" collapsed="false">
      <c r="A125" s="0" t="s">
        <v>55</v>
      </c>
      <c r="B125" s="1" t="n">
        <v>8904223818874</v>
      </c>
      <c r="C125" s="0" t="s">
        <v>10</v>
      </c>
      <c r="D125" s="0" t="n">
        <f aca="false">VLOOKUP(B125,[1]Sheet1!$A$2:$B$67,2,0)</f>
        <v>100</v>
      </c>
      <c r="E125" s="0" t="n">
        <f aca="false">C125*D125</f>
        <v>100</v>
      </c>
      <c r="F125" s="3" t="n">
        <f aca="false">E125/1000</f>
        <v>0.1</v>
      </c>
      <c r="G125" s="0" t="n">
        <f aca="false">_xlfn.CEILING.MATH(F125,0.5)</f>
        <v>0.5</v>
      </c>
      <c r="H125" s="0" t="str">
        <f aca="false">VLOOKUP(A125,courier_company_invoice!$B$2:$H$125,2,0)</f>
        <v>1.13</v>
      </c>
      <c r="I125" s="0" t="str">
        <f aca="false">IF(G125=0.5,"fixed","additional")</f>
        <v>fixed</v>
      </c>
    </row>
    <row r="126" customFormat="false" ht="14.25" hidden="false" customHeight="false" outlineLevel="0" collapsed="false">
      <c r="A126" s="0" t="s">
        <v>55</v>
      </c>
      <c r="B126" s="1" t="n">
        <v>8904223818881</v>
      </c>
      <c r="C126" s="0" t="s">
        <v>10</v>
      </c>
      <c r="D126" s="0" t="n">
        <f aca="false">VLOOKUP(B126,[1]Sheet1!$A$2:$B$67,2,0)</f>
        <v>140</v>
      </c>
      <c r="E126" s="0" t="n">
        <f aca="false">C126*D126</f>
        <v>140</v>
      </c>
      <c r="F126" s="3" t="n">
        <f aca="false">E126/1000</f>
        <v>0.14</v>
      </c>
      <c r="G126" s="0" t="n">
        <f aca="false">_xlfn.CEILING.MATH(F126,0.5)</f>
        <v>0.5</v>
      </c>
      <c r="H126" s="0" t="str">
        <f aca="false">VLOOKUP(A126,courier_company_invoice!$B$2:$H$125,2,0)</f>
        <v>1.13</v>
      </c>
      <c r="I126" s="0" t="str">
        <f aca="false">IF(G126=0.5,"fixed","additional")</f>
        <v>fixed</v>
      </c>
    </row>
    <row r="127" customFormat="false" ht="14.25" hidden="false" customHeight="false" outlineLevel="0" collapsed="false">
      <c r="A127" s="0" t="s">
        <v>55</v>
      </c>
      <c r="B127" s="1" t="n">
        <v>8904223819291</v>
      </c>
      <c r="C127" s="0" t="s">
        <v>12</v>
      </c>
      <c r="D127" s="0" t="n">
        <f aca="false">VLOOKUP(B127,[1]Sheet1!$A$2:$B$67,2,0)</f>
        <v>112</v>
      </c>
      <c r="E127" s="0" t="n">
        <f aca="false">C127*D127</f>
        <v>224</v>
      </c>
      <c r="F127" s="3" t="n">
        <f aca="false">E127/1000</f>
        <v>0.224</v>
      </c>
      <c r="G127" s="0" t="n">
        <f aca="false">_xlfn.CEILING.MATH(F127,0.5)</f>
        <v>0.5</v>
      </c>
      <c r="H127" s="0" t="str">
        <f aca="false">VLOOKUP(A127,courier_company_invoice!$B$2:$H$125,2,0)</f>
        <v>1.13</v>
      </c>
      <c r="I127" s="0" t="str">
        <f aca="false">IF(G127=0.5,"fixed","additional")</f>
        <v>fixed</v>
      </c>
    </row>
    <row r="128" customFormat="false" ht="14.25" hidden="false" customHeight="false" outlineLevel="0" collapsed="false">
      <c r="A128" s="0" t="s">
        <v>55</v>
      </c>
      <c r="B128" s="1" t="n">
        <v>8904223819031</v>
      </c>
      <c r="C128" s="0" t="s">
        <v>12</v>
      </c>
      <c r="D128" s="0" t="n">
        <f aca="false">VLOOKUP(B128,[1]Sheet1!$A$2:$B$67,2,0)</f>
        <v>112</v>
      </c>
      <c r="E128" s="0" t="n">
        <f aca="false">C128*D128</f>
        <v>224</v>
      </c>
      <c r="F128" s="3" t="n">
        <f aca="false">E128/1000</f>
        <v>0.224</v>
      </c>
      <c r="G128" s="0" t="n">
        <f aca="false">_xlfn.CEILING.MATH(F128,0.5)</f>
        <v>0.5</v>
      </c>
      <c r="H128" s="0" t="str">
        <f aca="false">VLOOKUP(A128,courier_company_invoice!$B$2:$H$125,2,0)</f>
        <v>1.13</v>
      </c>
      <c r="I128" s="0" t="str">
        <f aca="false">IF(G128=0.5,"fixed","additional")</f>
        <v>fixed</v>
      </c>
    </row>
    <row r="129" customFormat="false" ht="14.25" hidden="false" customHeight="false" outlineLevel="0" collapsed="false">
      <c r="A129" s="0" t="s">
        <v>55</v>
      </c>
      <c r="B129" s="1" t="n">
        <v>8904223819024</v>
      </c>
      <c r="C129" s="0" t="s">
        <v>12</v>
      </c>
      <c r="D129" s="0" t="n">
        <f aca="false">VLOOKUP(B129,[1]Sheet1!$A$2:$B$67,2,0)</f>
        <v>112</v>
      </c>
      <c r="E129" s="0" t="n">
        <f aca="false">C129*D129</f>
        <v>224</v>
      </c>
      <c r="F129" s="3" t="n">
        <f aca="false">E129/1000</f>
        <v>0.224</v>
      </c>
      <c r="G129" s="0" t="n">
        <f aca="false">_xlfn.CEILING.MATH(F129,0.5)</f>
        <v>0.5</v>
      </c>
      <c r="H129" s="0" t="str">
        <f aca="false">VLOOKUP(A129,courier_company_invoice!$B$2:$H$125,2,0)</f>
        <v>1.13</v>
      </c>
      <c r="I129" s="0" t="str">
        <f aca="false">IF(G129=0.5,"fixed","additional")</f>
        <v>fixed</v>
      </c>
    </row>
    <row r="130" customFormat="false" ht="14.25" hidden="false" customHeight="false" outlineLevel="0" collapsed="false">
      <c r="A130" s="0" t="s">
        <v>56</v>
      </c>
      <c r="B130" s="1" t="n">
        <v>8904223818706</v>
      </c>
      <c r="C130" s="0" t="s">
        <v>10</v>
      </c>
      <c r="D130" s="0" t="n">
        <f aca="false">VLOOKUP(B130,[1]Sheet1!$A$2:$B$67,2,0)</f>
        <v>127</v>
      </c>
      <c r="E130" s="0" t="n">
        <f aca="false">C130*D130</f>
        <v>127</v>
      </c>
      <c r="F130" s="3" t="n">
        <f aca="false">E130/1000</f>
        <v>0.127</v>
      </c>
      <c r="G130" s="0" t="n">
        <f aca="false">_xlfn.CEILING.MATH(F130,0.5)</f>
        <v>0.5</v>
      </c>
      <c r="H130" s="0" t="str">
        <f aca="false">VLOOKUP(A130,courier_company_invoice!$B$2:$H$125,2,0)</f>
        <v>0.76</v>
      </c>
      <c r="I130" s="0" t="str">
        <f aca="false">IF(G130=0.5,"fixed","additional")</f>
        <v>fixed</v>
      </c>
    </row>
    <row r="131" customFormat="false" ht="14.25" hidden="false" customHeight="false" outlineLevel="0" collapsed="false">
      <c r="A131" s="0" t="s">
        <v>56</v>
      </c>
      <c r="B131" s="1" t="n">
        <v>8904223818850</v>
      </c>
      <c r="C131" s="0" t="s">
        <v>10</v>
      </c>
      <c r="D131" s="0" t="n">
        <f aca="false">VLOOKUP(B131,[1]Sheet1!$A$2:$B$67,2,0)</f>
        <v>240</v>
      </c>
      <c r="E131" s="0" t="n">
        <f aca="false">C131*D131</f>
        <v>240</v>
      </c>
      <c r="F131" s="3" t="n">
        <f aca="false">E131/1000</f>
        <v>0.24</v>
      </c>
      <c r="G131" s="0" t="n">
        <f aca="false">_xlfn.CEILING.MATH(F131,0.5)</f>
        <v>0.5</v>
      </c>
      <c r="H131" s="0" t="str">
        <f aca="false">VLOOKUP(A131,courier_company_invoice!$B$2:$H$125,2,0)</f>
        <v>0.76</v>
      </c>
      <c r="I131" s="0" t="str">
        <f aca="false">IF(G131=0.5,"fixed","additional")</f>
        <v>fixed</v>
      </c>
    </row>
    <row r="132" customFormat="false" ht="14.25" hidden="false" customHeight="false" outlineLevel="0" collapsed="false">
      <c r="A132" s="0" t="s">
        <v>56</v>
      </c>
      <c r="B132" s="1" t="n">
        <v>8904223819468</v>
      </c>
      <c r="C132" s="0" t="s">
        <v>10</v>
      </c>
      <c r="D132" s="0" t="n">
        <f aca="false">VLOOKUP(B132,[1]Sheet1!$A$2:$B$67,2,0)</f>
        <v>240</v>
      </c>
      <c r="E132" s="0" t="n">
        <f aca="false">C132*D132</f>
        <v>240</v>
      </c>
      <c r="F132" s="3" t="n">
        <f aca="false">E132/1000</f>
        <v>0.24</v>
      </c>
      <c r="G132" s="0" t="n">
        <f aca="false">_xlfn.CEILING.MATH(F132,0.5)</f>
        <v>0.5</v>
      </c>
      <c r="H132" s="0" t="str">
        <f aca="false">VLOOKUP(A132,courier_company_invoice!$B$2:$H$125,2,0)</f>
        <v>0.76</v>
      </c>
      <c r="I132" s="0" t="str">
        <f aca="false">IF(G132=0.5,"fixed","additional")</f>
        <v>fixed</v>
      </c>
    </row>
    <row r="133" customFormat="false" ht="14.25" hidden="false" customHeight="false" outlineLevel="0" collapsed="false">
      <c r="A133" s="0" t="s">
        <v>57</v>
      </c>
      <c r="B133" s="1" t="n">
        <v>8904223818706</v>
      </c>
      <c r="C133" s="0" t="s">
        <v>10</v>
      </c>
      <c r="D133" s="0" t="n">
        <f aca="false">VLOOKUP(B133,[1]Sheet1!$A$2:$B$67,2,0)</f>
        <v>127</v>
      </c>
      <c r="E133" s="0" t="n">
        <f aca="false">C133*D133</f>
        <v>127</v>
      </c>
      <c r="F133" s="3" t="n">
        <f aca="false">E133/1000</f>
        <v>0.127</v>
      </c>
      <c r="G133" s="0" t="n">
        <f aca="false">_xlfn.CEILING.MATH(F133,0.5)</f>
        <v>0.5</v>
      </c>
      <c r="H133" s="0" t="str">
        <f aca="false">VLOOKUP(A133,courier_company_invoice!$B$2:$H$125,2,0)</f>
        <v>0.72</v>
      </c>
      <c r="I133" s="0" t="str">
        <f aca="false">IF(G133=0.5,"fixed","additional")</f>
        <v>fixed</v>
      </c>
    </row>
    <row r="134" customFormat="false" ht="14.25" hidden="false" customHeight="false" outlineLevel="0" collapsed="false">
      <c r="A134" s="0" t="s">
        <v>57</v>
      </c>
      <c r="B134" s="1" t="n">
        <v>8904223818942</v>
      </c>
      <c r="C134" s="0" t="s">
        <v>10</v>
      </c>
      <c r="D134" s="0" t="n">
        <f aca="false">VLOOKUP(B134,[1]Sheet1!$A$2:$B$67,2,0)</f>
        <v>133</v>
      </c>
      <c r="E134" s="0" t="n">
        <f aca="false">C134*D134</f>
        <v>133</v>
      </c>
      <c r="F134" s="3" t="n">
        <f aca="false">E134/1000</f>
        <v>0.133</v>
      </c>
      <c r="G134" s="0" t="n">
        <f aca="false">_xlfn.CEILING.MATH(F134,0.5)</f>
        <v>0.5</v>
      </c>
      <c r="H134" s="0" t="str">
        <f aca="false">VLOOKUP(A134,courier_company_invoice!$B$2:$H$125,2,0)</f>
        <v>0.72</v>
      </c>
      <c r="I134" s="0" t="str">
        <f aca="false">IF(G134=0.5,"fixed","additional")</f>
        <v>fixed</v>
      </c>
    </row>
    <row r="135" customFormat="false" ht="14.25" hidden="false" customHeight="false" outlineLevel="0" collapsed="false">
      <c r="A135" s="0" t="s">
        <v>57</v>
      </c>
      <c r="B135" s="1" t="n">
        <v>8904223818850</v>
      </c>
      <c r="C135" s="0" t="s">
        <v>10</v>
      </c>
      <c r="D135" s="0" t="n">
        <f aca="false">VLOOKUP(B135,[1]Sheet1!$A$2:$B$67,2,0)</f>
        <v>240</v>
      </c>
      <c r="E135" s="0" t="n">
        <f aca="false">C135*D135</f>
        <v>240</v>
      </c>
      <c r="F135" s="3" t="n">
        <f aca="false">E135/1000</f>
        <v>0.24</v>
      </c>
      <c r="G135" s="0" t="n">
        <f aca="false">_xlfn.CEILING.MATH(F135,0.5)</f>
        <v>0.5</v>
      </c>
      <c r="H135" s="0" t="str">
        <f aca="false">VLOOKUP(A135,courier_company_invoice!$B$2:$H$125,2,0)</f>
        <v>0.72</v>
      </c>
      <c r="I135" s="0" t="str">
        <f aca="false">IF(G135=0.5,"fixed","additional")</f>
        <v>fixed</v>
      </c>
    </row>
    <row r="136" customFormat="false" ht="14.25" hidden="false" customHeight="false" outlineLevel="0" collapsed="false">
      <c r="A136" s="0" t="s">
        <v>58</v>
      </c>
      <c r="B136" s="1" t="n">
        <v>8904223818706</v>
      </c>
      <c r="C136" s="0" t="s">
        <v>10</v>
      </c>
      <c r="D136" s="0" t="n">
        <f aca="false">VLOOKUP(B136,[1]Sheet1!$A$2:$B$67,2,0)</f>
        <v>127</v>
      </c>
      <c r="E136" s="0" t="n">
        <f aca="false">C136*D136</f>
        <v>127</v>
      </c>
      <c r="F136" s="3" t="n">
        <f aca="false">E136/1000</f>
        <v>0.127</v>
      </c>
      <c r="G136" s="0" t="n">
        <f aca="false">_xlfn.CEILING.MATH(F136,0.5)</f>
        <v>0.5</v>
      </c>
      <c r="H136" s="0" t="str">
        <f aca="false">VLOOKUP(A136,courier_company_invoice!$B$2:$H$125,2,0)</f>
        <v>0.68</v>
      </c>
      <c r="I136" s="0" t="str">
        <f aca="false">IF(G136=0.5,"fixed","additional")</f>
        <v>fixed</v>
      </c>
    </row>
    <row r="137" customFormat="false" ht="14.25" hidden="false" customHeight="false" outlineLevel="0" collapsed="false">
      <c r="A137" s="0" t="s">
        <v>58</v>
      </c>
      <c r="B137" s="1" t="n">
        <v>8904223818683</v>
      </c>
      <c r="C137" s="0" t="s">
        <v>10</v>
      </c>
      <c r="D137" s="0" t="n">
        <f aca="false">VLOOKUP(B137,[1]Sheet1!$A$2:$B$67,2,0)</f>
        <v>121</v>
      </c>
      <c r="E137" s="0" t="n">
        <f aca="false">C137*D137</f>
        <v>121</v>
      </c>
      <c r="F137" s="3" t="n">
        <f aca="false">E137/1000</f>
        <v>0.121</v>
      </c>
      <c r="G137" s="0" t="n">
        <f aca="false">_xlfn.CEILING.MATH(F137,0.5)</f>
        <v>0.5</v>
      </c>
      <c r="H137" s="0" t="str">
        <f aca="false">VLOOKUP(A137,courier_company_invoice!$B$2:$H$125,2,0)</f>
        <v>0.68</v>
      </c>
      <c r="I137" s="0" t="str">
        <f aca="false">IF(G137=0.5,"fixed","additional")</f>
        <v>fixed</v>
      </c>
    </row>
    <row r="138" customFormat="false" ht="14.25" hidden="false" customHeight="false" outlineLevel="0" collapsed="false">
      <c r="A138" s="0" t="s">
        <v>58</v>
      </c>
      <c r="B138" s="1" t="n">
        <v>8904223818850</v>
      </c>
      <c r="C138" s="0" t="s">
        <v>10</v>
      </c>
      <c r="D138" s="0" t="n">
        <f aca="false">VLOOKUP(B138,[1]Sheet1!$A$2:$B$67,2,0)</f>
        <v>240</v>
      </c>
      <c r="E138" s="0" t="n">
        <f aca="false">C138*D138</f>
        <v>240</v>
      </c>
      <c r="F138" s="3" t="n">
        <f aca="false">E138/1000</f>
        <v>0.24</v>
      </c>
      <c r="G138" s="0" t="n">
        <f aca="false">_xlfn.CEILING.MATH(F138,0.5)</f>
        <v>0.5</v>
      </c>
      <c r="H138" s="0" t="str">
        <f aca="false">VLOOKUP(A138,courier_company_invoice!$B$2:$H$125,2,0)</f>
        <v>0.68</v>
      </c>
      <c r="I138" s="0" t="str">
        <f aca="false">IF(G138=0.5,"fixed","additional")</f>
        <v>fixed</v>
      </c>
    </row>
    <row r="139" customFormat="false" ht="14.25" hidden="false" customHeight="false" outlineLevel="0" collapsed="false">
      <c r="A139" s="0" t="s">
        <v>59</v>
      </c>
      <c r="B139" s="1" t="n">
        <v>8904223818706</v>
      </c>
      <c r="C139" s="0" t="s">
        <v>10</v>
      </c>
      <c r="D139" s="0" t="n">
        <f aca="false">VLOOKUP(B139,[1]Sheet1!$A$2:$B$67,2,0)</f>
        <v>127</v>
      </c>
      <c r="E139" s="0" t="n">
        <f aca="false">C139*D139</f>
        <v>127</v>
      </c>
      <c r="F139" s="3" t="n">
        <f aca="false">E139/1000</f>
        <v>0.127</v>
      </c>
      <c r="G139" s="0" t="n">
        <f aca="false">_xlfn.CEILING.MATH(F139,0.5)</f>
        <v>0.5</v>
      </c>
      <c r="H139" s="0" t="str">
        <f aca="false">VLOOKUP(A139,courier_company_invoice!$B$2:$H$125,2,0)</f>
        <v>2.27</v>
      </c>
      <c r="I139" s="0" t="str">
        <f aca="false">IF(G139=0.5,"fixed","additional")</f>
        <v>fixed</v>
      </c>
    </row>
    <row r="140" customFormat="false" ht="14.25" hidden="false" customHeight="false" outlineLevel="0" collapsed="false">
      <c r="A140" s="0" t="s">
        <v>59</v>
      </c>
      <c r="B140" s="1" t="n">
        <v>8904223818850</v>
      </c>
      <c r="C140" s="0" t="s">
        <v>10</v>
      </c>
      <c r="D140" s="0" t="n">
        <f aca="false">VLOOKUP(B140,[1]Sheet1!$A$2:$B$67,2,0)</f>
        <v>240</v>
      </c>
      <c r="E140" s="0" t="n">
        <f aca="false">C140*D140</f>
        <v>240</v>
      </c>
      <c r="F140" s="3" t="n">
        <f aca="false">E140/1000</f>
        <v>0.24</v>
      </c>
      <c r="G140" s="0" t="n">
        <f aca="false">_xlfn.CEILING.MATH(F140,0.5)</f>
        <v>0.5</v>
      </c>
      <c r="H140" s="0" t="str">
        <f aca="false">VLOOKUP(A140,courier_company_invoice!$B$2:$H$125,2,0)</f>
        <v>2.27</v>
      </c>
      <c r="I140" s="0" t="str">
        <f aca="false">IF(G140=0.5,"fixed","additional")</f>
        <v>fixed</v>
      </c>
    </row>
    <row r="141" customFormat="false" ht="14.25" hidden="false" customHeight="false" outlineLevel="0" collapsed="false">
      <c r="A141" s="0" t="s">
        <v>59</v>
      </c>
      <c r="B141" s="1" t="n">
        <v>8904223819468</v>
      </c>
      <c r="C141" s="0" t="s">
        <v>10</v>
      </c>
      <c r="D141" s="0" t="n">
        <f aca="false">VLOOKUP(B141,[1]Sheet1!$A$2:$B$67,2,0)</f>
        <v>240</v>
      </c>
      <c r="E141" s="0" t="n">
        <f aca="false">C141*D141</f>
        <v>240</v>
      </c>
      <c r="F141" s="3" t="n">
        <f aca="false">E141/1000</f>
        <v>0.24</v>
      </c>
      <c r="G141" s="0" t="n">
        <f aca="false">_xlfn.CEILING.MATH(F141,0.5)</f>
        <v>0.5</v>
      </c>
      <c r="H141" s="0" t="str">
        <f aca="false">VLOOKUP(A141,courier_company_invoice!$B$2:$H$125,2,0)</f>
        <v>2.27</v>
      </c>
      <c r="I141" s="0" t="str">
        <f aca="false">IF(G141=0.5,"fixed","additional")</f>
        <v>fixed</v>
      </c>
    </row>
    <row r="142" customFormat="false" ht="14.25" hidden="false" customHeight="false" outlineLevel="0" collapsed="false">
      <c r="A142" s="0" t="s">
        <v>60</v>
      </c>
      <c r="B142" s="1" t="n">
        <v>8904223819468</v>
      </c>
      <c r="C142" s="0" t="s">
        <v>10</v>
      </c>
      <c r="D142" s="0" t="n">
        <f aca="false">VLOOKUP(B142,[1]Sheet1!$A$2:$B$67,2,0)</f>
        <v>240</v>
      </c>
      <c r="E142" s="0" t="n">
        <f aca="false">C142*D142</f>
        <v>240</v>
      </c>
      <c r="F142" s="3" t="n">
        <f aca="false">E142/1000</f>
        <v>0.24</v>
      </c>
      <c r="G142" s="0" t="n">
        <f aca="false">_xlfn.CEILING.MATH(F142,0.5)</f>
        <v>0.5</v>
      </c>
      <c r="H142" s="0" t="str">
        <f aca="false">VLOOKUP(A142,courier_company_invoice!$B$2:$H$125,2,0)</f>
        <v>1.86</v>
      </c>
      <c r="I142" s="0" t="str">
        <f aca="false">IF(G142=0.5,"fixed","additional")</f>
        <v>fixed</v>
      </c>
    </row>
    <row r="143" customFormat="false" ht="14.25" hidden="false" customHeight="false" outlineLevel="0" collapsed="false">
      <c r="A143" s="0" t="s">
        <v>60</v>
      </c>
      <c r="B143" s="1" t="n">
        <v>8904223818454</v>
      </c>
      <c r="C143" s="0" t="s">
        <v>10</v>
      </c>
      <c r="D143" s="0" t="n">
        <f aca="false">VLOOKUP(B143,[1]Sheet1!$A$2:$B$67,2,0)</f>
        <v>232</v>
      </c>
      <c r="E143" s="0" t="n">
        <f aca="false">C143*D143</f>
        <v>232</v>
      </c>
      <c r="F143" s="3" t="n">
        <f aca="false">E143/1000</f>
        <v>0.232</v>
      </c>
      <c r="G143" s="0" t="n">
        <f aca="false">_xlfn.CEILING.MATH(F143,0.5)</f>
        <v>0.5</v>
      </c>
      <c r="H143" s="0" t="str">
        <f aca="false">VLOOKUP(A143,courier_company_invoice!$B$2:$H$125,2,0)</f>
        <v>1.86</v>
      </c>
      <c r="I143" s="0" t="str">
        <f aca="false">IF(G143=0.5,"fixed","additional")</f>
        <v>fixed</v>
      </c>
    </row>
    <row r="144" customFormat="false" ht="14.25" hidden="false" customHeight="false" outlineLevel="0" collapsed="false">
      <c r="A144" s="0" t="s">
        <v>60</v>
      </c>
      <c r="B144" s="1" t="n">
        <v>8904223818669</v>
      </c>
      <c r="C144" s="0" t="s">
        <v>10</v>
      </c>
      <c r="D144" s="0" t="n">
        <f aca="false">VLOOKUP(B144,[1]Sheet1!$A$2:$B$67,2,0)</f>
        <v>240</v>
      </c>
      <c r="E144" s="0" t="n">
        <f aca="false">C144*D144</f>
        <v>240</v>
      </c>
      <c r="F144" s="3" t="n">
        <f aca="false">E144/1000</f>
        <v>0.24</v>
      </c>
      <c r="G144" s="0" t="n">
        <f aca="false">_xlfn.CEILING.MATH(F144,0.5)</f>
        <v>0.5</v>
      </c>
      <c r="H144" s="0" t="str">
        <f aca="false">VLOOKUP(A144,courier_company_invoice!$B$2:$H$125,2,0)</f>
        <v>1.86</v>
      </c>
      <c r="I144" s="0" t="str">
        <f aca="false">IF(G144=0.5,"fixed","additional")</f>
        <v>fixed</v>
      </c>
    </row>
    <row r="145" customFormat="false" ht="14.25" hidden="false" customHeight="false" outlineLevel="0" collapsed="false">
      <c r="A145" s="0" t="s">
        <v>60</v>
      </c>
      <c r="B145" s="1" t="n">
        <v>8904223818638</v>
      </c>
      <c r="C145" s="0" t="s">
        <v>12</v>
      </c>
      <c r="D145" s="0" t="n">
        <f aca="false">VLOOKUP(B145,[1]Sheet1!$A$2:$B$67,2,0)</f>
        <v>137</v>
      </c>
      <c r="E145" s="0" t="n">
        <f aca="false">C145*D145</f>
        <v>274</v>
      </c>
      <c r="F145" s="3" t="n">
        <f aca="false">E145/1000</f>
        <v>0.274</v>
      </c>
      <c r="G145" s="0" t="n">
        <f aca="false">_xlfn.CEILING.MATH(F145,0.5)</f>
        <v>0.5</v>
      </c>
      <c r="H145" s="0" t="str">
        <f aca="false">VLOOKUP(A145,courier_company_invoice!$B$2:$H$125,2,0)</f>
        <v>1.86</v>
      </c>
      <c r="I145" s="0" t="str">
        <f aca="false">IF(G145=0.5,"fixed","additional")</f>
        <v>fixed</v>
      </c>
    </row>
    <row r="146" customFormat="false" ht="14.25" hidden="false" customHeight="false" outlineLevel="0" collapsed="false">
      <c r="A146" s="0" t="s">
        <v>61</v>
      </c>
      <c r="B146" s="1" t="n">
        <v>8904223818706</v>
      </c>
      <c r="C146" s="0" t="s">
        <v>10</v>
      </c>
      <c r="D146" s="0" t="n">
        <f aca="false">VLOOKUP(B146,[1]Sheet1!$A$2:$B$67,2,0)</f>
        <v>127</v>
      </c>
      <c r="E146" s="0" t="n">
        <f aca="false">C146*D146</f>
        <v>127</v>
      </c>
      <c r="F146" s="3" t="n">
        <f aca="false">E146/1000</f>
        <v>0.127</v>
      </c>
      <c r="G146" s="0" t="n">
        <f aca="false">_xlfn.CEILING.MATH(F146,0.5)</f>
        <v>0.5</v>
      </c>
      <c r="H146" s="0" t="str">
        <f aca="false">VLOOKUP(A146,courier_company_invoice!$B$2:$H$125,2,0)</f>
        <v>0.68</v>
      </c>
      <c r="I146" s="0" t="str">
        <f aca="false">IF(G146=0.5,"fixed","additional")</f>
        <v>fixed</v>
      </c>
    </row>
    <row r="147" customFormat="false" ht="14.25" hidden="false" customHeight="false" outlineLevel="0" collapsed="false">
      <c r="A147" s="0" t="s">
        <v>61</v>
      </c>
      <c r="B147" s="1" t="n">
        <v>8904223818942</v>
      </c>
      <c r="C147" s="0" t="s">
        <v>10</v>
      </c>
      <c r="D147" s="0" t="n">
        <f aca="false">VLOOKUP(B147,[1]Sheet1!$A$2:$B$67,2,0)</f>
        <v>133</v>
      </c>
      <c r="E147" s="0" t="n">
        <f aca="false">C147*D147</f>
        <v>133</v>
      </c>
      <c r="F147" s="3" t="n">
        <f aca="false">E147/1000</f>
        <v>0.133</v>
      </c>
      <c r="G147" s="0" t="n">
        <f aca="false">_xlfn.CEILING.MATH(F147,0.5)</f>
        <v>0.5</v>
      </c>
      <c r="H147" s="0" t="str">
        <f aca="false">VLOOKUP(A147,courier_company_invoice!$B$2:$H$125,2,0)</f>
        <v>0.68</v>
      </c>
      <c r="I147" s="0" t="str">
        <f aca="false">IF(G147=0.5,"fixed","additional")</f>
        <v>fixed</v>
      </c>
    </row>
    <row r="148" customFormat="false" ht="14.25" hidden="false" customHeight="false" outlineLevel="0" collapsed="false">
      <c r="A148" s="0" t="s">
        <v>61</v>
      </c>
      <c r="B148" s="1" t="n">
        <v>8904223818850</v>
      </c>
      <c r="C148" s="0" t="s">
        <v>10</v>
      </c>
      <c r="D148" s="0" t="n">
        <f aca="false">VLOOKUP(B148,[1]Sheet1!$A$2:$B$67,2,0)</f>
        <v>240</v>
      </c>
      <c r="E148" s="0" t="n">
        <f aca="false">C148*D148</f>
        <v>240</v>
      </c>
      <c r="F148" s="3" t="n">
        <f aca="false">E148/1000</f>
        <v>0.24</v>
      </c>
      <c r="G148" s="0" t="n">
        <f aca="false">_xlfn.CEILING.MATH(F148,0.5)</f>
        <v>0.5</v>
      </c>
      <c r="H148" s="0" t="str">
        <f aca="false">VLOOKUP(A148,courier_company_invoice!$B$2:$H$125,2,0)</f>
        <v>0.68</v>
      </c>
      <c r="I148" s="0" t="str">
        <f aca="false">IF(G148=0.5,"fixed","additional")</f>
        <v>fixed</v>
      </c>
    </row>
    <row r="149" customFormat="false" ht="14.25" hidden="false" customHeight="false" outlineLevel="0" collapsed="false">
      <c r="A149" s="0" t="s">
        <v>62</v>
      </c>
      <c r="B149" s="1" t="n">
        <v>8904223818706</v>
      </c>
      <c r="C149" s="0" t="s">
        <v>10</v>
      </c>
      <c r="D149" s="0" t="n">
        <f aca="false">VLOOKUP(B149,[1]Sheet1!$A$2:$B$67,2,0)</f>
        <v>127</v>
      </c>
      <c r="E149" s="0" t="n">
        <f aca="false">C149*D149</f>
        <v>127</v>
      </c>
      <c r="F149" s="3" t="n">
        <f aca="false">E149/1000</f>
        <v>0.127</v>
      </c>
      <c r="G149" s="0" t="n">
        <f aca="false">_xlfn.CEILING.MATH(F149,0.5)</f>
        <v>0.5</v>
      </c>
      <c r="H149" s="0" t="str">
        <f aca="false">VLOOKUP(A149,courier_company_invoice!$B$2:$H$125,2,0)</f>
        <v>0.66</v>
      </c>
      <c r="I149" s="0" t="str">
        <f aca="false">IF(G149=0.5,"fixed","additional")</f>
        <v>fixed</v>
      </c>
    </row>
    <row r="150" customFormat="false" ht="14.25" hidden="false" customHeight="false" outlineLevel="0" collapsed="false">
      <c r="A150" s="0" t="s">
        <v>62</v>
      </c>
      <c r="B150" s="1" t="n">
        <v>8904223818942</v>
      </c>
      <c r="C150" s="0" t="s">
        <v>10</v>
      </c>
      <c r="D150" s="0" t="n">
        <f aca="false">VLOOKUP(B150,[1]Sheet1!$A$2:$B$67,2,0)</f>
        <v>133</v>
      </c>
      <c r="E150" s="0" t="n">
        <f aca="false">C150*D150</f>
        <v>133</v>
      </c>
      <c r="F150" s="3" t="n">
        <f aca="false">E150/1000</f>
        <v>0.133</v>
      </c>
      <c r="G150" s="0" t="n">
        <f aca="false">_xlfn.CEILING.MATH(F150,0.5)</f>
        <v>0.5</v>
      </c>
      <c r="H150" s="0" t="str">
        <f aca="false">VLOOKUP(A150,courier_company_invoice!$B$2:$H$125,2,0)</f>
        <v>0.66</v>
      </c>
      <c r="I150" s="0" t="str">
        <f aca="false">IF(G150=0.5,"fixed","additional")</f>
        <v>fixed</v>
      </c>
    </row>
    <row r="151" customFormat="false" ht="14.25" hidden="false" customHeight="false" outlineLevel="0" collapsed="false">
      <c r="A151" s="0" t="s">
        <v>62</v>
      </c>
      <c r="B151" s="1" t="n">
        <v>8904223818850</v>
      </c>
      <c r="C151" s="0" t="s">
        <v>10</v>
      </c>
      <c r="D151" s="0" t="n">
        <f aca="false">VLOOKUP(B151,[1]Sheet1!$A$2:$B$67,2,0)</f>
        <v>240</v>
      </c>
      <c r="E151" s="0" t="n">
        <f aca="false">C151*D151</f>
        <v>240</v>
      </c>
      <c r="F151" s="3" t="n">
        <f aca="false">E151/1000</f>
        <v>0.24</v>
      </c>
      <c r="G151" s="0" t="n">
        <f aca="false">_xlfn.CEILING.MATH(F151,0.5)</f>
        <v>0.5</v>
      </c>
      <c r="H151" s="0" t="str">
        <f aca="false">VLOOKUP(A151,courier_company_invoice!$B$2:$H$125,2,0)</f>
        <v>0.66</v>
      </c>
      <c r="I151" s="0" t="str">
        <f aca="false">IF(G151=0.5,"fixed","additional")</f>
        <v>fixed</v>
      </c>
    </row>
    <row r="152" customFormat="false" ht="14.25" hidden="false" customHeight="false" outlineLevel="0" collapsed="false">
      <c r="A152" s="0" t="s">
        <v>63</v>
      </c>
      <c r="B152" s="1" t="n">
        <v>8904223818850</v>
      </c>
      <c r="C152" s="0" t="s">
        <v>10</v>
      </c>
      <c r="D152" s="0" t="n">
        <f aca="false">VLOOKUP(B152,[1]Sheet1!$A$2:$B$67,2,0)</f>
        <v>240</v>
      </c>
      <c r="E152" s="0" t="n">
        <f aca="false">C152*D152</f>
        <v>240</v>
      </c>
      <c r="F152" s="3" t="n">
        <f aca="false">E152/1000</f>
        <v>0.24</v>
      </c>
      <c r="G152" s="0" t="n">
        <f aca="false">_xlfn.CEILING.MATH(F152,0.5)</f>
        <v>0.5</v>
      </c>
      <c r="H152" s="0" t="str">
        <f aca="false">VLOOKUP(A152,courier_company_invoice!$B$2:$H$125,2,0)</f>
        <v>0.76</v>
      </c>
      <c r="I152" s="0" t="str">
        <f aca="false">IF(G152=0.5,"fixed","additional")</f>
        <v>fixed</v>
      </c>
    </row>
    <row r="153" customFormat="false" ht="14.25" hidden="false" customHeight="false" outlineLevel="0" collapsed="false">
      <c r="A153" s="0" t="s">
        <v>63</v>
      </c>
      <c r="B153" s="1" t="n">
        <v>8904223818683</v>
      </c>
      <c r="C153" s="0" t="s">
        <v>10</v>
      </c>
      <c r="D153" s="0" t="n">
        <f aca="false">VLOOKUP(B153,[1]Sheet1!$A$2:$B$67,2,0)</f>
        <v>121</v>
      </c>
      <c r="E153" s="0" t="n">
        <f aca="false">C153*D153</f>
        <v>121</v>
      </c>
      <c r="F153" s="3" t="n">
        <f aca="false">E153/1000</f>
        <v>0.121</v>
      </c>
      <c r="G153" s="0" t="n">
        <f aca="false">_xlfn.CEILING.MATH(F153,0.5)</f>
        <v>0.5</v>
      </c>
      <c r="H153" s="0" t="str">
        <f aca="false">VLOOKUP(A153,courier_company_invoice!$B$2:$H$125,2,0)</f>
        <v>0.76</v>
      </c>
      <c r="I153" s="0" t="str">
        <f aca="false">IF(G153=0.5,"fixed","additional")</f>
        <v>fixed</v>
      </c>
    </row>
    <row r="154" customFormat="false" ht="14.25" hidden="false" customHeight="false" outlineLevel="0" collapsed="false">
      <c r="A154" s="0" t="s">
        <v>63</v>
      </c>
      <c r="B154" s="1" t="n">
        <v>8904223819468</v>
      </c>
      <c r="C154" s="0" t="s">
        <v>10</v>
      </c>
      <c r="D154" s="0" t="n">
        <f aca="false">VLOOKUP(B154,[1]Sheet1!$A$2:$B$67,2,0)</f>
        <v>240</v>
      </c>
      <c r="E154" s="0" t="n">
        <f aca="false">C154*D154</f>
        <v>240</v>
      </c>
      <c r="F154" s="3" t="n">
        <f aca="false">E154/1000</f>
        <v>0.24</v>
      </c>
      <c r="G154" s="0" t="n">
        <f aca="false">_xlfn.CEILING.MATH(F154,0.5)</f>
        <v>0.5</v>
      </c>
      <c r="H154" s="0" t="str">
        <f aca="false">VLOOKUP(A154,courier_company_invoice!$B$2:$H$125,2,0)</f>
        <v>0.76</v>
      </c>
      <c r="I154" s="0" t="str">
        <f aca="false">IF(G154=0.5,"fixed","additional")</f>
        <v>fixed</v>
      </c>
    </row>
    <row r="155" customFormat="false" ht="14.25" hidden="false" customHeight="false" outlineLevel="0" collapsed="false">
      <c r="A155" s="0" t="s">
        <v>64</v>
      </c>
      <c r="B155" s="1" t="n">
        <v>8904223818850</v>
      </c>
      <c r="C155" s="0" t="s">
        <v>10</v>
      </c>
      <c r="D155" s="0" t="n">
        <f aca="false">VLOOKUP(B155,[1]Sheet1!$A$2:$B$67,2,0)</f>
        <v>240</v>
      </c>
      <c r="E155" s="0" t="n">
        <f aca="false">C155*D155</f>
        <v>240</v>
      </c>
      <c r="F155" s="3" t="n">
        <f aca="false">E155/1000</f>
        <v>0.24</v>
      </c>
      <c r="G155" s="0" t="n">
        <f aca="false">_xlfn.CEILING.MATH(F155,0.5)</f>
        <v>0.5</v>
      </c>
      <c r="H155" s="0" t="str">
        <f aca="false">VLOOKUP(A155,courier_company_invoice!$B$2:$H$125,2,0)</f>
        <v>0.82</v>
      </c>
      <c r="I155" s="0" t="str">
        <f aca="false">IF(G155=0.5,"fixed","additional")</f>
        <v>fixed</v>
      </c>
    </row>
    <row r="156" customFormat="false" ht="14.25" hidden="false" customHeight="false" outlineLevel="0" collapsed="false">
      <c r="A156" s="0" t="s">
        <v>64</v>
      </c>
      <c r="B156" s="1" t="n">
        <v>8904223818683</v>
      </c>
      <c r="C156" s="0" t="s">
        <v>10</v>
      </c>
      <c r="D156" s="0" t="n">
        <f aca="false">VLOOKUP(B156,[1]Sheet1!$A$2:$B$67,2,0)</f>
        <v>121</v>
      </c>
      <c r="E156" s="0" t="n">
        <f aca="false">C156*D156</f>
        <v>121</v>
      </c>
      <c r="F156" s="3" t="n">
        <f aca="false">E156/1000</f>
        <v>0.121</v>
      </c>
      <c r="G156" s="0" t="n">
        <f aca="false">_xlfn.CEILING.MATH(F156,0.5)</f>
        <v>0.5</v>
      </c>
      <c r="H156" s="0" t="str">
        <f aca="false">VLOOKUP(A156,courier_company_invoice!$B$2:$H$125,2,0)</f>
        <v>0.82</v>
      </c>
      <c r="I156" s="0" t="str">
        <f aca="false">IF(G156=0.5,"fixed","additional")</f>
        <v>fixed</v>
      </c>
    </row>
    <row r="157" customFormat="false" ht="14.25" hidden="false" customHeight="false" outlineLevel="0" collapsed="false">
      <c r="A157" s="0" t="s">
        <v>65</v>
      </c>
      <c r="B157" s="1" t="n">
        <v>8904223819499</v>
      </c>
      <c r="C157" s="0" t="s">
        <v>10</v>
      </c>
      <c r="D157" s="0" t="n">
        <f aca="false">VLOOKUP(B157,[1]Sheet1!$A$2:$B$67,2,0)</f>
        <v>210</v>
      </c>
      <c r="E157" s="0" t="n">
        <f aca="false">C157*D157</f>
        <v>210</v>
      </c>
      <c r="F157" s="3" t="n">
        <f aca="false">E157/1000</f>
        <v>0.21</v>
      </c>
      <c r="G157" s="0" t="n">
        <f aca="false">_xlfn.CEILING.MATH(F157,0.5)</f>
        <v>0.5</v>
      </c>
      <c r="H157" s="0" t="str">
        <f aca="false">VLOOKUP(A157,courier_company_invoice!$B$2:$H$125,2,0)</f>
        <v>0.6</v>
      </c>
      <c r="I157" s="0" t="str">
        <f aca="false">IF(G157=0.5,"fixed","additional")</f>
        <v>fixed</v>
      </c>
    </row>
    <row r="158" customFormat="false" ht="14.25" hidden="false" customHeight="false" outlineLevel="0" collapsed="false">
      <c r="A158" s="0" t="s">
        <v>65</v>
      </c>
      <c r="B158" s="1" t="n">
        <v>8904223819505</v>
      </c>
      <c r="C158" s="0" t="s">
        <v>10</v>
      </c>
      <c r="D158" s="0" t="n">
        <f aca="false">VLOOKUP(B158,[1]Sheet1!$A$2:$B$67,2,0)</f>
        <v>210</v>
      </c>
      <c r="E158" s="0" t="n">
        <f aca="false">C158*D158</f>
        <v>210</v>
      </c>
      <c r="F158" s="3" t="n">
        <f aca="false">E158/1000</f>
        <v>0.21</v>
      </c>
      <c r="G158" s="0" t="n">
        <f aca="false">_xlfn.CEILING.MATH(F158,0.5)</f>
        <v>0.5</v>
      </c>
      <c r="H158" s="0" t="str">
        <f aca="false">VLOOKUP(A158,courier_company_invoice!$B$2:$H$125,2,0)</f>
        <v>0.6</v>
      </c>
      <c r="I158" s="0" t="str">
        <f aca="false">IF(G158=0.5,"fixed","additional")</f>
        <v>fixed</v>
      </c>
    </row>
    <row r="159" customFormat="false" ht="14.25" hidden="false" customHeight="false" outlineLevel="0" collapsed="false">
      <c r="A159" s="0" t="s">
        <v>65</v>
      </c>
      <c r="B159" s="1" t="n">
        <v>8904223819512</v>
      </c>
      <c r="C159" s="0" t="s">
        <v>10</v>
      </c>
      <c r="D159" s="0" t="n">
        <f aca="false">VLOOKUP(B159,[1]Sheet1!$A$2:$B$67,2,0)</f>
        <v>210</v>
      </c>
      <c r="E159" s="0" t="n">
        <f aca="false">C159*D159</f>
        <v>210</v>
      </c>
      <c r="F159" s="3" t="n">
        <f aca="false">E159/1000</f>
        <v>0.21</v>
      </c>
      <c r="G159" s="0" t="n">
        <f aca="false">_xlfn.CEILING.MATH(F159,0.5)</f>
        <v>0.5</v>
      </c>
      <c r="H159" s="0" t="str">
        <f aca="false">VLOOKUP(A159,courier_company_invoice!$B$2:$H$125,2,0)</f>
        <v>0.6</v>
      </c>
      <c r="I159" s="0" t="str">
        <f aca="false">IF(G159=0.5,"fixed","additional")</f>
        <v>fixed</v>
      </c>
    </row>
    <row r="160" customFormat="false" ht="14.25" hidden="false" customHeight="false" outlineLevel="0" collapsed="false">
      <c r="A160" s="0" t="s">
        <v>66</v>
      </c>
      <c r="B160" s="1" t="n">
        <v>8904223819277</v>
      </c>
      <c r="C160" s="0" t="s">
        <v>10</v>
      </c>
      <c r="D160" s="0" t="n">
        <f aca="false">VLOOKUP(B160,[1]Sheet1!$A$2:$B$67,2,0)</f>
        <v>350</v>
      </c>
      <c r="E160" s="0" t="n">
        <f aca="false">C160*D160</f>
        <v>350</v>
      </c>
      <c r="F160" s="3" t="n">
        <f aca="false">E160/1000</f>
        <v>0.35</v>
      </c>
      <c r="G160" s="0" t="n">
        <f aca="false">_xlfn.CEILING.MATH(F160,0.5)</f>
        <v>0.5</v>
      </c>
      <c r="H160" s="0" t="str">
        <f aca="false">VLOOKUP(A160,courier_company_invoice!$B$2:$H$125,2,0)</f>
        <v>3</v>
      </c>
      <c r="I160" s="0" t="str">
        <f aca="false">IF(G160=0.5,"fixed","additional")</f>
        <v>fixed</v>
      </c>
    </row>
    <row r="161" customFormat="false" ht="14.25" hidden="false" customHeight="false" outlineLevel="0" collapsed="false">
      <c r="A161" s="0" t="s">
        <v>66</v>
      </c>
      <c r="B161" s="1" t="n">
        <v>8904223818478</v>
      </c>
      <c r="C161" s="0" t="s">
        <v>10</v>
      </c>
      <c r="D161" s="0" t="n">
        <f aca="false">VLOOKUP(B161,[1]Sheet1!$A$2:$B$67,2,0)</f>
        <v>350</v>
      </c>
      <c r="E161" s="0" t="n">
        <f aca="false">C161*D161</f>
        <v>350</v>
      </c>
      <c r="F161" s="3" t="n">
        <f aca="false">E161/1000</f>
        <v>0.35</v>
      </c>
      <c r="G161" s="0" t="n">
        <f aca="false">_xlfn.CEILING.MATH(F161,0.5)</f>
        <v>0.5</v>
      </c>
      <c r="H161" s="0" t="str">
        <f aca="false">VLOOKUP(A161,courier_company_invoice!$B$2:$H$125,2,0)</f>
        <v>3</v>
      </c>
      <c r="I161" s="0" t="str">
        <f aca="false">IF(G161=0.5,"fixed","additional")</f>
        <v>fixed</v>
      </c>
    </row>
    <row r="162" customFormat="false" ht="14.25" hidden="false" customHeight="false" outlineLevel="0" collapsed="false">
      <c r="A162" s="0" t="s">
        <v>66</v>
      </c>
      <c r="B162" s="1" t="n">
        <v>8904223819284</v>
      </c>
      <c r="C162" s="0" t="s">
        <v>10</v>
      </c>
      <c r="D162" s="0" t="n">
        <f aca="false">VLOOKUP(B162,[1]Sheet1!$A$2:$B$67,2,0)</f>
        <v>350</v>
      </c>
      <c r="E162" s="0" t="n">
        <f aca="false">C162*D162</f>
        <v>350</v>
      </c>
      <c r="F162" s="3" t="n">
        <f aca="false">E162/1000</f>
        <v>0.35</v>
      </c>
      <c r="G162" s="0" t="n">
        <f aca="false">_xlfn.CEILING.MATH(F162,0.5)</f>
        <v>0.5</v>
      </c>
      <c r="H162" s="0" t="str">
        <f aca="false">VLOOKUP(A162,courier_company_invoice!$B$2:$H$125,2,0)</f>
        <v>3</v>
      </c>
      <c r="I162" s="0" t="str">
        <f aca="false">IF(G162=0.5,"fixed","additional")</f>
        <v>fixed</v>
      </c>
    </row>
    <row r="163" customFormat="false" ht="14.25" hidden="false" customHeight="false" outlineLevel="0" collapsed="false">
      <c r="A163" s="0" t="s">
        <v>66</v>
      </c>
      <c r="B163" s="1" t="n">
        <v>8904223819130</v>
      </c>
      <c r="C163" s="0" t="s">
        <v>10</v>
      </c>
      <c r="D163" s="0" t="n">
        <f aca="false">VLOOKUP(B163,[1]Sheet1!$A$2:$B$67,2,0)</f>
        <v>350</v>
      </c>
      <c r="E163" s="0" t="n">
        <f aca="false">C163*D163</f>
        <v>350</v>
      </c>
      <c r="F163" s="3" t="n">
        <f aca="false">E163/1000</f>
        <v>0.35</v>
      </c>
      <c r="G163" s="0" t="n">
        <f aca="false">_xlfn.CEILING.MATH(F163,0.5)</f>
        <v>0.5</v>
      </c>
      <c r="H163" s="0" t="str">
        <f aca="false">VLOOKUP(A163,courier_company_invoice!$B$2:$H$125,2,0)</f>
        <v>3</v>
      </c>
      <c r="I163" s="0" t="str">
        <f aca="false">IF(G163=0.5,"fixed","additional")</f>
        <v>fixed</v>
      </c>
    </row>
    <row r="164" customFormat="false" ht="14.25" hidden="false" customHeight="false" outlineLevel="0" collapsed="false">
      <c r="A164" s="0" t="s">
        <v>66</v>
      </c>
      <c r="B164" s="1" t="n">
        <v>8904223819031</v>
      </c>
      <c r="C164" s="0" t="s">
        <v>12</v>
      </c>
      <c r="D164" s="0" t="n">
        <f aca="false">VLOOKUP(B164,[1]Sheet1!$A$2:$B$67,2,0)</f>
        <v>112</v>
      </c>
      <c r="E164" s="0" t="n">
        <f aca="false">C164*D164</f>
        <v>224</v>
      </c>
      <c r="F164" s="3" t="n">
        <f aca="false">E164/1000</f>
        <v>0.224</v>
      </c>
      <c r="G164" s="0" t="n">
        <f aca="false">_xlfn.CEILING.MATH(F164,0.5)</f>
        <v>0.5</v>
      </c>
      <c r="H164" s="0" t="str">
        <f aca="false">VLOOKUP(A164,courier_company_invoice!$B$2:$H$125,2,0)</f>
        <v>3</v>
      </c>
      <c r="I164" s="0" t="str">
        <f aca="false">IF(G164=0.5,"fixed","additional")</f>
        <v>fixed</v>
      </c>
    </row>
    <row r="165" customFormat="false" ht="14.25" hidden="false" customHeight="false" outlineLevel="0" collapsed="false">
      <c r="A165" s="0" t="s">
        <v>66</v>
      </c>
      <c r="B165" s="1" t="n">
        <v>8904223819024</v>
      </c>
      <c r="C165" s="0" t="s">
        <v>12</v>
      </c>
      <c r="D165" s="0" t="n">
        <f aca="false">VLOOKUP(B165,[1]Sheet1!$A$2:$B$67,2,0)</f>
        <v>112</v>
      </c>
      <c r="E165" s="0" t="n">
        <f aca="false">C165*D165</f>
        <v>224</v>
      </c>
      <c r="F165" s="3" t="n">
        <f aca="false">E165/1000</f>
        <v>0.224</v>
      </c>
      <c r="G165" s="0" t="n">
        <f aca="false">_xlfn.CEILING.MATH(F165,0.5)</f>
        <v>0.5</v>
      </c>
      <c r="H165" s="0" t="str">
        <f aca="false">VLOOKUP(A165,courier_company_invoice!$B$2:$H$125,2,0)</f>
        <v>3</v>
      </c>
      <c r="I165" s="0" t="str">
        <f aca="false">IF(G165=0.5,"fixed","additional")</f>
        <v>fixed</v>
      </c>
    </row>
    <row r="166" customFormat="false" ht="14.25" hidden="false" customHeight="false" outlineLevel="0" collapsed="false">
      <c r="A166" s="0" t="s">
        <v>66</v>
      </c>
      <c r="B166" s="1" t="n">
        <v>8904223816214</v>
      </c>
      <c r="C166" s="0" t="s">
        <v>10</v>
      </c>
      <c r="D166" s="0" t="n">
        <f aca="false">VLOOKUP(B166,[1]Sheet1!$A$2:$B$67,2,0)</f>
        <v>120</v>
      </c>
      <c r="E166" s="0" t="n">
        <f aca="false">C166*D166</f>
        <v>120</v>
      </c>
      <c r="F166" s="3" t="n">
        <f aca="false">E166/1000</f>
        <v>0.12</v>
      </c>
      <c r="G166" s="0" t="n">
        <f aca="false">_xlfn.CEILING.MATH(F166,0.5)</f>
        <v>0.5</v>
      </c>
      <c r="H166" s="0" t="str">
        <f aca="false">VLOOKUP(A166,courier_company_invoice!$B$2:$H$125,2,0)</f>
        <v>3</v>
      </c>
      <c r="I166" s="0" t="str">
        <f aca="false">IF(G166=0.5,"fixed","additional")</f>
        <v>fixed</v>
      </c>
    </row>
    <row r="167" customFormat="false" ht="14.25" hidden="false" customHeight="false" outlineLevel="0" collapsed="false">
      <c r="A167" s="0" t="s">
        <v>66</v>
      </c>
      <c r="B167" s="1" t="n">
        <v>8904223818874</v>
      </c>
      <c r="C167" s="0" t="s">
        <v>10</v>
      </c>
      <c r="D167" s="0" t="n">
        <f aca="false">VLOOKUP(B167,[1]Sheet1!$A$2:$B$67,2,0)</f>
        <v>100</v>
      </c>
      <c r="E167" s="0" t="n">
        <f aca="false">C167*D167</f>
        <v>100</v>
      </c>
      <c r="F167" s="3" t="n">
        <f aca="false">E167/1000</f>
        <v>0.1</v>
      </c>
      <c r="G167" s="0" t="n">
        <f aca="false">_xlfn.CEILING.MATH(F167,0.5)</f>
        <v>0.5</v>
      </c>
      <c r="H167" s="0" t="str">
        <f aca="false">VLOOKUP(A167,courier_company_invoice!$B$2:$H$125,2,0)</f>
        <v>3</v>
      </c>
      <c r="I167" s="0" t="str">
        <f aca="false">IF(G167=0.5,"fixed","additional")</f>
        <v>fixed</v>
      </c>
    </row>
    <row r="168" customFormat="false" ht="14.25" hidden="false" customHeight="false" outlineLevel="0" collapsed="false">
      <c r="A168" s="0" t="s">
        <v>66</v>
      </c>
      <c r="B168" s="1" t="n">
        <v>8904223818881</v>
      </c>
      <c r="C168" s="0" t="s">
        <v>10</v>
      </c>
      <c r="D168" s="0" t="n">
        <f aca="false">VLOOKUP(B168,[1]Sheet1!$A$2:$B$67,2,0)</f>
        <v>140</v>
      </c>
      <c r="E168" s="0" t="n">
        <f aca="false">C168*D168</f>
        <v>140</v>
      </c>
      <c r="F168" s="3" t="n">
        <f aca="false">E168/1000</f>
        <v>0.14</v>
      </c>
      <c r="G168" s="0" t="n">
        <f aca="false">_xlfn.CEILING.MATH(F168,0.5)</f>
        <v>0.5</v>
      </c>
      <c r="H168" s="0" t="str">
        <f aca="false">VLOOKUP(A168,courier_company_invoice!$B$2:$H$125,2,0)</f>
        <v>3</v>
      </c>
      <c r="I168" s="0" t="str">
        <f aca="false">IF(G168=0.5,"fixed","additional")</f>
        <v>fixed</v>
      </c>
    </row>
    <row r="169" customFormat="false" ht="14.25" hidden="false" customHeight="false" outlineLevel="0" collapsed="false">
      <c r="A169" s="0" t="s">
        <v>66</v>
      </c>
      <c r="B169" s="1" t="n">
        <v>8904223818898</v>
      </c>
      <c r="C169" s="0" t="s">
        <v>10</v>
      </c>
      <c r="D169" s="0" t="n">
        <f aca="false">VLOOKUP(B169,[1]Sheet1!$A$2:$B$67,2,0)</f>
        <v>140</v>
      </c>
      <c r="E169" s="0" t="n">
        <f aca="false">C169*D169</f>
        <v>140</v>
      </c>
      <c r="F169" s="3" t="n">
        <f aca="false">E169/1000</f>
        <v>0.14</v>
      </c>
      <c r="G169" s="0" t="n">
        <f aca="false">_xlfn.CEILING.MATH(F169,0.5)</f>
        <v>0.5</v>
      </c>
      <c r="H169" s="0" t="str">
        <f aca="false">VLOOKUP(A169,courier_company_invoice!$B$2:$H$125,2,0)</f>
        <v>3</v>
      </c>
      <c r="I169" s="0" t="str">
        <f aca="false">IF(G169=0.5,"fixed","additional")</f>
        <v>fixed</v>
      </c>
    </row>
    <row r="170" customFormat="false" ht="14.25" hidden="false" customHeight="false" outlineLevel="0" collapsed="false">
      <c r="A170" s="0" t="s">
        <v>66</v>
      </c>
      <c r="B170" s="1" t="n">
        <v>8904223818706</v>
      </c>
      <c r="C170" s="0" t="s">
        <v>10</v>
      </c>
      <c r="D170" s="0" t="n">
        <f aca="false">VLOOKUP(B170,[1]Sheet1!$A$2:$B$67,2,0)</f>
        <v>127</v>
      </c>
      <c r="E170" s="0" t="n">
        <f aca="false">C170*D170</f>
        <v>127</v>
      </c>
      <c r="F170" s="3" t="n">
        <f aca="false">E170/1000</f>
        <v>0.127</v>
      </c>
      <c r="G170" s="0" t="n">
        <f aca="false">_xlfn.CEILING.MATH(F170,0.5)</f>
        <v>0.5</v>
      </c>
      <c r="H170" s="0" t="str">
        <f aca="false">VLOOKUP(A170,courier_company_invoice!$B$2:$H$125,2,0)</f>
        <v>3</v>
      </c>
      <c r="I170" s="0" t="str">
        <f aca="false">IF(G170=0.5,"fixed","additional")</f>
        <v>fixed</v>
      </c>
    </row>
    <row r="171" customFormat="false" ht="14.25" hidden="false" customHeight="false" outlineLevel="0" collapsed="false">
      <c r="A171" s="0" t="s">
        <v>66</v>
      </c>
      <c r="B171" s="1" t="n">
        <v>8904223818942</v>
      </c>
      <c r="C171" s="0" t="s">
        <v>10</v>
      </c>
      <c r="D171" s="0" t="n">
        <f aca="false">VLOOKUP(B171,[1]Sheet1!$A$2:$B$67,2,0)</f>
        <v>133</v>
      </c>
      <c r="E171" s="0" t="n">
        <f aca="false">C171*D171</f>
        <v>133</v>
      </c>
      <c r="F171" s="3" t="n">
        <f aca="false">E171/1000</f>
        <v>0.133</v>
      </c>
      <c r="G171" s="0" t="n">
        <f aca="false">_xlfn.CEILING.MATH(F171,0.5)</f>
        <v>0.5</v>
      </c>
      <c r="H171" s="0" t="str">
        <f aca="false">VLOOKUP(A171,courier_company_invoice!$B$2:$H$125,2,0)</f>
        <v>3</v>
      </c>
      <c r="I171" s="0" t="str">
        <f aca="false">IF(G171=0.5,"fixed","additional")</f>
        <v>fixed</v>
      </c>
    </row>
    <row r="172" customFormat="false" ht="14.25" hidden="false" customHeight="false" outlineLevel="0" collapsed="false">
      <c r="A172" s="0" t="s">
        <v>66</v>
      </c>
      <c r="B172" s="1" t="n">
        <v>8904223818850</v>
      </c>
      <c r="C172" s="0" t="s">
        <v>10</v>
      </c>
      <c r="D172" s="0" t="n">
        <f aca="false">VLOOKUP(B172,[1]Sheet1!$A$2:$B$67,2,0)</f>
        <v>240</v>
      </c>
      <c r="E172" s="0" t="n">
        <f aca="false">C172*D172</f>
        <v>240</v>
      </c>
      <c r="F172" s="3" t="n">
        <f aca="false">E172/1000</f>
        <v>0.24</v>
      </c>
      <c r="G172" s="0" t="n">
        <f aca="false">_xlfn.CEILING.MATH(F172,0.5)</f>
        <v>0.5</v>
      </c>
      <c r="H172" s="0" t="str">
        <f aca="false">VLOOKUP(A172,courier_company_invoice!$B$2:$H$125,2,0)</f>
        <v>3</v>
      </c>
      <c r="I172" s="0" t="str">
        <f aca="false">IF(G172=0.5,"fixed","additional")</f>
        <v>fixed</v>
      </c>
    </row>
    <row r="173" customFormat="false" ht="14.25" hidden="false" customHeight="false" outlineLevel="0" collapsed="false">
      <c r="A173" s="0" t="s">
        <v>66</v>
      </c>
      <c r="B173" s="1" t="n">
        <v>8904223818454</v>
      </c>
      <c r="C173" s="0" t="s">
        <v>10</v>
      </c>
      <c r="D173" s="0" t="n">
        <f aca="false">VLOOKUP(B173,[1]Sheet1!$A$2:$B$67,2,0)</f>
        <v>232</v>
      </c>
      <c r="E173" s="0" t="n">
        <f aca="false">C173*D173</f>
        <v>232</v>
      </c>
      <c r="F173" s="3" t="n">
        <f aca="false">E173/1000</f>
        <v>0.232</v>
      </c>
      <c r="G173" s="0" t="n">
        <f aca="false">_xlfn.CEILING.MATH(F173,0.5)</f>
        <v>0.5</v>
      </c>
      <c r="H173" s="0" t="str">
        <f aca="false">VLOOKUP(A173,courier_company_invoice!$B$2:$H$125,2,0)</f>
        <v>3</v>
      </c>
      <c r="I173" s="0" t="str">
        <f aca="false">IF(G173=0.5,"fixed","additional")</f>
        <v>fixed</v>
      </c>
    </row>
    <row r="174" customFormat="false" ht="14.25" hidden="false" customHeight="false" outlineLevel="0" collapsed="false">
      <c r="A174" s="0" t="s">
        <v>67</v>
      </c>
      <c r="B174" s="1" t="n">
        <v>8904223819284</v>
      </c>
      <c r="C174" s="0" t="s">
        <v>10</v>
      </c>
      <c r="D174" s="0" t="n">
        <f aca="false">VLOOKUP(B174,[1]Sheet1!$A$2:$B$67,2,0)</f>
        <v>350</v>
      </c>
      <c r="E174" s="0" t="n">
        <f aca="false">C174*D174</f>
        <v>350</v>
      </c>
      <c r="F174" s="3" t="n">
        <f aca="false">E174/1000</f>
        <v>0.35</v>
      </c>
      <c r="G174" s="0" t="n">
        <f aca="false">_xlfn.CEILING.MATH(F174,0.5)</f>
        <v>0.5</v>
      </c>
      <c r="H174" s="0" t="str">
        <f aca="false">VLOOKUP(A174,courier_company_invoice!$B$2:$H$125,2,0)</f>
        <v>1.5</v>
      </c>
      <c r="I174" s="0" t="str">
        <f aca="false">IF(G174=0.5,"fixed","additional")</f>
        <v>fixed</v>
      </c>
    </row>
    <row r="175" customFormat="false" ht="14.25" hidden="false" customHeight="false" outlineLevel="0" collapsed="false">
      <c r="A175" s="0" t="s">
        <v>67</v>
      </c>
      <c r="B175" s="1" t="n">
        <v>8904223819352</v>
      </c>
      <c r="C175" s="0" t="s">
        <v>10</v>
      </c>
      <c r="D175" s="0" t="n">
        <f aca="false">VLOOKUP(B175,[1]Sheet1!$A$2:$B$67,2,0)</f>
        <v>165</v>
      </c>
      <c r="E175" s="0" t="n">
        <f aca="false">C175*D175</f>
        <v>165</v>
      </c>
      <c r="F175" s="3" t="n">
        <f aca="false">E175/1000</f>
        <v>0.165</v>
      </c>
      <c r="G175" s="0" t="n">
        <f aca="false">_xlfn.CEILING.MATH(F175,0.5)</f>
        <v>0.5</v>
      </c>
      <c r="H175" s="0" t="str">
        <f aca="false">VLOOKUP(A175,courier_company_invoice!$B$2:$H$125,2,0)</f>
        <v>1.5</v>
      </c>
      <c r="I175" s="0" t="str">
        <f aca="false">IF(G175=0.5,"fixed","additional")</f>
        <v>fixed</v>
      </c>
    </row>
    <row r="176" customFormat="false" ht="14.25" hidden="false" customHeight="false" outlineLevel="0" collapsed="false">
      <c r="A176" s="0" t="s">
        <v>67</v>
      </c>
      <c r="B176" s="1" t="n">
        <v>8904223818935</v>
      </c>
      <c r="C176" s="0" t="s">
        <v>10</v>
      </c>
      <c r="D176" s="0" t="n">
        <f aca="false">VLOOKUP(B176,[1]Sheet1!$A$2:$B$67,2,0)</f>
        <v>120</v>
      </c>
      <c r="E176" s="0" t="n">
        <f aca="false">C176*D176</f>
        <v>120</v>
      </c>
      <c r="F176" s="3" t="n">
        <f aca="false">E176/1000</f>
        <v>0.12</v>
      </c>
      <c r="G176" s="0" t="n">
        <f aca="false">_xlfn.CEILING.MATH(F176,0.5)</f>
        <v>0.5</v>
      </c>
      <c r="H176" s="0" t="str">
        <f aca="false">VLOOKUP(A176,courier_company_invoice!$B$2:$H$125,2,0)</f>
        <v>1.5</v>
      </c>
      <c r="I176" s="0" t="str">
        <f aca="false">IF(G176=0.5,"fixed","additional")</f>
        <v>fixed</v>
      </c>
    </row>
    <row r="177" customFormat="false" ht="14.25" hidden="false" customHeight="false" outlineLevel="0" collapsed="false">
      <c r="A177" s="0" t="s">
        <v>67</v>
      </c>
      <c r="B177" s="1" t="n">
        <v>8904223816214</v>
      </c>
      <c r="C177" s="0" t="s">
        <v>10</v>
      </c>
      <c r="D177" s="0" t="n">
        <f aca="false">VLOOKUP(B177,[1]Sheet1!$A$2:$B$67,2,0)</f>
        <v>120</v>
      </c>
      <c r="E177" s="0" t="n">
        <f aca="false">C177*D177</f>
        <v>120</v>
      </c>
      <c r="F177" s="3" t="n">
        <f aca="false">E177/1000</f>
        <v>0.12</v>
      </c>
      <c r="G177" s="0" t="n">
        <f aca="false">_xlfn.CEILING.MATH(F177,0.5)</f>
        <v>0.5</v>
      </c>
      <c r="H177" s="0" t="str">
        <f aca="false">VLOOKUP(A177,courier_company_invoice!$B$2:$H$125,2,0)</f>
        <v>1.5</v>
      </c>
      <c r="I177" s="0" t="str">
        <f aca="false">IF(G177=0.5,"fixed","additional")</f>
        <v>fixed</v>
      </c>
    </row>
    <row r="178" customFormat="false" ht="14.25" hidden="false" customHeight="false" outlineLevel="0" collapsed="false">
      <c r="A178" s="0" t="s">
        <v>67</v>
      </c>
      <c r="B178" s="1" t="n">
        <v>8904223818454</v>
      </c>
      <c r="C178" s="0" t="s">
        <v>10</v>
      </c>
      <c r="D178" s="0" t="n">
        <f aca="false">VLOOKUP(B178,[1]Sheet1!$A$2:$B$67,2,0)</f>
        <v>232</v>
      </c>
      <c r="E178" s="0" t="n">
        <f aca="false">C178*D178</f>
        <v>232</v>
      </c>
      <c r="F178" s="3" t="n">
        <f aca="false">E178/1000</f>
        <v>0.232</v>
      </c>
      <c r="G178" s="0" t="n">
        <f aca="false">_xlfn.CEILING.MATH(F178,0.5)</f>
        <v>0.5</v>
      </c>
      <c r="H178" s="0" t="str">
        <f aca="false">VLOOKUP(A178,courier_company_invoice!$B$2:$H$125,2,0)</f>
        <v>1.5</v>
      </c>
      <c r="I178" s="0" t="str">
        <f aca="false">IF(G178=0.5,"fixed","additional")</f>
        <v>fixed</v>
      </c>
    </row>
    <row r="179" customFormat="false" ht="14.25" hidden="false" customHeight="false" outlineLevel="0" collapsed="false">
      <c r="A179" s="0" t="s">
        <v>67</v>
      </c>
      <c r="B179" s="1" t="s">
        <v>68</v>
      </c>
      <c r="C179" s="0" t="s">
        <v>10</v>
      </c>
      <c r="D179" s="0" t="n">
        <f aca="false">VLOOKUP(B179,[1]Sheet1!$A$2:$B$67,2,0)</f>
        <v>500</v>
      </c>
      <c r="E179" s="0" t="n">
        <f aca="false">C179*D179</f>
        <v>500</v>
      </c>
      <c r="F179" s="3" t="n">
        <f aca="false">E179/1000</f>
        <v>0.5</v>
      </c>
      <c r="G179" s="0" t="n">
        <f aca="false">_xlfn.CEILING.MATH(F179,0.5)</f>
        <v>0.5</v>
      </c>
      <c r="H179" s="0" t="str">
        <f aca="false">VLOOKUP(A179,courier_company_invoice!$B$2:$H$125,2,0)</f>
        <v>1.5</v>
      </c>
      <c r="I179" s="0" t="str">
        <f aca="false">IF(G179=0.5,"fixed","additional")</f>
        <v>fixed</v>
      </c>
    </row>
    <row r="180" customFormat="false" ht="14.25" hidden="false" customHeight="false" outlineLevel="0" collapsed="false">
      <c r="A180" s="0" t="s">
        <v>67</v>
      </c>
      <c r="B180" s="1" t="n">
        <v>8904223819116</v>
      </c>
      <c r="C180" s="0" t="s">
        <v>10</v>
      </c>
      <c r="D180" s="0" t="n">
        <f aca="false">VLOOKUP(B180,[1]Sheet1!$A$2:$B$67,2,0)</f>
        <v>30</v>
      </c>
      <c r="E180" s="0" t="n">
        <f aca="false">C180*D180</f>
        <v>30</v>
      </c>
      <c r="F180" s="3" t="n">
        <f aca="false">E180/1000</f>
        <v>0.03</v>
      </c>
      <c r="G180" s="0" t="n">
        <f aca="false">_xlfn.CEILING.MATH(F180,0.5)</f>
        <v>0.5</v>
      </c>
      <c r="H180" s="0" t="str">
        <f aca="false">VLOOKUP(A180,courier_company_invoice!$B$2:$H$125,2,0)</f>
        <v>1.5</v>
      </c>
      <c r="I180" s="0" t="str">
        <f aca="false">IF(G180=0.5,"fixed","additional")</f>
        <v>fixed</v>
      </c>
    </row>
    <row r="181" customFormat="false" ht="14.25" hidden="false" customHeight="false" outlineLevel="0" collapsed="false">
      <c r="A181" s="0" t="s">
        <v>69</v>
      </c>
      <c r="B181" s="1" t="n">
        <v>8904223818706</v>
      </c>
      <c r="C181" s="0" t="s">
        <v>10</v>
      </c>
      <c r="D181" s="0" t="n">
        <f aca="false">VLOOKUP(B181,[1]Sheet1!$A$2:$B$67,2,0)</f>
        <v>127</v>
      </c>
      <c r="E181" s="0" t="n">
        <f aca="false">C181*D181</f>
        <v>127</v>
      </c>
      <c r="F181" s="3" t="n">
        <f aca="false">E181/1000</f>
        <v>0.127</v>
      </c>
      <c r="G181" s="0" t="n">
        <f aca="false">_xlfn.CEILING.MATH(F181,0.5)</f>
        <v>0.5</v>
      </c>
      <c r="H181" s="0" t="str">
        <f aca="false">VLOOKUP(A181,courier_company_invoice!$B$2:$H$125,2,0)</f>
        <v>1.5</v>
      </c>
      <c r="I181" s="0" t="str">
        <f aca="false">IF(G181=0.5,"fixed","additional")</f>
        <v>fixed</v>
      </c>
    </row>
    <row r="182" customFormat="false" ht="14.25" hidden="false" customHeight="false" outlineLevel="0" collapsed="false">
      <c r="A182" s="0" t="s">
        <v>69</v>
      </c>
      <c r="B182" s="1" t="n">
        <v>8904223819024</v>
      </c>
      <c r="C182" s="0" t="s">
        <v>19</v>
      </c>
      <c r="D182" s="0" t="n">
        <f aca="false">VLOOKUP(B182,[1]Sheet1!$A$2:$B$67,2,0)</f>
        <v>112</v>
      </c>
      <c r="E182" s="0" t="n">
        <f aca="false">C182*D182</f>
        <v>896</v>
      </c>
      <c r="F182" s="3" t="n">
        <f aca="false">E182/1000</f>
        <v>0.896</v>
      </c>
      <c r="G182" s="0" t="n">
        <f aca="false">_xlfn.CEILING.MATH(F182,0.5)</f>
        <v>1</v>
      </c>
      <c r="H182" s="0" t="str">
        <f aca="false">VLOOKUP(A182,courier_company_invoice!$B$2:$H$125,2,0)</f>
        <v>1.5</v>
      </c>
      <c r="I182" s="0" t="str">
        <f aca="false">IF(G182=0.5,"fixed","additional")</f>
        <v>additional</v>
      </c>
    </row>
    <row r="183" customFormat="false" ht="14.25" hidden="false" customHeight="false" outlineLevel="0" collapsed="false">
      <c r="A183" s="0" t="s">
        <v>69</v>
      </c>
      <c r="B183" s="1" t="n">
        <v>8904223818683</v>
      </c>
      <c r="C183" s="0" t="s">
        <v>12</v>
      </c>
      <c r="D183" s="0" t="n">
        <f aca="false">VLOOKUP(B183,[1]Sheet1!$A$2:$B$67,2,0)</f>
        <v>121</v>
      </c>
      <c r="E183" s="0" t="n">
        <f aca="false">C183*D183</f>
        <v>242</v>
      </c>
      <c r="F183" s="3" t="n">
        <f aca="false">E183/1000</f>
        <v>0.242</v>
      </c>
      <c r="G183" s="0" t="n">
        <f aca="false">_xlfn.CEILING.MATH(F183,0.5)</f>
        <v>0.5</v>
      </c>
      <c r="H183" s="0" t="str">
        <f aca="false">VLOOKUP(A183,courier_company_invoice!$B$2:$H$125,2,0)</f>
        <v>1.5</v>
      </c>
      <c r="I183" s="0" t="str">
        <f aca="false">IF(G183=0.5,"fixed","additional")</f>
        <v>fixed</v>
      </c>
    </row>
    <row r="184" customFormat="false" ht="14.25" hidden="false" customHeight="false" outlineLevel="0" collapsed="false">
      <c r="A184" s="0" t="s">
        <v>69</v>
      </c>
      <c r="B184" s="1" t="n">
        <v>8904223818850</v>
      </c>
      <c r="C184" s="0" t="s">
        <v>10</v>
      </c>
      <c r="D184" s="0" t="n">
        <f aca="false">VLOOKUP(B184,[1]Sheet1!$A$2:$B$67,2,0)</f>
        <v>240</v>
      </c>
      <c r="E184" s="0" t="n">
        <f aca="false">C184*D184</f>
        <v>240</v>
      </c>
      <c r="F184" s="3" t="n">
        <f aca="false">E184/1000</f>
        <v>0.24</v>
      </c>
      <c r="G184" s="0" t="n">
        <f aca="false">_xlfn.CEILING.MATH(F184,0.5)</f>
        <v>0.5</v>
      </c>
      <c r="H184" s="0" t="str">
        <f aca="false">VLOOKUP(A184,courier_company_invoice!$B$2:$H$125,2,0)</f>
        <v>1.5</v>
      </c>
      <c r="I184" s="0" t="str">
        <f aca="false">IF(G184=0.5,"fixed","additional")</f>
        <v>fixed</v>
      </c>
    </row>
    <row r="185" customFormat="false" ht="14.25" hidden="false" customHeight="false" outlineLevel="0" collapsed="false">
      <c r="A185" s="0" t="s">
        <v>70</v>
      </c>
      <c r="B185" s="1" t="n">
        <v>8904223818706</v>
      </c>
      <c r="C185" s="0" t="s">
        <v>10</v>
      </c>
      <c r="D185" s="0" t="n">
        <f aca="false">VLOOKUP(B185,[1]Sheet1!$A$2:$B$67,2,0)</f>
        <v>127</v>
      </c>
      <c r="E185" s="0" t="n">
        <f aca="false">C185*D185</f>
        <v>127</v>
      </c>
      <c r="F185" s="3" t="n">
        <f aca="false">E185/1000</f>
        <v>0.127</v>
      </c>
      <c r="G185" s="0" t="n">
        <f aca="false">_xlfn.CEILING.MATH(F185,0.5)</f>
        <v>0.5</v>
      </c>
      <c r="H185" s="0" t="str">
        <f aca="false">VLOOKUP(A185,courier_company_invoice!$B$2:$H$125,2,0)</f>
        <v>0.5</v>
      </c>
      <c r="I185" s="0" t="str">
        <f aca="false">IF(G185=0.5,"fixed","additional")</f>
        <v>fixed</v>
      </c>
    </row>
    <row r="186" customFormat="false" ht="14.25" hidden="false" customHeight="false" outlineLevel="0" collapsed="false">
      <c r="A186" s="0" t="s">
        <v>70</v>
      </c>
      <c r="B186" s="1" t="n">
        <v>8904223818850</v>
      </c>
      <c r="C186" s="0" t="s">
        <v>10</v>
      </c>
      <c r="D186" s="0" t="n">
        <f aca="false">VLOOKUP(B186,[1]Sheet1!$A$2:$B$67,2,0)</f>
        <v>240</v>
      </c>
      <c r="E186" s="0" t="n">
        <f aca="false">C186*D186</f>
        <v>240</v>
      </c>
      <c r="F186" s="3" t="n">
        <f aca="false">E186/1000</f>
        <v>0.24</v>
      </c>
      <c r="G186" s="0" t="n">
        <f aca="false">_xlfn.CEILING.MATH(F186,0.5)</f>
        <v>0.5</v>
      </c>
      <c r="H186" s="0" t="str">
        <f aca="false">VLOOKUP(A186,courier_company_invoice!$B$2:$H$125,2,0)</f>
        <v>0.5</v>
      </c>
      <c r="I186" s="0" t="str">
        <f aca="false">IF(G186=0.5,"fixed","additional")</f>
        <v>fixed</v>
      </c>
    </row>
    <row r="187" customFormat="false" ht="14.25" hidden="false" customHeight="false" outlineLevel="0" collapsed="false">
      <c r="A187" s="0" t="s">
        <v>70</v>
      </c>
      <c r="B187" s="1" t="n">
        <v>8904223819468</v>
      </c>
      <c r="C187" s="0" t="s">
        <v>10</v>
      </c>
      <c r="D187" s="0" t="n">
        <f aca="false">VLOOKUP(B187,[1]Sheet1!$A$2:$B$67,2,0)</f>
        <v>240</v>
      </c>
      <c r="E187" s="0" t="n">
        <f aca="false">C187*D187</f>
        <v>240</v>
      </c>
      <c r="F187" s="3" t="n">
        <f aca="false">E187/1000</f>
        <v>0.24</v>
      </c>
      <c r="G187" s="0" t="n">
        <f aca="false">_xlfn.CEILING.MATH(F187,0.5)</f>
        <v>0.5</v>
      </c>
      <c r="H187" s="0" t="str">
        <f aca="false">VLOOKUP(A187,courier_company_invoice!$B$2:$H$125,2,0)</f>
        <v>0.5</v>
      </c>
      <c r="I187" s="0" t="str">
        <f aca="false">IF(G187=0.5,"fixed","additional")</f>
        <v>fixed</v>
      </c>
    </row>
    <row r="188" customFormat="false" ht="14.25" hidden="false" customHeight="false" outlineLevel="0" collapsed="false">
      <c r="A188" s="0" t="s">
        <v>71</v>
      </c>
      <c r="B188" s="1" t="n">
        <v>8904223818706</v>
      </c>
      <c r="C188" s="0" t="s">
        <v>10</v>
      </c>
      <c r="D188" s="0" t="n">
        <f aca="false">VLOOKUP(B188,[1]Sheet1!$A$2:$B$67,2,0)</f>
        <v>127</v>
      </c>
      <c r="E188" s="0" t="n">
        <f aca="false">C188*D188</f>
        <v>127</v>
      </c>
      <c r="F188" s="3" t="n">
        <f aca="false">E188/1000</f>
        <v>0.127</v>
      </c>
      <c r="G188" s="0" t="n">
        <f aca="false">_xlfn.CEILING.MATH(F188,0.5)</f>
        <v>0.5</v>
      </c>
      <c r="H188" s="0" t="str">
        <f aca="false">VLOOKUP(A188,courier_company_invoice!$B$2:$H$125,2,0)</f>
        <v>0.68</v>
      </c>
      <c r="I188" s="0" t="str">
        <f aca="false">IF(G188=0.5,"fixed","additional")</f>
        <v>fixed</v>
      </c>
    </row>
    <row r="189" customFormat="false" ht="14.25" hidden="false" customHeight="false" outlineLevel="0" collapsed="false">
      <c r="A189" s="0" t="s">
        <v>71</v>
      </c>
      <c r="B189" s="1" t="n">
        <v>8904223818942</v>
      </c>
      <c r="C189" s="0" t="s">
        <v>10</v>
      </c>
      <c r="D189" s="0" t="n">
        <f aca="false">VLOOKUP(B189,[1]Sheet1!$A$2:$B$67,2,0)</f>
        <v>133</v>
      </c>
      <c r="E189" s="0" t="n">
        <f aca="false">C189*D189</f>
        <v>133</v>
      </c>
      <c r="F189" s="3" t="n">
        <f aca="false">E189/1000</f>
        <v>0.133</v>
      </c>
      <c r="G189" s="0" t="n">
        <f aca="false">_xlfn.CEILING.MATH(F189,0.5)</f>
        <v>0.5</v>
      </c>
      <c r="H189" s="0" t="str">
        <f aca="false">VLOOKUP(A189,courier_company_invoice!$B$2:$H$125,2,0)</f>
        <v>0.68</v>
      </c>
      <c r="I189" s="0" t="str">
        <f aca="false">IF(G189=0.5,"fixed","additional")</f>
        <v>fixed</v>
      </c>
    </row>
    <row r="190" customFormat="false" ht="14.25" hidden="false" customHeight="false" outlineLevel="0" collapsed="false">
      <c r="A190" s="0" t="s">
        <v>71</v>
      </c>
      <c r="B190" s="1" t="n">
        <v>8904223818850</v>
      </c>
      <c r="C190" s="0" t="s">
        <v>10</v>
      </c>
      <c r="D190" s="0" t="n">
        <f aca="false">VLOOKUP(B190,[1]Sheet1!$A$2:$B$67,2,0)</f>
        <v>240</v>
      </c>
      <c r="E190" s="0" t="n">
        <f aca="false">C190*D190</f>
        <v>240</v>
      </c>
      <c r="F190" s="3" t="n">
        <f aca="false">E190/1000</f>
        <v>0.24</v>
      </c>
      <c r="G190" s="0" t="n">
        <f aca="false">_xlfn.CEILING.MATH(F190,0.5)</f>
        <v>0.5</v>
      </c>
      <c r="H190" s="0" t="str">
        <f aca="false">VLOOKUP(A190,courier_company_invoice!$B$2:$H$125,2,0)</f>
        <v>0.68</v>
      </c>
      <c r="I190" s="0" t="str">
        <f aca="false">IF(G190=0.5,"fixed","additional")</f>
        <v>fixed</v>
      </c>
    </row>
    <row r="191" customFormat="false" ht="14.25" hidden="false" customHeight="false" outlineLevel="0" collapsed="false">
      <c r="A191" s="0" t="s">
        <v>72</v>
      </c>
      <c r="B191" s="1" t="n">
        <v>8904223818706</v>
      </c>
      <c r="C191" s="0" t="s">
        <v>10</v>
      </c>
      <c r="D191" s="0" t="n">
        <f aca="false">VLOOKUP(B191,[1]Sheet1!$A$2:$B$67,2,0)</f>
        <v>127</v>
      </c>
      <c r="E191" s="0" t="n">
        <f aca="false">C191*D191</f>
        <v>127</v>
      </c>
      <c r="F191" s="3" t="n">
        <f aca="false">E191/1000</f>
        <v>0.127</v>
      </c>
      <c r="G191" s="0" t="n">
        <f aca="false">_xlfn.CEILING.MATH(F191,0.5)</f>
        <v>0.5</v>
      </c>
      <c r="H191" s="0" t="str">
        <f aca="false">VLOOKUP(A191,courier_company_invoice!$B$2:$H$125,2,0)</f>
        <v>0.72</v>
      </c>
      <c r="I191" s="0" t="str">
        <f aca="false">IF(G191=0.5,"fixed","additional")</f>
        <v>fixed</v>
      </c>
    </row>
    <row r="192" customFormat="false" ht="14.25" hidden="false" customHeight="false" outlineLevel="0" collapsed="false">
      <c r="A192" s="0" t="s">
        <v>72</v>
      </c>
      <c r="B192" s="1" t="n">
        <v>8904223818942</v>
      </c>
      <c r="C192" s="0" t="s">
        <v>10</v>
      </c>
      <c r="D192" s="0" t="n">
        <f aca="false">VLOOKUP(B192,[1]Sheet1!$A$2:$B$67,2,0)</f>
        <v>133</v>
      </c>
      <c r="E192" s="0" t="n">
        <f aca="false">C192*D192</f>
        <v>133</v>
      </c>
      <c r="F192" s="3" t="n">
        <f aca="false">E192/1000</f>
        <v>0.133</v>
      </c>
      <c r="G192" s="0" t="n">
        <f aca="false">_xlfn.CEILING.MATH(F192,0.5)</f>
        <v>0.5</v>
      </c>
      <c r="H192" s="0" t="str">
        <f aca="false">VLOOKUP(A192,courier_company_invoice!$B$2:$H$125,2,0)</f>
        <v>0.72</v>
      </c>
      <c r="I192" s="0" t="str">
        <f aca="false">IF(G192=0.5,"fixed","additional")</f>
        <v>fixed</v>
      </c>
    </row>
    <row r="193" customFormat="false" ht="14.25" hidden="false" customHeight="false" outlineLevel="0" collapsed="false">
      <c r="A193" s="0" t="s">
        <v>72</v>
      </c>
      <c r="B193" s="1" t="n">
        <v>8904223818850</v>
      </c>
      <c r="C193" s="0" t="s">
        <v>10</v>
      </c>
      <c r="D193" s="0" t="n">
        <f aca="false">VLOOKUP(B193,[1]Sheet1!$A$2:$B$67,2,0)</f>
        <v>240</v>
      </c>
      <c r="E193" s="0" t="n">
        <f aca="false">C193*D193</f>
        <v>240</v>
      </c>
      <c r="F193" s="3" t="n">
        <f aca="false">E193/1000</f>
        <v>0.24</v>
      </c>
      <c r="G193" s="0" t="n">
        <f aca="false">_xlfn.CEILING.MATH(F193,0.5)</f>
        <v>0.5</v>
      </c>
      <c r="H193" s="0" t="str">
        <f aca="false">VLOOKUP(A193,courier_company_invoice!$B$2:$H$125,2,0)</f>
        <v>0.72</v>
      </c>
      <c r="I193" s="0" t="str">
        <f aca="false">IF(G193=0.5,"fixed","additional")</f>
        <v>fixed</v>
      </c>
    </row>
    <row r="194" customFormat="false" ht="14.25" hidden="false" customHeight="false" outlineLevel="0" collapsed="false">
      <c r="A194" s="0" t="s">
        <v>73</v>
      </c>
      <c r="B194" s="1" t="n">
        <v>8904223818706</v>
      </c>
      <c r="C194" s="0" t="s">
        <v>10</v>
      </c>
      <c r="D194" s="0" t="n">
        <f aca="false">VLOOKUP(B194,[1]Sheet1!$A$2:$B$67,2,0)</f>
        <v>127</v>
      </c>
      <c r="E194" s="0" t="n">
        <f aca="false">C194*D194</f>
        <v>127</v>
      </c>
      <c r="F194" s="3" t="n">
        <f aca="false">E194/1000</f>
        <v>0.127</v>
      </c>
      <c r="G194" s="0" t="n">
        <f aca="false">_xlfn.CEILING.MATH(F194,0.5)</f>
        <v>0.5</v>
      </c>
      <c r="H194" s="0" t="str">
        <f aca="false">VLOOKUP(A194,courier_company_invoice!$B$2:$H$125,2,0)</f>
        <v>0.72</v>
      </c>
      <c r="I194" s="0" t="str">
        <f aca="false">IF(G194=0.5,"fixed","additional")</f>
        <v>fixed</v>
      </c>
    </row>
    <row r="195" customFormat="false" ht="14.25" hidden="false" customHeight="false" outlineLevel="0" collapsed="false">
      <c r="A195" s="0" t="s">
        <v>73</v>
      </c>
      <c r="B195" s="1" t="n">
        <v>8904223818942</v>
      </c>
      <c r="C195" s="0" t="s">
        <v>10</v>
      </c>
      <c r="D195" s="0" t="n">
        <f aca="false">VLOOKUP(B195,[1]Sheet1!$A$2:$B$67,2,0)</f>
        <v>133</v>
      </c>
      <c r="E195" s="0" t="n">
        <f aca="false">C195*D195</f>
        <v>133</v>
      </c>
      <c r="F195" s="3" t="n">
        <f aca="false">E195/1000</f>
        <v>0.133</v>
      </c>
      <c r="G195" s="0" t="n">
        <f aca="false">_xlfn.CEILING.MATH(F195,0.5)</f>
        <v>0.5</v>
      </c>
      <c r="H195" s="0" t="str">
        <f aca="false">VLOOKUP(A195,courier_company_invoice!$B$2:$H$125,2,0)</f>
        <v>0.72</v>
      </c>
      <c r="I195" s="0" t="str">
        <f aca="false">IF(G195=0.5,"fixed","additional")</f>
        <v>fixed</v>
      </c>
    </row>
    <row r="196" customFormat="false" ht="14.25" hidden="false" customHeight="false" outlineLevel="0" collapsed="false">
      <c r="A196" s="0" t="s">
        <v>73</v>
      </c>
      <c r="B196" s="1" t="n">
        <v>8904223818850</v>
      </c>
      <c r="C196" s="0" t="s">
        <v>10</v>
      </c>
      <c r="D196" s="0" t="n">
        <f aca="false">VLOOKUP(B196,[1]Sheet1!$A$2:$B$67,2,0)</f>
        <v>240</v>
      </c>
      <c r="E196" s="0" t="n">
        <f aca="false">C196*D196</f>
        <v>240</v>
      </c>
      <c r="F196" s="3" t="n">
        <f aca="false">E196/1000</f>
        <v>0.24</v>
      </c>
      <c r="G196" s="0" t="n">
        <f aca="false">_xlfn.CEILING.MATH(F196,0.5)</f>
        <v>0.5</v>
      </c>
      <c r="H196" s="0" t="str">
        <f aca="false">VLOOKUP(A196,courier_company_invoice!$B$2:$H$125,2,0)</f>
        <v>0.72</v>
      </c>
      <c r="I196" s="0" t="str">
        <f aca="false">IF(G196=0.5,"fixed","additional")</f>
        <v>fixed</v>
      </c>
    </row>
    <row r="197" customFormat="false" ht="14.25" hidden="false" customHeight="false" outlineLevel="0" collapsed="false">
      <c r="A197" s="0" t="s">
        <v>74</v>
      </c>
      <c r="B197" s="1" t="n">
        <v>8904223818706</v>
      </c>
      <c r="C197" s="0" t="s">
        <v>10</v>
      </c>
      <c r="D197" s="0" t="n">
        <f aca="false">VLOOKUP(B197,[1]Sheet1!$A$2:$B$67,2,0)</f>
        <v>127</v>
      </c>
      <c r="E197" s="0" t="n">
        <f aca="false">C197*D197</f>
        <v>127</v>
      </c>
      <c r="F197" s="3" t="n">
        <f aca="false">E197/1000</f>
        <v>0.127</v>
      </c>
      <c r="G197" s="0" t="n">
        <f aca="false">_xlfn.CEILING.MATH(F197,0.5)</f>
        <v>0.5</v>
      </c>
      <c r="H197" s="0" t="str">
        <f aca="false">VLOOKUP(A197,courier_company_invoice!$B$2:$H$125,2,0)</f>
        <v>0.67</v>
      </c>
      <c r="I197" s="0" t="str">
        <f aca="false">IF(G197=0.5,"fixed","additional")</f>
        <v>fixed</v>
      </c>
    </row>
    <row r="198" customFormat="false" ht="14.25" hidden="false" customHeight="false" outlineLevel="0" collapsed="false">
      <c r="A198" s="0" t="s">
        <v>74</v>
      </c>
      <c r="B198" s="1" t="n">
        <v>8904223818942</v>
      </c>
      <c r="C198" s="0" t="s">
        <v>10</v>
      </c>
      <c r="D198" s="0" t="n">
        <f aca="false">VLOOKUP(B198,[1]Sheet1!$A$2:$B$67,2,0)</f>
        <v>133</v>
      </c>
      <c r="E198" s="0" t="n">
        <f aca="false">C198*D198</f>
        <v>133</v>
      </c>
      <c r="F198" s="3" t="n">
        <f aca="false">E198/1000</f>
        <v>0.133</v>
      </c>
      <c r="G198" s="0" t="n">
        <f aca="false">_xlfn.CEILING.MATH(F198,0.5)</f>
        <v>0.5</v>
      </c>
      <c r="H198" s="0" t="str">
        <f aca="false">VLOOKUP(A198,courier_company_invoice!$B$2:$H$125,2,0)</f>
        <v>0.67</v>
      </c>
      <c r="I198" s="0" t="str">
        <f aca="false">IF(G198=0.5,"fixed","additional")</f>
        <v>fixed</v>
      </c>
    </row>
    <row r="199" customFormat="false" ht="14.25" hidden="false" customHeight="false" outlineLevel="0" collapsed="false">
      <c r="A199" s="0" t="s">
        <v>74</v>
      </c>
      <c r="B199" s="1" t="n">
        <v>8904223818850</v>
      </c>
      <c r="C199" s="0" t="s">
        <v>10</v>
      </c>
      <c r="D199" s="0" t="n">
        <f aca="false">VLOOKUP(B199,[1]Sheet1!$A$2:$B$67,2,0)</f>
        <v>240</v>
      </c>
      <c r="E199" s="0" t="n">
        <f aca="false">C199*D199</f>
        <v>240</v>
      </c>
      <c r="F199" s="3" t="n">
        <f aca="false">E199/1000</f>
        <v>0.24</v>
      </c>
      <c r="G199" s="0" t="n">
        <f aca="false">_xlfn.CEILING.MATH(F199,0.5)</f>
        <v>0.5</v>
      </c>
      <c r="H199" s="0" t="str">
        <f aca="false">VLOOKUP(A199,courier_company_invoice!$B$2:$H$125,2,0)</f>
        <v>0.67</v>
      </c>
      <c r="I199" s="0" t="str">
        <f aca="false">IF(G199=0.5,"fixed","additional")</f>
        <v>fixed</v>
      </c>
    </row>
    <row r="200" customFormat="false" ht="14.25" hidden="false" customHeight="false" outlineLevel="0" collapsed="false">
      <c r="A200" s="0" t="s">
        <v>75</v>
      </c>
      <c r="B200" s="1" t="n">
        <v>8904223819338</v>
      </c>
      <c r="C200" s="0" t="s">
        <v>10</v>
      </c>
      <c r="D200" s="0" t="n">
        <f aca="false">VLOOKUP(B200,[1]Sheet1!$A$2:$B$67,2,0)</f>
        <v>600</v>
      </c>
      <c r="E200" s="0" t="n">
        <f aca="false">C200*D200</f>
        <v>600</v>
      </c>
      <c r="F200" s="3" t="n">
        <f aca="false">E200/1000</f>
        <v>0.6</v>
      </c>
      <c r="G200" s="0" t="n">
        <f aca="false">_xlfn.CEILING.MATH(F200,0.5)</f>
        <v>1</v>
      </c>
      <c r="H200" s="0" t="str">
        <f aca="false">VLOOKUP(A200,courier_company_invoice!$B$2:$H$125,2,0)</f>
        <v>2.47</v>
      </c>
      <c r="I200" s="0" t="str">
        <f aca="false">IF(G200=0.5,"fixed","additional")</f>
        <v>additional</v>
      </c>
    </row>
    <row r="201" customFormat="false" ht="14.25" hidden="false" customHeight="false" outlineLevel="0" collapsed="false">
      <c r="A201" s="0" t="s">
        <v>76</v>
      </c>
      <c r="B201" s="1" t="n">
        <v>8904223817273</v>
      </c>
      <c r="C201" s="0" t="s">
        <v>12</v>
      </c>
      <c r="D201" s="0" t="n">
        <f aca="false">VLOOKUP(B201,[1]Sheet1!$A$2:$B$67,2,0)</f>
        <v>65</v>
      </c>
      <c r="E201" s="0" t="n">
        <f aca="false">C201*D201</f>
        <v>130</v>
      </c>
      <c r="F201" s="3" t="n">
        <f aca="false">E201/1000</f>
        <v>0.13</v>
      </c>
      <c r="G201" s="0" t="n">
        <f aca="false">_xlfn.CEILING.MATH(F201,0.5)</f>
        <v>0.5</v>
      </c>
      <c r="H201" s="0" t="str">
        <f aca="false">VLOOKUP(A201,courier_company_invoice!$B$2:$H$125,2,0)</f>
        <v>0.8</v>
      </c>
      <c r="I201" s="0" t="str">
        <f aca="false">IF(G201=0.5,"fixed","additional")</f>
        <v>fixed</v>
      </c>
    </row>
    <row r="202" customFormat="false" ht="14.25" hidden="false" customHeight="false" outlineLevel="0" collapsed="false">
      <c r="A202" s="0" t="s">
        <v>76</v>
      </c>
      <c r="B202" s="1" t="n">
        <v>8904223815866</v>
      </c>
      <c r="C202" s="0" t="s">
        <v>12</v>
      </c>
      <c r="D202" s="0" t="n">
        <f aca="false">VLOOKUP(B202,[1]Sheet1!$A$2:$B$67,2,0)</f>
        <v>113</v>
      </c>
      <c r="E202" s="0" t="n">
        <f aca="false">C202*D202</f>
        <v>226</v>
      </c>
      <c r="F202" s="3" t="n">
        <f aca="false">E202/1000</f>
        <v>0.226</v>
      </c>
      <c r="G202" s="0" t="n">
        <f aca="false">_xlfn.CEILING.MATH(F202,0.5)</f>
        <v>0.5</v>
      </c>
      <c r="H202" s="0" t="str">
        <f aca="false">VLOOKUP(A202,courier_company_invoice!$B$2:$H$125,2,0)</f>
        <v>0.8</v>
      </c>
      <c r="I202" s="0" t="str">
        <f aca="false">IF(G202=0.5,"fixed","additional")</f>
        <v>fixed</v>
      </c>
    </row>
    <row r="203" customFormat="false" ht="14.25" hidden="false" customHeight="false" outlineLevel="0" collapsed="false">
      <c r="A203" s="0" t="s">
        <v>76</v>
      </c>
      <c r="B203" s="1" t="n">
        <v>8904223815859</v>
      </c>
      <c r="C203" s="0" t="s">
        <v>10</v>
      </c>
      <c r="D203" s="0" t="n">
        <f aca="false">VLOOKUP(B203,[1]Sheet1!$A$2:$B$67,2,0)</f>
        <v>165</v>
      </c>
      <c r="E203" s="0" t="n">
        <f aca="false">C203*D203</f>
        <v>165</v>
      </c>
      <c r="F203" s="3" t="n">
        <f aca="false">E203/1000</f>
        <v>0.165</v>
      </c>
      <c r="G203" s="0" t="n">
        <f aca="false">_xlfn.CEILING.MATH(F203,0.5)</f>
        <v>0.5</v>
      </c>
      <c r="H203" s="0" t="str">
        <f aca="false">VLOOKUP(A203,courier_company_invoice!$B$2:$H$125,2,0)</f>
        <v>0.8</v>
      </c>
      <c r="I203" s="0" t="str">
        <f aca="false">IF(G203=0.5,"fixed","additional")</f>
        <v>fixed</v>
      </c>
    </row>
    <row r="204" customFormat="false" ht="14.25" hidden="false" customHeight="false" outlineLevel="0" collapsed="false">
      <c r="A204" s="0" t="s">
        <v>76</v>
      </c>
      <c r="B204" s="1" t="n">
        <v>8904223815682</v>
      </c>
      <c r="C204" s="0" t="s">
        <v>10</v>
      </c>
      <c r="D204" s="0" t="n">
        <f aca="false">VLOOKUP(B204,[1]Sheet1!$A$2:$B$67,2,0)</f>
        <v>210</v>
      </c>
      <c r="E204" s="0" t="n">
        <f aca="false">C204*D204</f>
        <v>210</v>
      </c>
      <c r="F204" s="3" t="n">
        <f aca="false">E204/1000</f>
        <v>0.21</v>
      </c>
      <c r="G204" s="0" t="n">
        <f aca="false">_xlfn.CEILING.MATH(F204,0.5)</f>
        <v>0.5</v>
      </c>
      <c r="H204" s="0" t="str">
        <f aca="false">VLOOKUP(A204,courier_company_invoice!$B$2:$H$125,2,0)</f>
        <v>0.8</v>
      </c>
      <c r="I204" s="0" t="str">
        <f aca="false">IF(G204=0.5,"fixed","additional")</f>
        <v>fixed</v>
      </c>
    </row>
    <row r="205" customFormat="false" ht="14.25" hidden="false" customHeight="false" outlineLevel="0" collapsed="false">
      <c r="A205" s="0" t="s">
        <v>77</v>
      </c>
      <c r="B205" s="1" t="n">
        <v>8904223816214</v>
      </c>
      <c r="C205" s="0" t="s">
        <v>10</v>
      </c>
      <c r="D205" s="0" t="n">
        <f aca="false">VLOOKUP(B205,[1]Sheet1!$A$2:$B$67,2,0)</f>
        <v>120</v>
      </c>
      <c r="E205" s="0" t="n">
        <f aca="false">C205*D205</f>
        <v>120</v>
      </c>
      <c r="F205" s="3" t="n">
        <f aca="false">E205/1000</f>
        <v>0.12</v>
      </c>
      <c r="G205" s="0" t="n">
        <f aca="false">_xlfn.CEILING.MATH(F205,0.5)</f>
        <v>0.5</v>
      </c>
      <c r="H205" s="0" t="str">
        <f aca="false">VLOOKUP(A205,courier_company_invoice!$B$2:$H$125,2,0)</f>
        <v>1.63</v>
      </c>
      <c r="I205" s="0" t="str">
        <f aca="false">IF(G205=0.5,"fixed","additional")</f>
        <v>fixed</v>
      </c>
    </row>
    <row r="206" customFormat="false" ht="14.25" hidden="false" customHeight="false" outlineLevel="0" collapsed="false">
      <c r="A206" s="0" t="s">
        <v>77</v>
      </c>
      <c r="B206" s="1" t="n">
        <v>8904223818874</v>
      </c>
      <c r="C206" s="0" t="s">
        <v>10</v>
      </c>
      <c r="D206" s="0" t="n">
        <f aca="false">VLOOKUP(B206,[1]Sheet1!$A$2:$B$67,2,0)</f>
        <v>100</v>
      </c>
      <c r="E206" s="0" t="n">
        <f aca="false">C206*D206</f>
        <v>100</v>
      </c>
      <c r="F206" s="3" t="n">
        <f aca="false">E206/1000</f>
        <v>0.1</v>
      </c>
      <c r="G206" s="0" t="n">
        <f aca="false">_xlfn.CEILING.MATH(F206,0.5)</f>
        <v>0.5</v>
      </c>
      <c r="H206" s="0" t="str">
        <f aca="false">VLOOKUP(A206,courier_company_invoice!$B$2:$H$125,2,0)</f>
        <v>1.63</v>
      </c>
      <c r="I206" s="0" t="str">
        <f aca="false">IF(G206=0.5,"fixed","additional")</f>
        <v>fixed</v>
      </c>
    </row>
    <row r="207" customFormat="false" ht="14.25" hidden="false" customHeight="false" outlineLevel="0" collapsed="false">
      <c r="A207" s="0" t="s">
        <v>78</v>
      </c>
      <c r="B207" s="1" t="n">
        <v>8904223818706</v>
      </c>
      <c r="C207" s="0" t="s">
        <v>10</v>
      </c>
      <c r="D207" s="0" t="n">
        <f aca="false">VLOOKUP(B207,[1]Sheet1!$A$2:$B$67,2,0)</f>
        <v>127</v>
      </c>
      <c r="E207" s="0" t="n">
        <f aca="false">C207*D207</f>
        <v>127</v>
      </c>
      <c r="F207" s="3" t="n">
        <f aca="false">E207/1000</f>
        <v>0.127</v>
      </c>
      <c r="G207" s="0" t="n">
        <f aca="false">_xlfn.CEILING.MATH(F207,0.5)</f>
        <v>0.5</v>
      </c>
      <c r="H207" s="0" t="str">
        <f aca="false">VLOOKUP(A207,courier_company_invoice!$B$2:$H$125,2,0)</f>
        <v>0.72</v>
      </c>
      <c r="I207" s="0" t="str">
        <f aca="false">IF(G207=0.5,"fixed","additional")</f>
        <v>fixed</v>
      </c>
    </row>
    <row r="208" customFormat="false" ht="14.25" hidden="false" customHeight="false" outlineLevel="0" collapsed="false">
      <c r="A208" s="0" t="s">
        <v>78</v>
      </c>
      <c r="B208" s="1" t="n">
        <v>8904223818942</v>
      </c>
      <c r="C208" s="0" t="s">
        <v>10</v>
      </c>
      <c r="D208" s="0" t="n">
        <f aca="false">VLOOKUP(B208,[1]Sheet1!$A$2:$B$67,2,0)</f>
        <v>133</v>
      </c>
      <c r="E208" s="0" t="n">
        <f aca="false">C208*D208</f>
        <v>133</v>
      </c>
      <c r="F208" s="3" t="n">
        <f aca="false">E208/1000</f>
        <v>0.133</v>
      </c>
      <c r="G208" s="0" t="n">
        <f aca="false">_xlfn.CEILING.MATH(F208,0.5)</f>
        <v>0.5</v>
      </c>
      <c r="H208" s="0" t="str">
        <f aca="false">VLOOKUP(A208,courier_company_invoice!$B$2:$H$125,2,0)</f>
        <v>0.72</v>
      </c>
      <c r="I208" s="0" t="str">
        <f aca="false">IF(G208=0.5,"fixed","additional")</f>
        <v>fixed</v>
      </c>
    </row>
    <row r="209" customFormat="false" ht="14.25" hidden="false" customHeight="false" outlineLevel="0" collapsed="false">
      <c r="A209" s="0" t="s">
        <v>78</v>
      </c>
      <c r="B209" s="1" t="n">
        <v>8904223818850</v>
      </c>
      <c r="C209" s="0" t="s">
        <v>10</v>
      </c>
      <c r="D209" s="0" t="n">
        <f aca="false">VLOOKUP(B209,[1]Sheet1!$A$2:$B$67,2,0)</f>
        <v>240</v>
      </c>
      <c r="E209" s="0" t="n">
        <f aca="false">C209*D209</f>
        <v>240</v>
      </c>
      <c r="F209" s="3" t="n">
        <f aca="false">E209/1000</f>
        <v>0.24</v>
      </c>
      <c r="G209" s="0" t="n">
        <f aca="false">_xlfn.CEILING.MATH(F209,0.5)</f>
        <v>0.5</v>
      </c>
      <c r="H209" s="0" t="str">
        <f aca="false">VLOOKUP(A209,courier_company_invoice!$B$2:$H$125,2,0)</f>
        <v>0.72</v>
      </c>
      <c r="I209" s="0" t="str">
        <f aca="false">IF(G209=0.5,"fixed","additional")</f>
        <v>fixed</v>
      </c>
    </row>
    <row r="210" customFormat="false" ht="14.25" hidden="false" customHeight="false" outlineLevel="0" collapsed="false">
      <c r="A210" s="0" t="s">
        <v>79</v>
      </c>
      <c r="B210" s="1" t="n">
        <v>8904223818614</v>
      </c>
      <c r="C210" s="0" t="s">
        <v>10</v>
      </c>
      <c r="D210" s="0" t="n">
        <f aca="false">VLOOKUP(B210,[1]Sheet1!$A$2:$B$67,2,0)</f>
        <v>65</v>
      </c>
      <c r="E210" s="0" t="n">
        <f aca="false">C210*D210</f>
        <v>65</v>
      </c>
      <c r="F210" s="3" t="n">
        <f aca="false">E210/1000</f>
        <v>0.065</v>
      </c>
      <c r="G210" s="0" t="n">
        <f aca="false">_xlfn.CEILING.MATH(F210,0.5)</f>
        <v>0.5</v>
      </c>
      <c r="H210" s="0" t="str">
        <f aca="false">VLOOKUP(A210,courier_company_invoice!$B$2:$H$125,2,0)</f>
        <v>1.2</v>
      </c>
      <c r="I210" s="0" t="str">
        <f aca="false">IF(G210=0.5,"fixed","additional")</f>
        <v>fixed</v>
      </c>
    </row>
    <row r="211" customFormat="false" ht="14.25" hidden="false" customHeight="false" outlineLevel="0" collapsed="false">
      <c r="A211" s="0" t="s">
        <v>79</v>
      </c>
      <c r="B211" s="1" t="n">
        <v>8904223815866</v>
      </c>
      <c r="C211" s="0" t="s">
        <v>10</v>
      </c>
      <c r="D211" s="0" t="n">
        <f aca="false">VLOOKUP(B211,[1]Sheet1!$A$2:$B$67,2,0)</f>
        <v>113</v>
      </c>
      <c r="E211" s="0" t="n">
        <f aca="false">C211*D211</f>
        <v>113</v>
      </c>
      <c r="F211" s="3" t="n">
        <f aca="false">E211/1000</f>
        <v>0.113</v>
      </c>
      <c r="G211" s="0" t="n">
        <f aca="false">_xlfn.CEILING.MATH(F211,0.5)</f>
        <v>0.5</v>
      </c>
      <c r="H211" s="0" t="str">
        <f aca="false">VLOOKUP(A211,courier_company_invoice!$B$2:$H$125,2,0)</f>
        <v>1.2</v>
      </c>
      <c r="I211" s="0" t="str">
        <f aca="false">IF(G211=0.5,"fixed","additional")</f>
        <v>fixed</v>
      </c>
    </row>
    <row r="212" customFormat="false" ht="14.25" hidden="false" customHeight="false" outlineLevel="0" collapsed="false">
      <c r="A212" s="0" t="s">
        <v>79</v>
      </c>
      <c r="B212" s="1" t="n">
        <v>8904223815859</v>
      </c>
      <c r="C212" s="0" t="s">
        <v>10</v>
      </c>
      <c r="D212" s="0" t="n">
        <f aca="false">VLOOKUP(B212,[1]Sheet1!$A$2:$B$67,2,0)</f>
        <v>165</v>
      </c>
      <c r="E212" s="0" t="n">
        <f aca="false">C212*D212</f>
        <v>165</v>
      </c>
      <c r="F212" s="3" t="n">
        <f aca="false">E212/1000</f>
        <v>0.165</v>
      </c>
      <c r="G212" s="0" t="n">
        <f aca="false">_xlfn.CEILING.MATH(F212,0.5)</f>
        <v>0.5</v>
      </c>
      <c r="H212" s="0" t="str">
        <f aca="false">VLOOKUP(A212,courier_company_invoice!$B$2:$H$125,2,0)</f>
        <v>1.2</v>
      </c>
      <c r="I212" s="0" t="str">
        <f aca="false">IF(G212=0.5,"fixed","additional")</f>
        <v>fixed</v>
      </c>
    </row>
    <row r="213" customFormat="false" ht="14.25" hidden="false" customHeight="false" outlineLevel="0" collapsed="false">
      <c r="A213" s="0" t="s">
        <v>79</v>
      </c>
      <c r="B213" s="1" t="n">
        <v>8904223817334</v>
      </c>
      <c r="C213" s="0" t="s">
        <v>10</v>
      </c>
      <c r="D213" s="0" t="n">
        <f aca="false">VLOOKUP(B213,[1]Sheet1!$A$2:$B$67,2,0)</f>
        <v>170</v>
      </c>
      <c r="E213" s="0" t="n">
        <f aca="false">C213*D213</f>
        <v>170</v>
      </c>
      <c r="F213" s="3" t="n">
        <f aca="false">E213/1000</f>
        <v>0.17</v>
      </c>
      <c r="G213" s="0" t="n">
        <f aca="false">_xlfn.CEILING.MATH(F213,0.5)</f>
        <v>0.5</v>
      </c>
      <c r="H213" s="0" t="str">
        <f aca="false">VLOOKUP(A213,courier_company_invoice!$B$2:$H$125,2,0)</f>
        <v>1.2</v>
      </c>
      <c r="I213" s="0" t="str">
        <f aca="false">IF(G213=0.5,"fixed","additional")</f>
        <v>fixed</v>
      </c>
    </row>
    <row r="214" customFormat="false" ht="14.25" hidden="false" customHeight="false" outlineLevel="0" collapsed="false">
      <c r="A214" s="0" t="s">
        <v>79</v>
      </c>
      <c r="B214" s="1" t="s">
        <v>80</v>
      </c>
      <c r="C214" s="0" t="s">
        <v>10</v>
      </c>
      <c r="D214" s="0" t="n">
        <f aca="false">VLOOKUP(B214,[1]Sheet1!$A$2:$B$67,2,0)</f>
        <v>500</v>
      </c>
      <c r="E214" s="0" t="n">
        <f aca="false">C214*D214</f>
        <v>500</v>
      </c>
      <c r="F214" s="3" t="n">
        <f aca="false">E214/1000</f>
        <v>0.5</v>
      </c>
      <c r="G214" s="0" t="n">
        <f aca="false">_xlfn.CEILING.MATH(F214,0.5)</f>
        <v>0.5</v>
      </c>
      <c r="H214" s="0" t="str">
        <f aca="false">VLOOKUP(A214,courier_company_invoice!$B$2:$H$125,2,0)</f>
        <v>1.2</v>
      </c>
      <c r="I214" s="0" t="str">
        <f aca="false">IF(G214=0.5,"fixed","additional")</f>
        <v>fixed</v>
      </c>
    </row>
    <row r="215" customFormat="false" ht="14.25" hidden="false" customHeight="false" outlineLevel="0" collapsed="false">
      <c r="A215" s="0" t="s">
        <v>79</v>
      </c>
      <c r="B215" s="1" t="n">
        <v>8904223819369</v>
      </c>
      <c r="C215" s="0" t="s">
        <v>10</v>
      </c>
      <c r="D215" s="0" t="n">
        <f aca="false">VLOOKUP(B215,[1]Sheet1!$A$2:$B$67,2,0)</f>
        <v>170</v>
      </c>
      <c r="E215" s="0" t="n">
        <f aca="false">C215*D215</f>
        <v>170</v>
      </c>
      <c r="F215" s="3" t="n">
        <f aca="false">E215/1000</f>
        <v>0.17</v>
      </c>
      <c r="G215" s="0" t="n">
        <f aca="false">_xlfn.CEILING.MATH(F215,0.5)</f>
        <v>0.5</v>
      </c>
      <c r="H215" s="0" t="str">
        <f aca="false">VLOOKUP(A215,courier_company_invoice!$B$2:$H$125,2,0)</f>
        <v>1.2</v>
      </c>
      <c r="I215" s="0" t="str">
        <f aca="false">IF(G215=0.5,"fixed","additional")</f>
        <v>fixed</v>
      </c>
    </row>
    <row r="216" customFormat="false" ht="14.25" hidden="false" customHeight="false" outlineLevel="0" collapsed="false">
      <c r="A216" s="0" t="s">
        <v>81</v>
      </c>
      <c r="B216" s="1" t="n">
        <v>8904223818706</v>
      </c>
      <c r="C216" s="0" t="s">
        <v>10</v>
      </c>
      <c r="D216" s="0" t="n">
        <f aca="false">VLOOKUP(B216,[1]Sheet1!$A$2:$B$67,2,0)</f>
        <v>127</v>
      </c>
      <c r="E216" s="0" t="n">
        <f aca="false">C216*D216</f>
        <v>127</v>
      </c>
      <c r="F216" s="3" t="n">
        <f aca="false">E216/1000</f>
        <v>0.127</v>
      </c>
      <c r="G216" s="0" t="n">
        <f aca="false">_xlfn.CEILING.MATH(F216,0.5)</f>
        <v>0.5</v>
      </c>
      <c r="H216" s="0" t="str">
        <f aca="false">VLOOKUP(A216,courier_company_invoice!$B$2:$H$125,2,0)</f>
        <v>0.72</v>
      </c>
      <c r="I216" s="0" t="str">
        <f aca="false">IF(G216=0.5,"fixed","additional")</f>
        <v>fixed</v>
      </c>
    </row>
    <row r="217" customFormat="false" ht="14.25" hidden="false" customHeight="false" outlineLevel="0" collapsed="false">
      <c r="A217" s="0" t="s">
        <v>81</v>
      </c>
      <c r="B217" s="1" t="n">
        <v>8904223818942</v>
      </c>
      <c r="C217" s="0" t="s">
        <v>10</v>
      </c>
      <c r="D217" s="0" t="n">
        <f aca="false">VLOOKUP(B217,[1]Sheet1!$A$2:$B$67,2,0)</f>
        <v>133</v>
      </c>
      <c r="E217" s="0" t="n">
        <f aca="false">C217*D217</f>
        <v>133</v>
      </c>
      <c r="F217" s="3" t="n">
        <f aca="false">E217/1000</f>
        <v>0.133</v>
      </c>
      <c r="G217" s="0" t="n">
        <f aca="false">_xlfn.CEILING.MATH(F217,0.5)</f>
        <v>0.5</v>
      </c>
      <c r="H217" s="0" t="str">
        <f aca="false">VLOOKUP(A217,courier_company_invoice!$B$2:$H$125,2,0)</f>
        <v>0.72</v>
      </c>
      <c r="I217" s="0" t="str">
        <f aca="false">IF(G217=0.5,"fixed","additional")</f>
        <v>fixed</v>
      </c>
    </row>
    <row r="218" customFormat="false" ht="14.25" hidden="false" customHeight="false" outlineLevel="0" collapsed="false">
      <c r="A218" s="0" t="s">
        <v>81</v>
      </c>
      <c r="B218" s="1" t="n">
        <v>8904223818850</v>
      </c>
      <c r="C218" s="0" t="s">
        <v>10</v>
      </c>
      <c r="D218" s="0" t="n">
        <f aca="false">VLOOKUP(B218,[1]Sheet1!$A$2:$B$67,2,0)</f>
        <v>240</v>
      </c>
      <c r="E218" s="0" t="n">
        <f aca="false">C218*D218</f>
        <v>240</v>
      </c>
      <c r="F218" s="3" t="n">
        <f aca="false">E218/1000</f>
        <v>0.24</v>
      </c>
      <c r="G218" s="0" t="n">
        <f aca="false">_xlfn.CEILING.MATH(F218,0.5)</f>
        <v>0.5</v>
      </c>
      <c r="H218" s="0" t="str">
        <f aca="false">VLOOKUP(A218,courier_company_invoice!$B$2:$H$125,2,0)</f>
        <v>0.72</v>
      </c>
      <c r="I218" s="0" t="str">
        <f aca="false">IF(G218=0.5,"fixed","additional")</f>
        <v>fixed</v>
      </c>
    </row>
    <row r="219" customFormat="false" ht="14.25" hidden="false" customHeight="false" outlineLevel="0" collapsed="false">
      <c r="A219" s="0" t="s">
        <v>82</v>
      </c>
      <c r="B219" s="1" t="n">
        <v>8904223819468</v>
      </c>
      <c r="C219" s="0" t="s">
        <v>12</v>
      </c>
      <c r="D219" s="0" t="n">
        <f aca="false">VLOOKUP(B219,[1]Sheet1!$A$2:$B$67,2,0)</f>
        <v>240</v>
      </c>
      <c r="E219" s="0" t="n">
        <f aca="false">C219*D219</f>
        <v>480</v>
      </c>
      <c r="F219" s="3" t="n">
        <f aca="false">E219/1000</f>
        <v>0.48</v>
      </c>
      <c r="G219" s="0" t="n">
        <f aca="false">_xlfn.CEILING.MATH(F219,0.5)</f>
        <v>0.5</v>
      </c>
      <c r="H219" s="0" t="str">
        <f aca="false">VLOOKUP(A219,courier_company_invoice!$B$2:$H$125,2,0)</f>
        <v>0.86</v>
      </c>
      <c r="I219" s="0" t="str">
        <f aca="false">IF(G219=0.5,"fixed","additional")</f>
        <v>fixed</v>
      </c>
    </row>
    <row r="220" customFormat="false" ht="14.25" hidden="false" customHeight="false" outlineLevel="0" collapsed="false">
      <c r="A220" s="0" t="s">
        <v>82</v>
      </c>
      <c r="B220" s="1" t="n">
        <v>8904223818706</v>
      </c>
      <c r="C220" s="0" t="s">
        <v>12</v>
      </c>
      <c r="D220" s="0" t="n">
        <f aca="false">VLOOKUP(B220,[1]Sheet1!$A$2:$B$67,2,0)</f>
        <v>127</v>
      </c>
      <c r="E220" s="0" t="n">
        <f aca="false">C220*D220</f>
        <v>254</v>
      </c>
      <c r="F220" s="3" t="n">
        <f aca="false">E220/1000</f>
        <v>0.254</v>
      </c>
      <c r="G220" s="0" t="n">
        <f aca="false">_xlfn.CEILING.MATH(F220,0.5)</f>
        <v>0.5</v>
      </c>
      <c r="H220" s="0" t="str">
        <f aca="false">VLOOKUP(A220,courier_company_invoice!$B$2:$H$125,2,0)</f>
        <v>0.86</v>
      </c>
      <c r="I220" s="0" t="str">
        <f aca="false">IF(G220=0.5,"fixed","additional")</f>
        <v>fixed</v>
      </c>
    </row>
    <row r="221" customFormat="false" ht="14.25" hidden="false" customHeight="false" outlineLevel="0" collapsed="false">
      <c r="A221" s="0" t="s">
        <v>83</v>
      </c>
      <c r="B221" s="1" t="n">
        <v>8904223818706</v>
      </c>
      <c r="C221" s="0" t="s">
        <v>10</v>
      </c>
      <c r="D221" s="0" t="n">
        <f aca="false">VLOOKUP(B221,[1]Sheet1!$A$2:$B$67,2,0)</f>
        <v>127</v>
      </c>
      <c r="E221" s="0" t="n">
        <f aca="false">C221*D221</f>
        <v>127</v>
      </c>
      <c r="F221" s="3" t="n">
        <f aca="false">E221/1000</f>
        <v>0.127</v>
      </c>
      <c r="G221" s="0" t="n">
        <f aca="false">_xlfn.CEILING.MATH(F221,0.5)</f>
        <v>0.5</v>
      </c>
      <c r="H221" s="0" t="str">
        <f aca="false">VLOOKUP(A221,courier_company_invoice!$B$2:$H$125,2,0)</f>
        <v>0.79</v>
      </c>
      <c r="I221" s="0" t="str">
        <f aca="false">IF(G221=0.5,"fixed","additional")</f>
        <v>fixed</v>
      </c>
    </row>
    <row r="222" customFormat="false" ht="14.25" hidden="false" customHeight="false" outlineLevel="0" collapsed="false">
      <c r="A222" s="0" t="s">
        <v>83</v>
      </c>
      <c r="B222" s="1" t="n">
        <v>8904223818850</v>
      </c>
      <c r="C222" s="0" t="s">
        <v>10</v>
      </c>
      <c r="D222" s="0" t="n">
        <f aca="false">VLOOKUP(B222,[1]Sheet1!$A$2:$B$67,2,0)</f>
        <v>240</v>
      </c>
      <c r="E222" s="0" t="n">
        <f aca="false">C222*D222</f>
        <v>240</v>
      </c>
      <c r="F222" s="3" t="n">
        <f aca="false">E222/1000</f>
        <v>0.24</v>
      </c>
      <c r="G222" s="0" t="n">
        <f aca="false">_xlfn.CEILING.MATH(F222,0.5)</f>
        <v>0.5</v>
      </c>
      <c r="H222" s="0" t="str">
        <f aca="false">VLOOKUP(A222,courier_company_invoice!$B$2:$H$125,2,0)</f>
        <v>0.79</v>
      </c>
      <c r="I222" s="0" t="str">
        <f aca="false">IF(G222=0.5,"fixed","additional")</f>
        <v>fixed</v>
      </c>
    </row>
    <row r="223" customFormat="false" ht="14.25" hidden="false" customHeight="false" outlineLevel="0" collapsed="false">
      <c r="A223" s="0" t="s">
        <v>83</v>
      </c>
      <c r="B223" s="1" t="n">
        <v>8904223819468</v>
      </c>
      <c r="C223" s="0" t="s">
        <v>10</v>
      </c>
      <c r="D223" s="0" t="n">
        <f aca="false">VLOOKUP(B223,[1]Sheet1!$A$2:$B$67,2,0)</f>
        <v>240</v>
      </c>
      <c r="E223" s="0" t="n">
        <f aca="false">C223*D223</f>
        <v>240</v>
      </c>
      <c r="F223" s="3" t="n">
        <f aca="false">E223/1000</f>
        <v>0.24</v>
      </c>
      <c r="G223" s="0" t="n">
        <f aca="false">_xlfn.CEILING.MATH(F223,0.5)</f>
        <v>0.5</v>
      </c>
      <c r="H223" s="0" t="str">
        <f aca="false">VLOOKUP(A223,courier_company_invoice!$B$2:$H$125,2,0)</f>
        <v>0.79</v>
      </c>
      <c r="I223" s="0" t="str">
        <f aca="false">IF(G223=0.5,"fixed","additional")</f>
        <v>fixed</v>
      </c>
    </row>
    <row r="224" customFormat="false" ht="14.25" hidden="false" customHeight="false" outlineLevel="0" collapsed="false">
      <c r="A224" s="0" t="s">
        <v>84</v>
      </c>
      <c r="B224" s="1" t="n">
        <v>8904223818706</v>
      </c>
      <c r="C224" s="0" t="s">
        <v>10</v>
      </c>
      <c r="D224" s="0" t="n">
        <f aca="false">VLOOKUP(B224,[1]Sheet1!$A$2:$B$67,2,0)</f>
        <v>127</v>
      </c>
      <c r="E224" s="0" t="n">
        <f aca="false">C224*D224</f>
        <v>127</v>
      </c>
      <c r="F224" s="3" t="n">
        <f aca="false">E224/1000</f>
        <v>0.127</v>
      </c>
      <c r="G224" s="0" t="n">
        <f aca="false">_xlfn.CEILING.MATH(F224,0.5)</f>
        <v>0.5</v>
      </c>
      <c r="H224" s="0" t="str">
        <f aca="false">VLOOKUP(A224,courier_company_invoice!$B$2:$H$125,2,0)</f>
        <v>0.7</v>
      </c>
      <c r="I224" s="0" t="str">
        <f aca="false">IF(G224=0.5,"fixed","additional")</f>
        <v>fixed</v>
      </c>
    </row>
    <row r="225" customFormat="false" ht="14.25" hidden="false" customHeight="false" outlineLevel="0" collapsed="false">
      <c r="A225" s="0" t="s">
        <v>84</v>
      </c>
      <c r="B225" s="1" t="n">
        <v>8904223818942</v>
      </c>
      <c r="C225" s="0" t="s">
        <v>10</v>
      </c>
      <c r="D225" s="0" t="n">
        <f aca="false">VLOOKUP(B225,[1]Sheet1!$A$2:$B$67,2,0)</f>
        <v>133</v>
      </c>
      <c r="E225" s="0" t="n">
        <f aca="false">C225*D225</f>
        <v>133</v>
      </c>
      <c r="F225" s="3" t="n">
        <f aca="false">E225/1000</f>
        <v>0.133</v>
      </c>
      <c r="G225" s="0" t="n">
        <f aca="false">_xlfn.CEILING.MATH(F225,0.5)</f>
        <v>0.5</v>
      </c>
      <c r="H225" s="0" t="str">
        <f aca="false">VLOOKUP(A225,courier_company_invoice!$B$2:$H$125,2,0)</f>
        <v>0.7</v>
      </c>
      <c r="I225" s="0" t="str">
        <f aca="false">IF(G225=0.5,"fixed","additional")</f>
        <v>fixed</v>
      </c>
    </row>
    <row r="226" customFormat="false" ht="14.25" hidden="false" customHeight="false" outlineLevel="0" collapsed="false">
      <c r="A226" s="0" t="s">
        <v>84</v>
      </c>
      <c r="B226" s="1" t="n">
        <v>8904223818850</v>
      </c>
      <c r="C226" s="0" t="s">
        <v>10</v>
      </c>
      <c r="D226" s="0" t="n">
        <f aca="false">VLOOKUP(B226,[1]Sheet1!$A$2:$B$67,2,0)</f>
        <v>240</v>
      </c>
      <c r="E226" s="0" t="n">
        <f aca="false">C226*D226</f>
        <v>240</v>
      </c>
      <c r="F226" s="3" t="n">
        <f aca="false">E226/1000</f>
        <v>0.24</v>
      </c>
      <c r="G226" s="0" t="n">
        <f aca="false">_xlfn.CEILING.MATH(F226,0.5)</f>
        <v>0.5</v>
      </c>
      <c r="H226" s="0" t="str">
        <f aca="false">VLOOKUP(A226,courier_company_invoice!$B$2:$H$125,2,0)</f>
        <v>0.7</v>
      </c>
      <c r="I226" s="0" t="str">
        <f aca="false">IF(G226=0.5,"fixed","additional")</f>
        <v>fixed</v>
      </c>
    </row>
    <row r="227" customFormat="false" ht="14.25" hidden="false" customHeight="false" outlineLevel="0" collapsed="false">
      <c r="A227" s="0" t="s">
        <v>85</v>
      </c>
      <c r="B227" s="1" t="n">
        <v>8904223819161</v>
      </c>
      <c r="C227" s="0" t="s">
        <v>10</v>
      </c>
      <c r="D227" s="0" t="n">
        <f aca="false">VLOOKUP(B227,[1]Sheet1!$A$2:$B$67,2,0)</f>
        <v>115</v>
      </c>
      <c r="E227" s="0" t="n">
        <f aca="false">C227*D227</f>
        <v>115</v>
      </c>
      <c r="F227" s="3" t="n">
        <f aca="false">E227/1000</f>
        <v>0.115</v>
      </c>
      <c r="G227" s="0" t="n">
        <f aca="false">_xlfn.CEILING.MATH(F227,0.5)</f>
        <v>0.5</v>
      </c>
      <c r="H227" s="0" t="str">
        <f aca="false">VLOOKUP(A227,courier_company_invoice!$B$2:$H$125,2,0)</f>
        <v>0.2</v>
      </c>
      <c r="I227" s="0" t="str">
        <f aca="false">IF(G227=0.5,"fixed","additional")</f>
        <v>fixed</v>
      </c>
    </row>
    <row r="228" customFormat="false" ht="14.25" hidden="false" customHeight="false" outlineLevel="0" collapsed="false">
      <c r="A228" s="0" t="s">
        <v>85</v>
      </c>
      <c r="B228" s="1" t="n">
        <v>8904223819260</v>
      </c>
      <c r="C228" s="0" t="s">
        <v>10</v>
      </c>
      <c r="D228" s="0" t="n">
        <f aca="false">VLOOKUP(B228,[1]Sheet1!$A$2:$B$67,2,0)</f>
        <v>130</v>
      </c>
      <c r="E228" s="0" t="n">
        <f aca="false">C228*D228</f>
        <v>130</v>
      </c>
      <c r="F228" s="3" t="n">
        <f aca="false">E228/1000</f>
        <v>0.13</v>
      </c>
      <c r="G228" s="0" t="n">
        <f aca="false">_xlfn.CEILING.MATH(F228,0.5)</f>
        <v>0.5</v>
      </c>
      <c r="H228" s="0" t="str">
        <f aca="false">VLOOKUP(A228,courier_company_invoice!$B$2:$H$125,2,0)</f>
        <v>0.2</v>
      </c>
      <c r="I228" s="0" t="str">
        <f aca="false">IF(G228=0.5,"fixed","additional")</f>
        <v>fixed</v>
      </c>
    </row>
    <row r="229" customFormat="false" ht="14.25" hidden="false" customHeight="false" outlineLevel="0" collapsed="false">
      <c r="A229" s="0" t="s">
        <v>86</v>
      </c>
      <c r="B229" s="1" t="n">
        <v>8904223818683</v>
      </c>
      <c r="C229" s="0" t="s">
        <v>10</v>
      </c>
      <c r="D229" s="0" t="n">
        <f aca="false">VLOOKUP(B229,[1]Sheet1!$A$2:$B$67,2,0)</f>
        <v>121</v>
      </c>
      <c r="E229" s="0" t="n">
        <f aca="false">C229*D229</f>
        <v>121</v>
      </c>
      <c r="F229" s="3" t="n">
        <f aca="false">E229/1000</f>
        <v>0.121</v>
      </c>
      <c r="G229" s="0" t="n">
        <f aca="false">_xlfn.CEILING.MATH(F229,0.5)</f>
        <v>0.5</v>
      </c>
      <c r="H229" s="0" t="str">
        <f aca="false">VLOOKUP(A229,courier_company_invoice!$B$2:$H$125,2,0)</f>
        <v>0.77</v>
      </c>
      <c r="I229" s="0" t="str">
        <f aca="false">IF(G229=0.5,"fixed","additional")</f>
        <v>fixed</v>
      </c>
    </row>
    <row r="230" customFormat="false" ht="14.25" hidden="false" customHeight="false" outlineLevel="0" collapsed="false">
      <c r="A230" s="0" t="s">
        <v>86</v>
      </c>
      <c r="B230" s="1" t="n">
        <v>8904223819468</v>
      </c>
      <c r="C230" s="0" t="s">
        <v>10</v>
      </c>
      <c r="D230" s="0" t="n">
        <f aca="false">VLOOKUP(B230,[1]Sheet1!$A$2:$B$67,2,0)</f>
        <v>240</v>
      </c>
      <c r="E230" s="0" t="n">
        <f aca="false">C230*D230</f>
        <v>240</v>
      </c>
      <c r="F230" s="3" t="n">
        <f aca="false">E230/1000</f>
        <v>0.24</v>
      </c>
      <c r="G230" s="0" t="n">
        <f aca="false">_xlfn.CEILING.MATH(F230,0.5)</f>
        <v>0.5</v>
      </c>
      <c r="H230" s="0" t="str">
        <f aca="false">VLOOKUP(A230,courier_company_invoice!$B$2:$H$125,2,0)</f>
        <v>0.77</v>
      </c>
      <c r="I230" s="0" t="str">
        <f aca="false">IF(G230=0.5,"fixed","additional")</f>
        <v>fixed</v>
      </c>
    </row>
    <row r="231" customFormat="false" ht="14.25" hidden="false" customHeight="false" outlineLevel="0" collapsed="false">
      <c r="A231" s="0" t="s">
        <v>86</v>
      </c>
      <c r="B231" s="1" t="n">
        <v>8904223818850</v>
      </c>
      <c r="C231" s="0" t="s">
        <v>10</v>
      </c>
      <c r="D231" s="0" t="n">
        <f aca="false">VLOOKUP(B231,[1]Sheet1!$A$2:$B$67,2,0)</f>
        <v>240</v>
      </c>
      <c r="E231" s="0" t="n">
        <f aca="false">C231*D231</f>
        <v>240</v>
      </c>
      <c r="F231" s="3" t="n">
        <f aca="false">E231/1000</f>
        <v>0.24</v>
      </c>
      <c r="G231" s="0" t="n">
        <f aca="false">_xlfn.CEILING.MATH(F231,0.5)</f>
        <v>0.5</v>
      </c>
      <c r="H231" s="0" t="str">
        <f aca="false">VLOOKUP(A231,courier_company_invoice!$B$2:$H$125,2,0)</f>
        <v>0.77</v>
      </c>
      <c r="I231" s="0" t="str">
        <f aca="false">IF(G231=0.5,"fixed","additional")</f>
        <v>fixed</v>
      </c>
    </row>
    <row r="232" customFormat="false" ht="14.25" hidden="false" customHeight="false" outlineLevel="0" collapsed="false">
      <c r="A232" s="0" t="s">
        <v>87</v>
      </c>
      <c r="B232" s="1" t="n">
        <v>8904223818706</v>
      </c>
      <c r="C232" s="0" t="s">
        <v>10</v>
      </c>
      <c r="D232" s="0" t="n">
        <f aca="false">VLOOKUP(B232,[1]Sheet1!$A$2:$B$67,2,0)</f>
        <v>127</v>
      </c>
      <c r="E232" s="0" t="n">
        <f aca="false">C232*D232</f>
        <v>127</v>
      </c>
      <c r="F232" s="3" t="n">
        <f aca="false">E232/1000</f>
        <v>0.127</v>
      </c>
      <c r="G232" s="0" t="n">
        <f aca="false">_xlfn.CEILING.MATH(F232,0.5)</f>
        <v>0.5</v>
      </c>
      <c r="H232" s="0" t="str">
        <f aca="false">VLOOKUP(A232,courier_company_invoice!$B$2:$H$125,2,0)</f>
        <v>0.79</v>
      </c>
      <c r="I232" s="0" t="str">
        <f aca="false">IF(G232=0.5,"fixed","additional")</f>
        <v>fixed</v>
      </c>
    </row>
    <row r="233" customFormat="false" ht="14.25" hidden="false" customHeight="false" outlineLevel="0" collapsed="false">
      <c r="A233" s="0" t="s">
        <v>87</v>
      </c>
      <c r="B233" s="1" t="n">
        <v>8904223818850</v>
      </c>
      <c r="C233" s="0" t="s">
        <v>10</v>
      </c>
      <c r="D233" s="0" t="n">
        <f aca="false">VLOOKUP(B233,[1]Sheet1!$A$2:$B$67,2,0)</f>
        <v>240</v>
      </c>
      <c r="E233" s="0" t="n">
        <f aca="false">C233*D233</f>
        <v>240</v>
      </c>
      <c r="F233" s="3" t="n">
        <f aca="false">E233/1000</f>
        <v>0.24</v>
      </c>
      <c r="G233" s="0" t="n">
        <f aca="false">_xlfn.CEILING.MATH(F233,0.5)</f>
        <v>0.5</v>
      </c>
      <c r="H233" s="0" t="str">
        <f aca="false">VLOOKUP(A233,courier_company_invoice!$B$2:$H$125,2,0)</f>
        <v>0.79</v>
      </c>
      <c r="I233" s="0" t="str">
        <f aca="false">IF(G233=0.5,"fixed","additional")</f>
        <v>fixed</v>
      </c>
    </row>
    <row r="234" customFormat="false" ht="14.25" hidden="false" customHeight="false" outlineLevel="0" collapsed="false">
      <c r="A234" s="0" t="s">
        <v>87</v>
      </c>
      <c r="B234" s="1" t="n">
        <v>8904223819468</v>
      </c>
      <c r="C234" s="0" t="s">
        <v>10</v>
      </c>
      <c r="D234" s="0" t="n">
        <f aca="false">VLOOKUP(B234,[1]Sheet1!$A$2:$B$67,2,0)</f>
        <v>240</v>
      </c>
      <c r="E234" s="0" t="n">
        <f aca="false">C234*D234</f>
        <v>240</v>
      </c>
      <c r="F234" s="3" t="n">
        <f aca="false">E234/1000</f>
        <v>0.24</v>
      </c>
      <c r="G234" s="0" t="n">
        <f aca="false">_xlfn.CEILING.MATH(F234,0.5)</f>
        <v>0.5</v>
      </c>
      <c r="H234" s="0" t="str">
        <f aca="false">VLOOKUP(A234,courier_company_invoice!$B$2:$H$125,2,0)</f>
        <v>0.79</v>
      </c>
      <c r="I234" s="0" t="str">
        <f aca="false">IF(G234=0.5,"fixed","additional")</f>
        <v>fixed</v>
      </c>
    </row>
    <row r="235" customFormat="false" ht="14.25" hidden="false" customHeight="false" outlineLevel="0" collapsed="false">
      <c r="A235" s="0" t="s">
        <v>88</v>
      </c>
      <c r="B235" s="1" t="n">
        <v>8904223815859</v>
      </c>
      <c r="C235" s="0" t="s">
        <v>10</v>
      </c>
      <c r="D235" s="0" t="n">
        <f aca="false">VLOOKUP(B235,[1]Sheet1!$A$2:$B$67,2,0)</f>
        <v>165</v>
      </c>
      <c r="E235" s="0" t="n">
        <f aca="false">C235*D235</f>
        <v>165</v>
      </c>
      <c r="F235" s="3" t="n">
        <f aca="false">E235/1000</f>
        <v>0.165</v>
      </c>
      <c r="G235" s="0" t="n">
        <f aca="false">_xlfn.CEILING.MATH(F235,0.5)</f>
        <v>0.5</v>
      </c>
      <c r="H235" s="0" t="str">
        <f aca="false">VLOOKUP(A235,courier_company_invoice!$B$2:$H$125,2,0)</f>
        <v>0.5</v>
      </c>
      <c r="I235" s="0" t="str">
        <f aca="false">IF(G235=0.5,"fixed","additional")</f>
        <v>fixed</v>
      </c>
    </row>
    <row r="236" customFormat="false" ht="14.25" hidden="false" customHeight="false" outlineLevel="0" collapsed="false">
      <c r="A236" s="0" t="s">
        <v>88</v>
      </c>
      <c r="B236" s="1" t="n">
        <v>8904223817273</v>
      </c>
      <c r="C236" s="0" t="s">
        <v>10</v>
      </c>
      <c r="D236" s="0" t="n">
        <f aca="false">VLOOKUP(B236,[1]Sheet1!$A$2:$B$67,2,0)</f>
        <v>65</v>
      </c>
      <c r="E236" s="0" t="n">
        <f aca="false">C236*D236</f>
        <v>65</v>
      </c>
      <c r="F236" s="3" t="n">
        <f aca="false">E236/1000</f>
        <v>0.065</v>
      </c>
      <c r="G236" s="0" t="n">
        <f aca="false">_xlfn.CEILING.MATH(F236,0.5)</f>
        <v>0.5</v>
      </c>
      <c r="H236" s="0" t="str">
        <f aca="false">VLOOKUP(A236,courier_company_invoice!$B$2:$H$125,2,0)</f>
        <v>0.5</v>
      </c>
      <c r="I236" s="0" t="str">
        <f aca="false">IF(G236=0.5,"fixed","additional")</f>
        <v>fixed</v>
      </c>
    </row>
    <row r="237" customFormat="false" ht="14.25" hidden="false" customHeight="false" outlineLevel="0" collapsed="false">
      <c r="A237" s="0" t="s">
        <v>88</v>
      </c>
      <c r="B237" s="1" t="n">
        <v>8904223818751</v>
      </c>
      <c r="C237" s="0" t="s">
        <v>10</v>
      </c>
      <c r="D237" s="0" t="n">
        <f aca="false">VLOOKUP(B237,[1]Sheet1!$A$2:$B$67,2,0)</f>
        <v>113</v>
      </c>
      <c r="E237" s="0" t="n">
        <f aca="false">C237*D237</f>
        <v>113</v>
      </c>
      <c r="F237" s="3" t="n">
        <f aca="false">E237/1000</f>
        <v>0.113</v>
      </c>
      <c r="G237" s="0" t="n">
        <f aca="false">_xlfn.CEILING.MATH(F237,0.5)</f>
        <v>0.5</v>
      </c>
      <c r="H237" s="0" t="str">
        <f aca="false">VLOOKUP(A237,courier_company_invoice!$B$2:$H$125,2,0)</f>
        <v>0.5</v>
      </c>
      <c r="I237" s="0" t="str">
        <f aca="false">IF(G237=0.5,"fixed","additional")</f>
        <v>fixed</v>
      </c>
    </row>
    <row r="238" customFormat="false" ht="14.25" hidden="false" customHeight="false" outlineLevel="0" collapsed="false">
      <c r="A238" s="0" t="s">
        <v>89</v>
      </c>
      <c r="B238" s="1" t="n">
        <v>8904223819291</v>
      </c>
      <c r="C238" s="0" t="s">
        <v>12</v>
      </c>
      <c r="D238" s="0" t="n">
        <f aca="false">VLOOKUP(B238,[1]Sheet1!$A$2:$B$67,2,0)</f>
        <v>112</v>
      </c>
      <c r="E238" s="0" t="n">
        <f aca="false">C238*D238</f>
        <v>224</v>
      </c>
      <c r="F238" s="3" t="n">
        <f aca="false">E238/1000</f>
        <v>0.224</v>
      </c>
      <c r="G238" s="0" t="n">
        <f aca="false">_xlfn.CEILING.MATH(F238,0.5)</f>
        <v>0.5</v>
      </c>
      <c r="H238" s="0" t="str">
        <f aca="false">VLOOKUP(A238,courier_company_invoice!$B$2:$H$125,2,0)</f>
        <v>1.28</v>
      </c>
      <c r="I238" s="0" t="str">
        <f aca="false">IF(G238=0.5,"fixed","additional")</f>
        <v>fixed</v>
      </c>
    </row>
    <row r="239" customFormat="false" ht="14.25" hidden="false" customHeight="false" outlineLevel="0" collapsed="false">
      <c r="A239" s="0" t="s">
        <v>89</v>
      </c>
      <c r="B239" s="1" t="n">
        <v>8904223819031</v>
      </c>
      <c r="C239" s="0" t="s">
        <v>12</v>
      </c>
      <c r="D239" s="0" t="n">
        <f aca="false">VLOOKUP(B239,[1]Sheet1!$A$2:$B$67,2,0)</f>
        <v>112</v>
      </c>
      <c r="E239" s="0" t="n">
        <f aca="false">C239*D239</f>
        <v>224</v>
      </c>
      <c r="F239" s="3" t="n">
        <f aca="false">E239/1000</f>
        <v>0.224</v>
      </c>
      <c r="G239" s="0" t="n">
        <f aca="false">_xlfn.CEILING.MATH(F239,0.5)</f>
        <v>0.5</v>
      </c>
      <c r="H239" s="0" t="str">
        <f aca="false">VLOOKUP(A239,courier_company_invoice!$B$2:$H$125,2,0)</f>
        <v>1.28</v>
      </c>
      <c r="I239" s="0" t="str">
        <f aca="false">IF(G239=0.5,"fixed","additional")</f>
        <v>fixed</v>
      </c>
    </row>
    <row r="240" customFormat="false" ht="14.25" hidden="false" customHeight="false" outlineLevel="0" collapsed="false">
      <c r="A240" s="0" t="s">
        <v>89</v>
      </c>
      <c r="B240" s="1" t="n">
        <v>8904223819024</v>
      </c>
      <c r="C240" s="0" t="s">
        <v>12</v>
      </c>
      <c r="D240" s="0" t="n">
        <f aca="false">VLOOKUP(B240,[1]Sheet1!$A$2:$B$67,2,0)</f>
        <v>112</v>
      </c>
      <c r="E240" s="0" t="n">
        <f aca="false">C240*D240</f>
        <v>224</v>
      </c>
      <c r="F240" s="3" t="n">
        <f aca="false">E240/1000</f>
        <v>0.224</v>
      </c>
      <c r="G240" s="0" t="n">
        <f aca="false">_xlfn.CEILING.MATH(F240,0.5)</f>
        <v>0.5</v>
      </c>
      <c r="H240" s="0" t="str">
        <f aca="false">VLOOKUP(A240,courier_company_invoice!$B$2:$H$125,2,0)</f>
        <v>1.28</v>
      </c>
      <c r="I240" s="0" t="str">
        <f aca="false">IF(G240=0.5,"fixed","additional")</f>
        <v>fixed</v>
      </c>
    </row>
    <row r="241" customFormat="false" ht="14.25" hidden="false" customHeight="false" outlineLevel="0" collapsed="false">
      <c r="A241" s="0" t="s">
        <v>89</v>
      </c>
      <c r="B241" s="1" t="n">
        <v>8904223819161</v>
      </c>
      <c r="C241" s="0" t="s">
        <v>10</v>
      </c>
      <c r="D241" s="0" t="n">
        <f aca="false">VLOOKUP(B241,[1]Sheet1!$A$2:$B$67,2,0)</f>
        <v>115</v>
      </c>
      <c r="E241" s="0" t="n">
        <f aca="false">C241*D241</f>
        <v>115</v>
      </c>
      <c r="F241" s="3" t="n">
        <f aca="false">E241/1000</f>
        <v>0.115</v>
      </c>
      <c r="G241" s="0" t="n">
        <f aca="false">_xlfn.CEILING.MATH(F241,0.5)</f>
        <v>0.5</v>
      </c>
      <c r="H241" s="0" t="str">
        <f aca="false">VLOOKUP(A241,courier_company_invoice!$B$2:$H$125,2,0)</f>
        <v>1.28</v>
      </c>
      <c r="I241" s="0" t="str">
        <f aca="false">IF(G241=0.5,"fixed","additional")</f>
        <v>fixed</v>
      </c>
    </row>
    <row r="242" customFormat="false" ht="14.25" hidden="false" customHeight="false" outlineLevel="0" collapsed="false">
      <c r="A242" s="0" t="s">
        <v>89</v>
      </c>
      <c r="B242" s="1" t="n">
        <v>8904223819260</v>
      </c>
      <c r="C242" s="0" t="s">
        <v>10</v>
      </c>
      <c r="D242" s="0" t="n">
        <f aca="false">VLOOKUP(B242,[1]Sheet1!$A$2:$B$67,2,0)</f>
        <v>130</v>
      </c>
      <c r="E242" s="0" t="n">
        <f aca="false">C242*D242</f>
        <v>130</v>
      </c>
      <c r="F242" s="3" t="n">
        <f aca="false">E242/1000</f>
        <v>0.13</v>
      </c>
      <c r="G242" s="0" t="n">
        <f aca="false">_xlfn.CEILING.MATH(F242,0.5)</f>
        <v>0.5</v>
      </c>
      <c r="H242" s="0" t="str">
        <f aca="false">VLOOKUP(A242,courier_company_invoice!$B$2:$H$125,2,0)</f>
        <v>1.28</v>
      </c>
      <c r="I242" s="0" t="str">
        <f aca="false">IF(G242=0.5,"fixed","additional")</f>
        <v>fixed</v>
      </c>
    </row>
    <row r="243" customFormat="false" ht="14.25" hidden="false" customHeight="false" outlineLevel="0" collapsed="false">
      <c r="A243" s="0" t="s">
        <v>89</v>
      </c>
      <c r="B243" s="1" t="n">
        <v>8904223819468</v>
      </c>
      <c r="C243" s="0" t="s">
        <v>10</v>
      </c>
      <c r="D243" s="0" t="n">
        <f aca="false">VLOOKUP(B243,[1]Sheet1!$A$2:$B$67,2,0)</f>
        <v>240</v>
      </c>
      <c r="E243" s="0" t="n">
        <f aca="false">C243*D243</f>
        <v>240</v>
      </c>
      <c r="F243" s="3" t="n">
        <f aca="false">E243/1000</f>
        <v>0.24</v>
      </c>
      <c r="G243" s="0" t="n">
        <f aca="false">_xlfn.CEILING.MATH(F243,0.5)</f>
        <v>0.5</v>
      </c>
      <c r="H243" s="0" t="str">
        <f aca="false">VLOOKUP(A243,courier_company_invoice!$B$2:$H$125,2,0)</f>
        <v>1.28</v>
      </c>
      <c r="I243" s="0" t="str">
        <f aca="false">IF(G243=0.5,"fixed","additional")</f>
        <v>fixed</v>
      </c>
    </row>
    <row r="244" customFormat="false" ht="14.25" hidden="false" customHeight="false" outlineLevel="0" collapsed="false">
      <c r="A244" s="0" t="s">
        <v>90</v>
      </c>
      <c r="B244" s="1" t="n">
        <v>8904223818706</v>
      </c>
      <c r="C244" s="0" t="s">
        <v>10</v>
      </c>
      <c r="D244" s="0" t="n">
        <f aca="false">VLOOKUP(B244,[1]Sheet1!$A$2:$B$67,2,0)</f>
        <v>127</v>
      </c>
      <c r="E244" s="0" t="n">
        <f aca="false">C244*D244</f>
        <v>127</v>
      </c>
      <c r="F244" s="3" t="n">
        <f aca="false">E244/1000</f>
        <v>0.127</v>
      </c>
      <c r="G244" s="0" t="n">
        <f aca="false">_xlfn.CEILING.MATH(F244,0.5)</f>
        <v>0.5</v>
      </c>
      <c r="H244" s="0" t="str">
        <f aca="false">VLOOKUP(A244,courier_company_invoice!$B$2:$H$125,2,0)</f>
        <v>0.5</v>
      </c>
      <c r="I244" s="0" t="str">
        <f aca="false">IF(G244=0.5,"fixed","additional")</f>
        <v>fixed</v>
      </c>
    </row>
    <row r="245" customFormat="false" ht="14.25" hidden="false" customHeight="false" outlineLevel="0" collapsed="false">
      <c r="A245" s="0" t="s">
        <v>90</v>
      </c>
      <c r="B245" s="1" t="n">
        <v>8904223818942</v>
      </c>
      <c r="C245" s="0" t="s">
        <v>10</v>
      </c>
      <c r="D245" s="0" t="n">
        <f aca="false">VLOOKUP(B245,[1]Sheet1!$A$2:$B$67,2,0)</f>
        <v>133</v>
      </c>
      <c r="E245" s="0" t="n">
        <f aca="false">C245*D245</f>
        <v>133</v>
      </c>
      <c r="F245" s="3" t="n">
        <f aca="false">E245/1000</f>
        <v>0.133</v>
      </c>
      <c r="G245" s="0" t="n">
        <f aca="false">_xlfn.CEILING.MATH(F245,0.5)</f>
        <v>0.5</v>
      </c>
      <c r="H245" s="0" t="str">
        <f aca="false">VLOOKUP(A245,courier_company_invoice!$B$2:$H$125,2,0)</f>
        <v>0.5</v>
      </c>
      <c r="I245" s="0" t="str">
        <f aca="false">IF(G245=0.5,"fixed","additional")</f>
        <v>fixed</v>
      </c>
    </row>
    <row r="246" customFormat="false" ht="14.25" hidden="false" customHeight="false" outlineLevel="0" collapsed="false">
      <c r="A246" s="0" t="s">
        <v>90</v>
      </c>
      <c r="B246" s="1" t="n">
        <v>8904223818850</v>
      </c>
      <c r="C246" s="0" t="s">
        <v>10</v>
      </c>
      <c r="D246" s="0" t="n">
        <f aca="false">VLOOKUP(B246,[1]Sheet1!$A$2:$B$67,2,0)</f>
        <v>240</v>
      </c>
      <c r="E246" s="0" t="n">
        <f aca="false">C246*D246</f>
        <v>240</v>
      </c>
      <c r="F246" s="3" t="n">
        <f aca="false">E246/1000</f>
        <v>0.24</v>
      </c>
      <c r="G246" s="0" t="n">
        <f aca="false">_xlfn.CEILING.MATH(F246,0.5)</f>
        <v>0.5</v>
      </c>
      <c r="H246" s="0" t="str">
        <f aca="false">VLOOKUP(A246,courier_company_invoice!$B$2:$H$125,2,0)</f>
        <v>0.5</v>
      </c>
      <c r="I246" s="0" t="str">
        <f aca="false">IF(G246=0.5,"fixed","additional")</f>
        <v>fixed</v>
      </c>
    </row>
    <row r="247" customFormat="false" ht="14.25" hidden="false" customHeight="false" outlineLevel="0" collapsed="false">
      <c r="A247" s="0" t="s">
        <v>91</v>
      </c>
      <c r="B247" s="1" t="n">
        <v>8904223819468</v>
      </c>
      <c r="C247" s="0" t="s">
        <v>10</v>
      </c>
      <c r="D247" s="0" t="n">
        <f aca="false">VLOOKUP(B247,[1]Sheet1!$A$2:$B$67,2,0)</f>
        <v>240</v>
      </c>
      <c r="E247" s="0" t="n">
        <f aca="false">C247*D247</f>
        <v>240</v>
      </c>
      <c r="F247" s="3" t="n">
        <f aca="false">E247/1000</f>
        <v>0.24</v>
      </c>
      <c r="G247" s="0" t="n">
        <f aca="false">_xlfn.CEILING.MATH(F247,0.5)</f>
        <v>0.5</v>
      </c>
      <c r="H247" s="0" t="str">
        <f aca="false">VLOOKUP(A247,courier_company_invoice!$B$2:$H$125,2,0)</f>
        <v>0.7</v>
      </c>
      <c r="I247" s="0" t="str">
        <f aca="false">IF(G247=0.5,"fixed","additional")</f>
        <v>fixed</v>
      </c>
    </row>
    <row r="248" customFormat="false" ht="14.25" hidden="false" customHeight="false" outlineLevel="0" collapsed="false">
      <c r="A248" s="0" t="s">
        <v>91</v>
      </c>
      <c r="B248" s="1" t="n">
        <v>8904223818669</v>
      </c>
      <c r="C248" s="0" t="s">
        <v>10</v>
      </c>
      <c r="D248" s="0" t="n">
        <f aca="false">VLOOKUP(B248,[1]Sheet1!$A$2:$B$67,2,0)</f>
        <v>240</v>
      </c>
      <c r="E248" s="0" t="n">
        <f aca="false">C248*D248</f>
        <v>240</v>
      </c>
      <c r="F248" s="3" t="n">
        <f aca="false">E248/1000</f>
        <v>0.24</v>
      </c>
      <c r="G248" s="0" t="n">
        <f aca="false">_xlfn.CEILING.MATH(F248,0.5)</f>
        <v>0.5</v>
      </c>
      <c r="H248" s="0" t="str">
        <f aca="false">VLOOKUP(A248,courier_company_invoice!$B$2:$H$125,2,0)</f>
        <v>0.7</v>
      </c>
      <c r="I248" s="0" t="str">
        <f aca="false">IF(G248=0.5,"fixed","additional")</f>
        <v>fixed</v>
      </c>
    </row>
    <row r="249" customFormat="false" ht="14.25" hidden="false" customHeight="false" outlineLevel="0" collapsed="false">
      <c r="A249" s="0" t="s">
        <v>91</v>
      </c>
      <c r="B249" s="1" t="n">
        <v>8904223818683</v>
      </c>
      <c r="C249" s="0" t="s">
        <v>10</v>
      </c>
      <c r="D249" s="0" t="n">
        <f aca="false">VLOOKUP(B249,[1]Sheet1!$A$2:$B$67,2,0)</f>
        <v>121</v>
      </c>
      <c r="E249" s="0" t="n">
        <f aca="false">C249*D249</f>
        <v>121</v>
      </c>
      <c r="F249" s="3" t="n">
        <f aca="false">E249/1000</f>
        <v>0.121</v>
      </c>
      <c r="G249" s="0" t="n">
        <f aca="false">_xlfn.CEILING.MATH(F249,0.5)</f>
        <v>0.5</v>
      </c>
      <c r="H249" s="0" t="str">
        <f aca="false">VLOOKUP(A249,courier_company_invoice!$B$2:$H$125,2,0)</f>
        <v>0.7</v>
      </c>
      <c r="I249" s="0" t="str">
        <f aca="false">IF(G249=0.5,"fixed","additional")</f>
        <v>fixed</v>
      </c>
    </row>
    <row r="250" customFormat="false" ht="14.25" hidden="false" customHeight="false" outlineLevel="0" collapsed="false">
      <c r="A250" s="0" t="s">
        <v>91</v>
      </c>
      <c r="B250" s="1" t="n">
        <v>8904223818713</v>
      </c>
      <c r="C250" s="0" t="s">
        <v>10</v>
      </c>
      <c r="D250" s="0" t="n">
        <f aca="false">VLOOKUP(B250,[1]Sheet1!$A$2:$B$67,2,0)</f>
        <v>120</v>
      </c>
      <c r="E250" s="0" t="n">
        <f aca="false">C250*D250</f>
        <v>120</v>
      </c>
      <c r="F250" s="3" t="n">
        <f aca="false">E250/1000</f>
        <v>0.12</v>
      </c>
      <c r="G250" s="0" t="n">
        <f aca="false">_xlfn.CEILING.MATH(F250,0.5)</f>
        <v>0.5</v>
      </c>
      <c r="H250" s="0" t="str">
        <f aca="false">VLOOKUP(A250,courier_company_invoice!$B$2:$H$125,2,0)</f>
        <v>0.7</v>
      </c>
      <c r="I250" s="0" t="str">
        <f aca="false">IF(G250=0.5,"fixed","additional")</f>
        <v>fixed</v>
      </c>
    </row>
    <row r="251" customFormat="false" ht="14.25" hidden="false" customHeight="false" outlineLevel="0" collapsed="false">
      <c r="A251" s="0" t="s">
        <v>92</v>
      </c>
      <c r="B251" s="1" t="n">
        <v>8904223819321</v>
      </c>
      <c r="C251" s="0" t="s">
        <v>10</v>
      </c>
      <c r="D251" s="0" t="n">
        <f aca="false">VLOOKUP(B251,[1]Sheet1!$A$2:$B$67,2,0)</f>
        <v>600</v>
      </c>
      <c r="E251" s="0" t="n">
        <f aca="false">C251*D251</f>
        <v>600</v>
      </c>
      <c r="F251" s="3" t="n">
        <f aca="false">E251/1000</f>
        <v>0.6</v>
      </c>
      <c r="G251" s="0" t="n">
        <f aca="false">_xlfn.CEILING.MATH(F251,0.5)</f>
        <v>1</v>
      </c>
      <c r="H251" s="0" t="str">
        <f aca="false">VLOOKUP(A251,courier_company_invoice!$B$2:$H$125,2,0)</f>
        <v>4.13</v>
      </c>
      <c r="I251" s="0" t="str">
        <f aca="false">IF(G251=0.5,"fixed","additional")</f>
        <v>additional</v>
      </c>
    </row>
    <row r="252" customFormat="false" ht="14.25" hidden="false" customHeight="false" outlineLevel="0" collapsed="false">
      <c r="A252" s="0" t="s">
        <v>92</v>
      </c>
      <c r="B252" s="1" t="n">
        <v>8904223818430</v>
      </c>
      <c r="C252" s="0" t="s">
        <v>10</v>
      </c>
      <c r="D252" s="0" t="n">
        <f aca="false">VLOOKUP(B252,[1]Sheet1!$A$2:$B$67,2,0)</f>
        <v>165</v>
      </c>
      <c r="E252" s="0" t="n">
        <f aca="false">C252*D252</f>
        <v>165</v>
      </c>
      <c r="F252" s="3" t="n">
        <f aca="false">E252/1000</f>
        <v>0.165</v>
      </c>
      <c r="G252" s="0" t="n">
        <f aca="false">_xlfn.CEILING.MATH(F252,0.5)</f>
        <v>0.5</v>
      </c>
      <c r="H252" s="0" t="str">
        <f aca="false">VLOOKUP(A252,courier_company_invoice!$B$2:$H$125,2,0)</f>
        <v>4.13</v>
      </c>
      <c r="I252" s="0" t="str">
        <f aca="false">IF(G252=0.5,"fixed","additional")</f>
        <v>fixed</v>
      </c>
    </row>
    <row r="253" customFormat="false" ht="14.25" hidden="false" customHeight="false" outlineLevel="0" collapsed="false">
      <c r="A253" s="0" t="s">
        <v>93</v>
      </c>
      <c r="B253" s="1" t="n">
        <v>8904223818669</v>
      </c>
      <c r="C253" s="0" t="s">
        <v>10</v>
      </c>
      <c r="D253" s="0" t="n">
        <f aca="false">VLOOKUP(B253,[1]Sheet1!$A$2:$B$67,2,0)</f>
        <v>240</v>
      </c>
      <c r="E253" s="0" t="n">
        <f aca="false">C253*D253</f>
        <v>240</v>
      </c>
      <c r="F253" s="3" t="n">
        <f aca="false">E253/1000</f>
        <v>0.24</v>
      </c>
      <c r="G253" s="0" t="n">
        <f aca="false">_xlfn.CEILING.MATH(F253,0.5)</f>
        <v>0.5</v>
      </c>
      <c r="H253" s="0" t="str">
        <f aca="false">VLOOKUP(A253,courier_company_invoice!$B$2:$H$125,2,0)</f>
        <v>1</v>
      </c>
      <c r="I253" s="0" t="str">
        <f aca="false">IF(G253=0.5,"fixed","additional")</f>
        <v>fixed</v>
      </c>
    </row>
    <row r="254" customFormat="false" ht="14.25" hidden="false" customHeight="false" outlineLevel="0" collapsed="false">
      <c r="A254" s="0" t="s">
        <v>93</v>
      </c>
      <c r="B254" s="1" t="n">
        <v>8904223819147</v>
      </c>
      <c r="C254" s="0" t="s">
        <v>10</v>
      </c>
      <c r="D254" s="0" t="n">
        <f aca="false">VLOOKUP(B254,[1]Sheet1!$A$2:$B$67,2,0)</f>
        <v>240</v>
      </c>
      <c r="E254" s="0" t="n">
        <f aca="false">C254*D254</f>
        <v>240</v>
      </c>
      <c r="F254" s="3" t="n">
        <f aca="false">E254/1000</f>
        <v>0.24</v>
      </c>
      <c r="G254" s="0" t="n">
        <f aca="false">_xlfn.CEILING.MATH(F254,0.5)</f>
        <v>0.5</v>
      </c>
      <c r="H254" s="0" t="str">
        <f aca="false">VLOOKUP(A254,courier_company_invoice!$B$2:$H$125,2,0)</f>
        <v>1</v>
      </c>
      <c r="I254" s="0" t="str">
        <f aca="false">IF(G254=0.5,"fixed","additional")</f>
        <v>fixed</v>
      </c>
    </row>
    <row r="255" customFormat="false" ht="14.25" hidden="false" customHeight="false" outlineLevel="0" collapsed="false">
      <c r="A255" s="0" t="s">
        <v>93</v>
      </c>
      <c r="B255" s="1" t="n">
        <v>8904223818850</v>
      </c>
      <c r="C255" s="0" t="s">
        <v>10</v>
      </c>
      <c r="D255" s="0" t="n">
        <f aca="false">VLOOKUP(B255,[1]Sheet1!$A$2:$B$67,2,0)</f>
        <v>240</v>
      </c>
      <c r="E255" s="0" t="n">
        <f aca="false">C255*D255</f>
        <v>240</v>
      </c>
      <c r="F255" s="3" t="n">
        <f aca="false">E255/1000</f>
        <v>0.24</v>
      </c>
      <c r="G255" s="0" t="n">
        <f aca="false">_xlfn.CEILING.MATH(F255,0.5)</f>
        <v>0.5</v>
      </c>
      <c r="H255" s="0" t="str">
        <f aca="false">VLOOKUP(A255,courier_company_invoice!$B$2:$H$125,2,0)</f>
        <v>1</v>
      </c>
      <c r="I255" s="0" t="str">
        <f aca="false">IF(G255=0.5,"fixed","additional")</f>
        <v>fixed</v>
      </c>
    </row>
    <row r="256" customFormat="false" ht="14.25" hidden="false" customHeight="false" outlineLevel="0" collapsed="false">
      <c r="A256" s="0" t="s">
        <v>93</v>
      </c>
      <c r="B256" s="1" t="n">
        <v>8904223819505</v>
      </c>
      <c r="C256" s="0" t="s">
        <v>10</v>
      </c>
      <c r="D256" s="0" t="n">
        <f aca="false">VLOOKUP(B256,[1]Sheet1!$A$2:$B$67,2,0)</f>
        <v>210</v>
      </c>
      <c r="E256" s="0" t="n">
        <f aca="false">C256*D256</f>
        <v>210</v>
      </c>
      <c r="F256" s="3" t="n">
        <f aca="false">E256/1000</f>
        <v>0.21</v>
      </c>
      <c r="G256" s="0" t="n">
        <f aca="false">_xlfn.CEILING.MATH(F256,0.5)</f>
        <v>0.5</v>
      </c>
      <c r="H256" s="0" t="str">
        <f aca="false">VLOOKUP(A256,courier_company_invoice!$B$2:$H$125,2,0)</f>
        <v>1</v>
      </c>
      <c r="I256" s="0" t="str">
        <f aca="false">IF(G256=0.5,"fixed","additional")</f>
        <v>fixed</v>
      </c>
    </row>
    <row r="257" customFormat="false" ht="14.25" hidden="false" customHeight="false" outlineLevel="0" collapsed="false">
      <c r="A257" s="0" t="s">
        <v>94</v>
      </c>
      <c r="B257" s="1" t="n">
        <v>8904223818706</v>
      </c>
      <c r="C257" s="0" t="s">
        <v>10</v>
      </c>
      <c r="D257" s="0" t="n">
        <f aca="false">VLOOKUP(B257,[1]Sheet1!$A$2:$B$67,2,0)</f>
        <v>127</v>
      </c>
      <c r="E257" s="0" t="n">
        <f aca="false">C257*D257</f>
        <v>127</v>
      </c>
      <c r="F257" s="3" t="n">
        <f aca="false">E257/1000</f>
        <v>0.127</v>
      </c>
      <c r="G257" s="0" t="n">
        <f aca="false">_xlfn.CEILING.MATH(F257,0.5)</f>
        <v>0.5</v>
      </c>
      <c r="H257" s="0" t="str">
        <f aca="false">VLOOKUP(A257,courier_company_invoice!$B$2:$H$125,2,0)</f>
        <v>1.08</v>
      </c>
      <c r="I257" s="0" t="str">
        <f aca="false">IF(G257=0.5,"fixed","additional")</f>
        <v>fixed</v>
      </c>
    </row>
    <row r="258" customFormat="false" ht="14.25" hidden="false" customHeight="false" outlineLevel="0" collapsed="false">
      <c r="A258" s="0" t="s">
        <v>94</v>
      </c>
      <c r="B258" s="1" t="n">
        <v>8904223818942</v>
      </c>
      <c r="C258" s="0" t="s">
        <v>10</v>
      </c>
      <c r="D258" s="0" t="n">
        <f aca="false">VLOOKUP(B258,[1]Sheet1!$A$2:$B$67,2,0)</f>
        <v>133</v>
      </c>
      <c r="E258" s="0" t="n">
        <f aca="false">C258*D258</f>
        <v>133</v>
      </c>
      <c r="F258" s="3" t="n">
        <f aca="false">E258/1000</f>
        <v>0.133</v>
      </c>
      <c r="G258" s="0" t="n">
        <f aca="false">_xlfn.CEILING.MATH(F258,0.5)</f>
        <v>0.5</v>
      </c>
      <c r="H258" s="0" t="str">
        <f aca="false">VLOOKUP(A258,courier_company_invoice!$B$2:$H$125,2,0)</f>
        <v>1.08</v>
      </c>
      <c r="I258" s="0" t="str">
        <f aca="false">IF(G258=0.5,"fixed","additional")</f>
        <v>fixed</v>
      </c>
    </row>
    <row r="259" customFormat="false" ht="14.25" hidden="false" customHeight="false" outlineLevel="0" collapsed="false">
      <c r="A259" s="0" t="s">
        <v>94</v>
      </c>
      <c r="B259" s="1" t="n">
        <v>8904223818850</v>
      </c>
      <c r="C259" s="0" t="s">
        <v>10</v>
      </c>
      <c r="D259" s="0" t="n">
        <f aca="false">VLOOKUP(B259,[1]Sheet1!$A$2:$B$67,2,0)</f>
        <v>240</v>
      </c>
      <c r="E259" s="0" t="n">
        <f aca="false">C259*D259</f>
        <v>240</v>
      </c>
      <c r="F259" s="3" t="n">
        <f aca="false">E259/1000</f>
        <v>0.24</v>
      </c>
      <c r="G259" s="0" t="n">
        <f aca="false">_xlfn.CEILING.MATH(F259,0.5)</f>
        <v>0.5</v>
      </c>
      <c r="H259" s="0" t="str">
        <f aca="false">VLOOKUP(A259,courier_company_invoice!$B$2:$H$125,2,0)</f>
        <v>1.08</v>
      </c>
      <c r="I259" s="0" t="str">
        <f aca="false">IF(G259=0.5,"fixed","additional")</f>
        <v>fixed</v>
      </c>
    </row>
    <row r="260" customFormat="false" ht="14.25" hidden="false" customHeight="false" outlineLevel="0" collapsed="false">
      <c r="A260" s="0" t="s">
        <v>94</v>
      </c>
      <c r="B260" s="1" t="n">
        <v>8904223819246</v>
      </c>
      <c r="C260" s="0" t="s">
        <v>12</v>
      </c>
      <c r="D260" s="0" t="n">
        <f aca="false">VLOOKUP(B260,[1]Sheet1!$A$2:$B$67,2,0)</f>
        <v>290</v>
      </c>
      <c r="E260" s="0" t="n">
        <f aca="false">C260*D260</f>
        <v>580</v>
      </c>
      <c r="F260" s="3" t="n">
        <f aca="false">E260/1000</f>
        <v>0.58</v>
      </c>
      <c r="G260" s="0" t="n">
        <f aca="false">_xlfn.CEILING.MATH(F260,0.5)</f>
        <v>1</v>
      </c>
      <c r="H260" s="0" t="str">
        <f aca="false">VLOOKUP(A260,courier_company_invoice!$B$2:$H$125,2,0)</f>
        <v>1.08</v>
      </c>
      <c r="I260" s="0" t="str">
        <f aca="false">IF(G260=0.5,"fixed","additional")</f>
        <v>additional</v>
      </c>
    </row>
    <row r="261" customFormat="false" ht="14.25" hidden="false" customHeight="false" outlineLevel="0" collapsed="false">
      <c r="A261" s="0" t="s">
        <v>95</v>
      </c>
      <c r="B261" s="1" t="n">
        <v>8904223818706</v>
      </c>
      <c r="C261" s="0" t="s">
        <v>10</v>
      </c>
      <c r="D261" s="0" t="n">
        <f aca="false">VLOOKUP(B261,[1]Sheet1!$A$2:$B$67,2,0)</f>
        <v>127</v>
      </c>
      <c r="E261" s="0" t="n">
        <f aca="false">C261*D261</f>
        <v>127</v>
      </c>
      <c r="F261" s="3" t="n">
        <f aca="false">E261/1000</f>
        <v>0.127</v>
      </c>
      <c r="G261" s="0" t="n">
        <f aca="false">_xlfn.CEILING.MATH(F261,0.5)</f>
        <v>0.5</v>
      </c>
      <c r="H261" s="0" t="str">
        <f aca="false">VLOOKUP(A261,courier_company_invoice!$B$2:$H$125,2,0)</f>
        <v>0.72</v>
      </c>
      <c r="I261" s="0" t="str">
        <f aca="false">IF(G261=0.5,"fixed","additional")</f>
        <v>fixed</v>
      </c>
    </row>
    <row r="262" customFormat="false" ht="14.25" hidden="false" customHeight="false" outlineLevel="0" collapsed="false">
      <c r="A262" s="0" t="s">
        <v>95</v>
      </c>
      <c r="B262" s="1" t="n">
        <v>8904223818850</v>
      </c>
      <c r="C262" s="0" t="s">
        <v>10</v>
      </c>
      <c r="D262" s="0" t="n">
        <f aca="false">VLOOKUP(B262,[1]Sheet1!$A$2:$B$67,2,0)</f>
        <v>240</v>
      </c>
      <c r="E262" s="0" t="n">
        <f aca="false">C262*D262</f>
        <v>240</v>
      </c>
      <c r="F262" s="3" t="n">
        <f aca="false">E262/1000</f>
        <v>0.24</v>
      </c>
      <c r="G262" s="0" t="n">
        <f aca="false">_xlfn.CEILING.MATH(F262,0.5)</f>
        <v>0.5</v>
      </c>
      <c r="H262" s="0" t="str">
        <f aca="false">VLOOKUP(A262,courier_company_invoice!$B$2:$H$125,2,0)</f>
        <v>0.72</v>
      </c>
      <c r="I262" s="0" t="str">
        <f aca="false">IF(G262=0.5,"fixed","additional")</f>
        <v>fixed</v>
      </c>
    </row>
    <row r="263" customFormat="false" ht="14.25" hidden="false" customHeight="false" outlineLevel="0" collapsed="false">
      <c r="A263" s="0" t="s">
        <v>95</v>
      </c>
      <c r="B263" s="1" t="n">
        <v>8904223819468</v>
      </c>
      <c r="C263" s="0" t="s">
        <v>10</v>
      </c>
      <c r="D263" s="0" t="n">
        <f aca="false">VLOOKUP(B263,[1]Sheet1!$A$2:$B$67,2,0)</f>
        <v>240</v>
      </c>
      <c r="E263" s="0" t="n">
        <f aca="false">C263*D263</f>
        <v>240</v>
      </c>
      <c r="F263" s="3" t="n">
        <f aca="false">E263/1000</f>
        <v>0.24</v>
      </c>
      <c r="G263" s="0" t="n">
        <f aca="false">_xlfn.CEILING.MATH(F263,0.5)</f>
        <v>0.5</v>
      </c>
      <c r="H263" s="0" t="str">
        <f aca="false">VLOOKUP(A263,courier_company_invoice!$B$2:$H$125,2,0)</f>
        <v>0.72</v>
      </c>
      <c r="I263" s="0" t="str">
        <f aca="false">IF(G263=0.5,"fixed","additional")</f>
        <v>fixed</v>
      </c>
    </row>
    <row r="264" customFormat="false" ht="14.25" hidden="false" customHeight="false" outlineLevel="0" collapsed="false">
      <c r="A264" s="0" t="s">
        <v>96</v>
      </c>
      <c r="B264" s="1" t="n">
        <v>8904223819468</v>
      </c>
      <c r="C264" s="0" t="s">
        <v>10</v>
      </c>
      <c r="D264" s="0" t="n">
        <f aca="false">VLOOKUP(B264,[1]Sheet1!$A$2:$B$67,2,0)</f>
        <v>240</v>
      </c>
      <c r="E264" s="0" t="n">
        <f aca="false">C264*D264</f>
        <v>240</v>
      </c>
      <c r="F264" s="3" t="n">
        <f aca="false">E264/1000</f>
        <v>0.24</v>
      </c>
      <c r="G264" s="0" t="n">
        <f aca="false">_xlfn.CEILING.MATH(F264,0.5)</f>
        <v>0.5</v>
      </c>
      <c r="H264" s="0" t="str">
        <f aca="false">VLOOKUP(A264,courier_company_invoice!$B$2:$H$125,2,0)</f>
        <v>0.15</v>
      </c>
      <c r="I264" s="0" t="str">
        <f aca="false">IF(G264=0.5,"fixed","additional")</f>
        <v>fixed</v>
      </c>
    </row>
    <row r="265" customFormat="false" ht="14.25" hidden="false" customHeight="false" outlineLevel="0" collapsed="false">
      <c r="A265" s="0" t="s">
        <v>97</v>
      </c>
      <c r="B265" s="1" t="n">
        <v>8904223818706</v>
      </c>
      <c r="C265" s="0" t="s">
        <v>10</v>
      </c>
      <c r="D265" s="0" t="n">
        <f aca="false">VLOOKUP(B265,[1]Sheet1!$A$2:$B$67,2,0)</f>
        <v>127</v>
      </c>
      <c r="E265" s="0" t="n">
        <f aca="false">C265*D265</f>
        <v>127</v>
      </c>
      <c r="F265" s="3" t="n">
        <f aca="false">E265/1000</f>
        <v>0.127</v>
      </c>
      <c r="G265" s="0" t="n">
        <f aca="false">_xlfn.CEILING.MATH(F265,0.5)</f>
        <v>0.5</v>
      </c>
      <c r="H265" s="0" t="str">
        <f aca="false">VLOOKUP(A265,courier_company_invoice!$B$2:$H$125,2,0)</f>
        <v>0.74</v>
      </c>
      <c r="I265" s="0" t="str">
        <f aca="false">IF(G265=0.5,"fixed","additional")</f>
        <v>fixed</v>
      </c>
    </row>
    <row r="266" customFormat="false" ht="14.25" hidden="false" customHeight="false" outlineLevel="0" collapsed="false">
      <c r="A266" s="0" t="s">
        <v>97</v>
      </c>
      <c r="B266" s="1" t="n">
        <v>8904223818942</v>
      </c>
      <c r="C266" s="0" t="s">
        <v>10</v>
      </c>
      <c r="D266" s="0" t="n">
        <f aca="false">VLOOKUP(B266,[1]Sheet1!$A$2:$B$67,2,0)</f>
        <v>133</v>
      </c>
      <c r="E266" s="0" t="n">
        <f aca="false">C266*D266</f>
        <v>133</v>
      </c>
      <c r="F266" s="3" t="n">
        <f aca="false">E266/1000</f>
        <v>0.133</v>
      </c>
      <c r="G266" s="0" t="n">
        <f aca="false">_xlfn.CEILING.MATH(F266,0.5)</f>
        <v>0.5</v>
      </c>
      <c r="H266" s="0" t="str">
        <f aca="false">VLOOKUP(A266,courier_company_invoice!$B$2:$H$125,2,0)</f>
        <v>0.74</v>
      </c>
      <c r="I266" s="0" t="str">
        <f aca="false">IF(G266=0.5,"fixed","additional")</f>
        <v>fixed</v>
      </c>
    </row>
    <row r="267" customFormat="false" ht="14.25" hidden="false" customHeight="false" outlineLevel="0" collapsed="false">
      <c r="A267" s="0" t="s">
        <v>97</v>
      </c>
      <c r="B267" s="1" t="n">
        <v>8904223818850</v>
      </c>
      <c r="C267" s="0" t="s">
        <v>10</v>
      </c>
      <c r="D267" s="0" t="n">
        <f aca="false">VLOOKUP(B267,[1]Sheet1!$A$2:$B$67,2,0)</f>
        <v>240</v>
      </c>
      <c r="E267" s="0" t="n">
        <f aca="false">C267*D267</f>
        <v>240</v>
      </c>
      <c r="F267" s="3" t="n">
        <f aca="false">E267/1000</f>
        <v>0.24</v>
      </c>
      <c r="G267" s="0" t="n">
        <f aca="false">_xlfn.CEILING.MATH(F267,0.5)</f>
        <v>0.5</v>
      </c>
      <c r="H267" s="0" t="str">
        <f aca="false">VLOOKUP(A267,courier_company_invoice!$B$2:$H$125,2,0)</f>
        <v>0.74</v>
      </c>
      <c r="I267" s="0" t="str">
        <f aca="false">IF(G267=0.5,"fixed","additional")</f>
        <v>fixed</v>
      </c>
    </row>
    <row r="268" customFormat="false" ht="14.25" hidden="false" customHeight="false" outlineLevel="0" collapsed="false">
      <c r="A268" s="0" t="s">
        <v>98</v>
      </c>
      <c r="B268" s="1" t="n">
        <v>8904223818706</v>
      </c>
      <c r="C268" s="0" t="s">
        <v>10</v>
      </c>
      <c r="D268" s="0" t="n">
        <f aca="false">VLOOKUP(B268,[1]Sheet1!$A$2:$B$67,2,0)</f>
        <v>127</v>
      </c>
      <c r="E268" s="0" t="n">
        <f aca="false">C268*D268</f>
        <v>127</v>
      </c>
      <c r="F268" s="3" t="n">
        <f aca="false">E268/1000</f>
        <v>0.127</v>
      </c>
      <c r="G268" s="0" t="n">
        <f aca="false">_xlfn.CEILING.MATH(F268,0.5)</f>
        <v>0.5</v>
      </c>
      <c r="H268" s="0" t="str">
        <f aca="false">VLOOKUP(A268,courier_company_invoice!$B$2:$H$125,2,0)</f>
        <v>0.79</v>
      </c>
      <c r="I268" s="0" t="str">
        <f aca="false">IF(G268=0.5,"fixed","additional")</f>
        <v>fixed</v>
      </c>
    </row>
    <row r="269" customFormat="false" ht="14.25" hidden="false" customHeight="false" outlineLevel="0" collapsed="false">
      <c r="A269" s="0" t="s">
        <v>98</v>
      </c>
      <c r="B269" s="1" t="n">
        <v>8904223818850</v>
      </c>
      <c r="C269" s="0" t="s">
        <v>10</v>
      </c>
      <c r="D269" s="0" t="n">
        <f aca="false">VLOOKUP(B269,[1]Sheet1!$A$2:$B$67,2,0)</f>
        <v>240</v>
      </c>
      <c r="E269" s="0" t="n">
        <f aca="false">C269*D269</f>
        <v>240</v>
      </c>
      <c r="F269" s="3" t="n">
        <f aca="false">E269/1000</f>
        <v>0.24</v>
      </c>
      <c r="G269" s="0" t="n">
        <f aca="false">_xlfn.CEILING.MATH(F269,0.5)</f>
        <v>0.5</v>
      </c>
      <c r="H269" s="0" t="str">
        <f aca="false">VLOOKUP(A269,courier_company_invoice!$B$2:$H$125,2,0)</f>
        <v>0.79</v>
      </c>
      <c r="I269" s="0" t="str">
        <f aca="false">IF(G269=0.5,"fixed","additional")</f>
        <v>fixed</v>
      </c>
    </row>
    <row r="270" customFormat="false" ht="14.25" hidden="false" customHeight="false" outlineLevel="0" collapsed="false">
      <c r="A270" s="0" t="s">
        <v>98</v>
      </c>
      <c r="B270" s="1" t="n">
        <v>8904223819468</v>
      </c>
      <c r="C270" s="0" t="s">
        <v>10</v>
      </c>
      <c r="D270" s="0" t="n">
        <f aca="false">VLOOKUP(B270,[1]Sheet1!$A$2:$B$67,2,0)</f>
        <v>240</v>
      </c>
      <c r="E270" s="0" t="n">
        <f aca="false">C270*D270</f>
        <v>240</v>
      </c>
      <c r="F270" s="3" t="n">
        <f aca="false">E270/1000</f>
        <v>0.24</v>
      </c>
      <c r="G270" s="0" t="n">
        <f aca="false">_xlfn.CEILING.MATH(F270,0.5)</f>
        <v>0.5</v>
      </c>
      <c r="H270" s="0" t="str">
        <f aca="false">VLOOKUP(A270,courier_company_invoice!$B$2:$H$125,2,0)</f>
        <v>0.79</v>
      </c>
      <c r="I270" s="0" t="str">
        <f aca="false">IF(G270=0.5,"fixed","additional")</f>
        <v>fixed</v>
      </c>
    </row>
    <row r="271" customFormat="false" ht="14.25" hidden="false" customHeight="false" outlineLevel="0" collapsed="false">
      <c r="A271" s="0" t="s">
        <v>99</v>
      </c>
      <c r="B271" s="1" t="n">
        <v>8904223818706</v>
      </c>
      <c r="C271" s="0" t="s">
        <v>10</v>
      </c>
      <c r="D271" s="0" t="n">
        <f aca="false">VLOOKUP(B271,[1]Sheet1!$A$2:$B$67,2,0)</f>
        <v>127</v>
      </c>
      <c r="E271" s="0" t="n">
        <f aca="false">C271*D271</f>
        <v>127</v>
      </c>
      <c r="F271" s="3" t="n">
        <f aca="false">E271/1000</f>
        <v>0.127</v>
      </c>
      <c r="G271" s="0" t="n">
        <f aca="false">_xlfn.CEILING.MATH(F271,0.5)</f>
        <v>0.5</v>
      </c>
      <c r="H271" s="0" t="str">
        <f aca="false">VLOOKUP(A271,courier_company_invoice!$B$2:$H$125,2,0)</f>
        <v>0.68</v>
      </c>
      <c r="I271" s="0" t="str">
        <f aca="false">IF(G271=0.5,"fixed","additional")</f>
        <v>fixed</v>
      </c>
    </row>
    <row r="272" customFormat="false" ht="14.25" hidden="false" customHeight="false" outlineLevel="0" collapsed="false">
      <c r="A272" s="0" t="s">
        <v>99</v>
      </c>
      <c r="B272" s="1" t="n">
        <v>8904223818942</v>
      </c>
      <c r="C272" s="0" t="s">
        <v>10</v>
      </c>
      <c r="D272" s="0" t="n">
        <f aca="false">VLOOKUP(B272,[1]Sheet1!$A$2:$B$67,2,0)</f>
        <v>133</v>
      </c>
      <c r="E272" s="0" t="n">
        <f aca="false">C272*D272</f>
        <v>133</v>
      </c>
      <c r="F272" s="3" t="n">
        <f aca="false">E272/1000</f>
        <v>0.133</v>
      </c>
      <c r="G272" s="0" t="n">
        <f aca="false">_xlfn.CEILING.MATH(F272,0.5)</f>
        <v>0.5</v>
      </c>
      <c r="H272" s="0" t="str">
        <f aca="false">VLOOKUP(A272,courier_company_invoice!$B$2:$H$125,2,0)</f>
        <v>0.68</v>
      </c>
      <c r="I272" s="0" t="str">
        <f aca="false">IF(G272=0.5,"fixed","additional")</f>
        <v>fixed</v>
      </c>
    </row>
    <row r="273" customFormat="false" ht="14.25" hidden="false" customHeight="false" outlineLevel="0" collapsed="false">
      <c r="A273" s="0" t="s">
        <v>99</v>
      </c>
      <c r="B273" s="1" t="n">
        <v>8904223818850</v>
      </c>
      <c r="C273" s="0" t="s">
        <v>10</v>
      </c>
      <c r="D273" s="0" t="n">
        <f aca="false">VLOOKUP(B273,[1]Sheet1!$A$2:$B$67,2,0)</f>
        <v>240</v>
      </c>
      <c r="E273" s="0" t="n">
        <f aca="false">C273*D273</f>
        <v>240</v>
      </c>
      <c r="F273" s="3" t="n">
        <f aca="false">E273/1000</f>
        <v>0.24</v>
      </c>
      <c r="G273" s="0" t="n">
        <f aca="false">_xlfn.CEILING.MATH(F273,0.5)</f>
        <v>0.5</v>
      </c>
      <c r="H273" s="0" t="str">
        <f aca="false">VLOOKUP(A273,courier_company_invoice!$B$2:$H$125,2,0)</f>
        <v>0.68</v>
      </c>
      <c r="I273" s="0" t="str">
        <f aca="false">IF(G273=0.5,"fixed","additional")</f>
        <v>fixed</v>
      </c>
    </row>
    <row r="274" customFormat="false" ht="14.25" hidden="false" customHeight="false" outlineLevel="0" collapsed="false">
      <c r="A274" s="0" t="s">
        <v>100</v>
      </c>
      <c r="B274" s="1" t="n">
        <v>8904223819147</v>
      </c>
      <c r="C274" s="0" t="s">
        <v>10</v>
      </c>
      <c r="D274" s="0" t="n">
        <f aca="false">VLOOKUP(B274,[1]Sheet1!$A$2:$B$67,2,0)</f>
        <v>240</v>
      </c>
      <c r="E274" s="0" t="n">
        <f aca="false">C274*D274</f>
        <v>240</v>
      </c>
      <c r="F274" s="3" t="n">
        <f aca="false">E274/1000</f>
        <v>0.24</v>
      </c>
      <c r="G274" s="0" t="n">
        <f aca="false">_xlfn.CEILING.MATH(F274,0.5)</f>
        <v>0.5</v>
      </c>
      <c r="H274" s="0" t="str">
        <f aca="false">VLOOKUP(A274,courier_company_invoice!$B$2:$H$125,2,0)</f>
        <v>1.04</v>
      </c>
      <c r="I274" s="0" t="str">
        <f aca="false">IF(G274=0.5,"fixed","additional")</f>
        <v>fixed</v>
      </c>
    </row>
    <row r="275" customFormat="false" ht="14.25" hidden="false" customHeight="false" outlineLevel="0" collapsed="false">
      <c r="A275" s="0" t="s">
        <v>100</v>
      </c>
      <c r="B275" s="1" t="n">
        <v>8904223819468</v>
      </c>
      <c r="C275" s="0" t="s">
        <v>10</v>
      </c>
      <c r="D275" s="0" t="n">
        <f aca="false">VLOOKUP(B275,[1]Sheet1!$A$2:$B$67,2,0)</f>
        <v>240</v>
      </c>
      <c r="E275" s="0" t="n">
        <f aca="false">C275*D275</f>
        <v>240</v>
      </c>
      <c r="F275" s="3" t="n">
        <f aca="false">E275/1000</f>
        <v>0.24</v>
      </c>
      <c r="G275" s="0" t="n">
        <f aca="false">_xlfn.CEILING.MATH(F275,0.5)</f>
        <v>0.5</v>
      </c>
      <c r="H275" s="0" t="str">
        <f aca="false">VLOOKUP(A275,courier_company_invoice!$B$2:$H$125,2,0)</f>
        <v>1.04</v>
      </c>
      <c r="I275" s="0" t="str">
        <f aca="false">IF(G275=0.5,"fixed","additional")</f>
        <v>fixed</v>
      </c>
    </row>
    <row r="276" customFormat="false" ht="14.25" hidden="false" customHeight="false" outlineLevel="0" collapsed="false">
      <c r="A276" s="0" t="s">
        <v>100</v>
      </c>
      <c r="B276" s="1" t="n">
        <v>8904223819277</v>
      </c>
      <c r="C276" s="0" t="s">
        <v>10</v>
      </c>
      <c r="D276" s="0" t="n">
        <f aca="false">VLOOKUP(B276,[1]Sheet1!$A$2:$B$67,2,0)</f>
        <v>350</v>
      </c>
      <c r="E276" s="0" t="n">
        <f aca="false">C276*D276</f>
        <v>350</v>
      </c>
      <c r="F276" s="3" t="n">
        <f aca="false">E276/1000</f>
        <v>0.35</v>
      </c>
      <c r="G276" s="0" t="n">
        <f aca="false">_xlfn.CEILING.MATH(F276,0.5)</f>
        <v>0.5</v>
      </c>
      <c r="H276" s="0" t="str">
        <f aca="false">VLOOKUP(A276,courier_company_invoice!$B$2:$H$125,2,0)</f>
        <v>1.04</v>
      </c>
      <c r="I276" s="0" t="str">
        <f aca="false">IF(G276=0.5,"fixed","additional")</f>
        <v>fixed</v>
      </c>
    </row>
    <row r="277" customFormat="false" ht="14.25" hidden="false" customHeight="false" outlineLevel="0" collapsed="false">
      <c r="A277" s="0" t="s">
        <v>101</v>
      </c>
      <c r="B277" s="1" t="n">
        <v>8904223818850</v>
      </c>
      <c r="C277" s="0" t="s">
        <v>12</v>
      </c>
      <c r="D277" s="0" t="n">
        <f aca="false">VLOOKUP(B277,[1]Sheet1!$A$2:$B$67,2,0)</f>
        <v>240</v>
      </c>
      <c r="E277" s="0" t="n">
        <f aca="false">C277*D277</f>
        <v>480</v>
      </c>
      <c r="F277" s="3" t="n">
        <f aca="false">E277/1000</f>
        <v>0.48</v>
      </c>
      <c r="G277" s="0" t="n">
        <f aca="false">_xlfn.CEILING.MATH(F277,0.5)</f>
        <v>0.5</v>
      </c>
      <c r="H277" s="0" t="str">
        <f aca="false">VLOOKUP(A277,courier_company_invoice!$B$2:$H$125,2,0)</f>
        <v>1</v>
      </c>
      <c r="I277" s="0" t="str">
        <f aca="false">IF(G277=0.5,"fixed","additional")</f>
        <v>fixed</v>
      </c>
    </row>
    <row r="278" customFormat="false" ht="14.25" hidden="false" customHeight="false" outlineLevel="0" collapsed="false">
      <c r="A278" s="0" t="s">
        <v>101</v>
      </c>
      <c r="B278" s="1" t="n">
        <v>8904223818713</v>
      </c>
      <c r="C278" s="0" t="s">
        <v>10</v>
      </c>
      <c r="D278" s="0" t="n">
        <f aca="false">VLOOKUP(B278,[1]Sheet1!$A$2:$B$67,2,0)</f>
        <v>120</v>
      </c>
      <c r="E278" s="0" t="n">
        <f aca="false">C278*D278</f>
        <v>120</v>
      </c>
      <c r="F278" s="3" t="n">
        <f aca="false">E278/1000</f>
        <v>0.12</v>
      </c>
      <c r="G278" s="0" t="n">
        <f aca="false">_xlfn.CEILING.MATH(F278,0.5)</f>
        <v>0.5</v>
      </c>
      <c r="H278" s="0" t="str">
        <f aca="false">VLOOKUP(A278,courier_company_invoice!$B$2:$H$125,2,0)</f>
        <v>1</v>
      </c>
      <c r="I278" s="0" t="str">
        <f aca="false">IF(G278=0.5,"fixed","additional")</f>
        <v>fixed</v>
      </c>
    </row>
    <row r="279" customFormat="false" ht="14.25" hidden="false" customHeight="false" outlineLevel="0" collapsed="false">
      <c r="A279" s="0" t="s">
        <v>101</v>
      </c>
      <c r="B279" s="1" t="n">
        <v>8904223819024</v>
      </c>
      <c r="C279" s="0" t="s">
        <v>15</v>
      </c>
      <c r="D279" s="0" t="n">
        <f aca="false">VLOOKUP(B279,[1]Sheet1!$A$2:$B$67,2,0)</f>
        <v>112</v>
      </c>
      <c r="E279" s="0" t="n">
        <f aca="false">C279*D279</f>
        <v>448</v>
      </c>
      <c r="F279" s="3" t="n">
        <f aca="false">E279/1000</f>
        <v>0.448</v>
      </c>
      <c r="G279" s="0" t="n">
        <f aca="false">_xlfn.CEILING.MATH(F279,0.5)</f>
        <v>0.5</v>
      </c>
      <c r="H279" s="0" t="str">
        <f aca="false">VLOOKUP(A279,courier_company_invoice!$B$2:$H$125,2,0)</f>
        <v>1</v>
      </c>
      <c r="I279" s="0" t="str">
        <f aca="false">IF(G279=0.5,"fixed","additional")</f>
        <v>fixed</v>
      </c>
    </row>
    <row r="280" customFormat="false" ht="14.25" hidden="false" customHeight="false" outlineLevel="0" collapsed="false">
      <c r="A280" s="0" t="s">
        <v>102</v>
      </c>
      <c r="B280" s="1" t="n">
        <v>8904223819031</v>
      </c>
      <c r="C280" s="0" t="s">
        <v>103</v>
      </c>
      <c r="D280" s="0" t="n">
        <f aca="false">VLOOKUP(B280,[1]Sheet1!$A$2:$B$67,2,0)</f>
        <v>112</v>
      </c>
      <c r="E280" s="0" t="n">
        <f aca="false">C280*D280</f>
        <v>672</v>
      </c>
      <c r="F280" s="3" t="n">
        <f aca="false">E280/1000</f>
        <v>0.672</v>
      </c>
      <c r="G280" s="0" t="n">
        <f aca="false">_xlfn.CEILING.MATH(F280,0.5)</f>
        <v>1</v>
      </c>
      <c r="H280" s="0" t="str">
        <f aca="false">VLOOKUP(A280,courier_company_invoice!$B$2:$H$125,2,0)</f>
        <v>2</v>
      </c>
      <c r="I280" s="0" t="str">
        <f aca="false">IF(G280=0.5,"fixed","additional")</f>
        <v>additional</v>
      </c>
    </row>
    <row r="281" customFormat="false" ht="14.25" hidden="false" customHeight="false" outlineLevel="0" collapsed="false">
      <c r="A281" s="0" t="s">
        <v>102</v>
      </c>
      <c r="B281" s="1" t="n">
        <v>8904223819024</v>
      </c>
      <c r="C281" s="0" t="s">
        <v>103</v>
      </c>
      <c r="D281" s="0" t="n">
        <f aca="false">VLOOKUP(B281,[1]Sheet1!$A$2:$B$67,2,0)</f>
        <v>112</v>
      </c>
      <c r="E281" s="0" t="n">
        <f aca="false">C281*D281</f>
        <v>672</v>
      </c>
      <c r="F281" s="3" t="n">
        <f aca="false">E281/1000</f>
        <v>0.672</v>
      </c>
      <c r="G281" s="0" t="n">
        <f aca="false">_xlfn.CEILING.MATH(F281,0.5)</f>
        <v>1</v>
      </c>
      <c r="H281" s="0" t="str">
        <f aca="false">VLOOKUP(A281,courier_company_invoice!$B$2:$H$125,2,0)</f>
        <v>2</v>
      </c>
      <c r="I281" s="0" t="str">
        <f aca="false">IF(G281=0.5,"fixed","additional")</f>
        <v>additional</v>
      </c>
    </row>
    <row r="282" customFormat="false" ht="14.25" hidden="false" customHeight="false" outlineLevel="0" collapsed="false">
      <c r="A282" s="0" t="s">
        <v>102</v>
      </c>
      <c r="B282" s="1" t="n">
        <v>8904223819291</v>
      </c>
      <c r="C282" s="0" t="s">
        <v>12</v>
      </c>
      <c r="D282" s="0" t="n">
        <f aca="false">VLOOKUP(B282,[1]Sheet1!$A$2:$B$67,2,0)</f>
        <v>112</v>
      </c>
      <c r="E282" s="0" t="n">
        <f aca="false">C282*D282</f>
        <v>224</v>
      </c>
      <c r="F282" s="3" t="n">
        <f aca="false">E282/1000</f>
        <v>0.224</v>
      </c>
      <c r="G282" s="0" t="n">
        <f aca="false">_xlfn.CEILING.MATH(F282,0.5)</f>
        <v>0.5</v>
      </c>
      <c r="H282" s="0" t="str">
        <f aca="false">VLOOKUP(A282,courier_company_invoice!$B$2:$H$125,2,0)</f>
        <v>2</v>
      </c>
      <c r="I282" s="0" t="str">
        <f aca="false">IF(G282=0.5,"fixed","additional")</f>
        <v>fixed</v>
      </c>
    </row>
    <row r="283" customFormat="false" ht="14.25" hidden="false" customHeight="false" outlineLevel="0" collapsed="false">
      <c r="A283" s="0" t="s">
        <v>102</v>
      </c>
      <c r="B283" s="1" t="n">
        <v>8904223819031</v>
      </c>
      <c r="C283" s="0" t="s">
        <v>12</v>
      </c>
      <c r="D283" s="0" t="n">
        <f aca="false">VLOOKUP(B283,[1]Sheet1!$A$2:$B$67,2,0)</f>
        <v>112</v>
      </c>
      <c r="E283" s="0" t="n">
        <f aca="false">C283*D283</f>
        <v>224</v>
      </c>
      <c r="F283" s="3" t="n">
        <f aca="false">E283/1000</f>
        <v>0.224</v>
      </c>
      <c r="G283" s="0" t="n">
        <f aca="false">_xlfn.CEILING.MATH(F283,0.5)</f>
        <v>0.5</v>
      </c>
      <c r="H283" s="0" t="str">
        <f aca="false">VLOOKUP(A283,courier_company_invoice!$B$2:$H$125,2,0)</f>
        <v>2</v>
      </c>
      <c r="I283" s="0" t="str">
        <f aca="false">IF(G283=0.5,"fixed","additional")</f>
        <v>fixed</v>
      </c>
    </row>
    <row r="284" customFormat="false" ht="14.25" hidden="false" customHeight="false" outlineLevel="0" collapsed="false">
      <c r="A284" s="0" t="s">
        <v>102</v>
      </c>
      <c r="B284" s="1" t="n">
        <v>8904223819024</v>
      </c>
      <c r="C284" s="0" t="s">
        <v>12</v>
      </c>
      <c r="D284" s="0" t="n">
        <f aca="false">VLOOKUP(B284,[1]Sheet1!$A$2:$B$67,2,0)</f>
        <v>112</v>
      </c>
      <c r="E284" s="0" t="n">
        <f aca="false">C284*D284</f>
        <v>224</v>
      </c>
      <c r="F284" s="3" t="n">
        <f aca="false">E284/1000</f>
        <v>0.224</v>
      </c>
      <c r="G284" s="0" t="n">
        <f aca="false">_xlfn.CEILING.MATH(F284,0.5)</f>
        <v>0.5</v>
      </c>
      <c r="H284" s="0" t="str">
        <f aca="false">VLOOKUP(A284,courier_company_invoice!$B$2:$H$125,2,0)</f>
        <v>2</v>
      </c>
      <c r="I284" s="0" t="str">
        <f aca="false">IF(G284=0.5,"fixed","additional")</f>
        <v>fixed</v>
      </c>
    </row>
    <row r="285" customFormat="false" ht="14.25" hidden="false" customHeight="false" outlineLevel="0" collapsed="false">
      <c r="A285" s="0" t="s">
        <v>104</v>
      </c>
      <c r="B285" s="1" t="n">
        <v>8904223818706</v>
      </c>
      <c r="C285" s="0" t="s">
        <v>10</v>
      </c>
      <c r="D285" s="0" t="n">
        <f aca="false">VLOOKUP(B285,[1]Sheet1!$A$2:$B$67,2,0)</f>
        <v>127</v>
      </c>
      <c r="E285" s="0" t="n">
        <f aca="false">C285*D285</f>
        <v>127</v>
      </c>
      <c r="F285" s="3" t="n">
        <f aca="false">E285/1000</f>
        <v>0.127</v>
      </c>
      <c r="G285" s="0" t="n">
        <f aca="false">_xlfn.CEILING.MATH(F285,0.5)</f>
        <v>0.5</v>
      </c>
      <c r="H285" s="0" t="str">
        <f aca="false">VLOOKUP(A285,courier_company_invoice!$B$2:$H$125,2,0)</f>
        <v>0.73</v>
      </c>
      <c r="I285" s="0" t="str">
        <f aca="false">IF(G285=0.5,"fixed","additional")</f>
        <v>fixed</v>
      </c>
    </row>
    <row r="286" customFormat="false" ht="14.25" hidden="false" customHeight="false" outlineLevel="0" collapsed="false">
      <c r="A286" s="0" t="s">
        <v>104</v>
      </c>
      <c r="B286" s="1" t="n">
        <v>8904223818942</v>
      </c>
      <c r="C286" s="0" t="s">
        <v>10</v>
      </c>
      <c r="D286" s="0" t="n">
        <f aca="false">VLOOKUP(B286,[1]Sheet1!$A$2:$B$67,2,0)</f>
        <v>133</v>
      </c>
      <c r="E286" s="0" t="n">
        <f aca="false">C286*D286</f>
        <v>133</v>
      </c>
      <c r="F286" s="3" t="n">
        <f aca="false">E286/1000</f>
        <v>0.133</v>
      </c>
      <c r="G286" s="0" t="n">
        <f aca="false">_xlfn.CEILING.MATH(F286,0.5)</f>
        <v>0.5</v>
      </c>
      <c r="H286" s="0" t="str">
        <f aca="false">VLOOKUP(A286,courier_company_invoice!$B$2:$H$125,2,0)</f>
        <v>0.73</v>
      </c>
      <c r="I286" s="0" t="str">
        <f aca="false">IF(G286=0.5,"fixed","additional")</f>
        <v>fixed</v>
      </c>
    </row>
    <row r="287" customFormat="false" ht="14.25" hidden="false" customHeight="false" outlineLevel="0" collapsed="false">
      <c r="A287" s="0" t="s">
        <v>104</v>
      </c>
      <c r="B287" s="1" t="n">
        <v>8904223818850</v>
      </c>
      <c r="C287" s="0" t="s">
        <v>10</v>
      </c>
      <c r="D287" s="0" t="n">
        <f aca="false">VLOOKUP(B287,[1]Sheet1!$A$2:$B$67,2,0)</f>
        <v>240</v>
      </c>
      <c r="E287" s="0" t="n">
        <f aca="false">C287*D287</f>
        <v>240</v>
      </c>
      <c r="F287" s="3" t="n">
        <f aca="false">E287/1000</f>
        <v>0.24</v>
      </c>
      <c r="G287" s="0" t="n">
        <f aca="false">_xlfn.CEILING.MATH(F287,0.5)</f>
        <v>0.5</v>
      </c>
      <c r="H287" s="0" t="str">
        <f aca="false">VLOOKUP(A287,courier_company_invoice!$B$2:$H$125,2,0)</f>
        <v>0.73</v>
      </c>
      <c r="I287" s="0" t="str">
        <f aca="false">IF(G287=0.5,"fixed","additional")</f>
        <v>fixed</v>
      </c>
    </row>
    <row r="288" customFormat="false" ht="14.25" hidden="false" customHeight="false" outlineLevel="0" collapsed="false">
      <c r="A288" s="0" t="s">
        <v>105</v>
      </c>
      <c r="B288" s="1" t="n">
        <v>8904223818997</v>
      </c>
      <c r="C288" s="0" t="s">
        <v>10</v>
      </c>
      <c r="D288" s="0" t="n">
        <f aca="false">VLOOKUP(B288,[1]Sheet1!$A$2:$B$67,2,0)</f>
        <v>490</v>
      </c>
      <c r="E288" s="0" t="n">
        <f aca="false">C288*D288</f>
        <v>490</v>
      </c>
      <c r="F288" s="3" t="n">
        <f aca="false">E288/1000</f>
        <v>0.49</v>
      </c>
      <c r="G288" s="0" t="n">
        <f aca="false">_xlfn.CEILING.MATH(F288,0.5)</f>
        <v>0.5</v>
      </c>
      <c r="H288" s="0" t="str">
        <f aca="false">VLOOKUP(A288,courier_company_invoice!$B$2:$H$125,2,0)</f>
        <v>2.28</v>
      </c>
      <c r="I288" s="0" t="str">
        <f aca="false">IF(G288=0.5,"fixed","additional")</f>
        <v>fixed</v>
      </c>
    </row>
    <row r="289" customFormat="false" ht="14.25" hidden="false" customHeight="false" outlineLevel="0" collapsed="false">
      <c r="A289" s="0" t="s">
        <v>106</v>
      </c>
      <c r="B289" s="1" t="n">
        <v>8904223818706</v>
      </c>
      <c r="C289" s="0" t="s">
        <v>10</v>
      </c>
      <c r="D289" s="0" t="n">
        <f aca="false">VLOOKUP(B289,[1]Sheet1!$A$2:$B$67,2,0)</f>
        <v>127</v>
      </c>
      <c r="E289" s="0" t="n">
        <f aca="false">C289*D289</f>
        <v>127</v>
      </c>
      <c r="F289" s="3" t="n">
        <f aca="false">E289/1000</f>
        <v>0.127</v>
      </c>
      <c r="G289" s="0" t="n">
        <f aca="false">_xlfn.CEILING.MATH(F289,0.5)</f>
        <v>0.5</v>
      </c>
      <c r="H289" s="0" t="str">
        <f aca="false">VLOOKUP(A289,courier_company_invoice!$B$2:$H$125,2,0)</f>
        <v>0.5</v>
      </c>
      <c r="I289" s="0" t="str">
        <f aca="false">IF(G289=0.5,"fixed","additional")</f>
        <v>fixed</v>
      </c>
    </row>
    <row r="290" customFormat="false" ht="14.25" hidden="false" customHeight="false" outlineLevel="0" collapsed="false">
      <c r="A290" s="0" t="s">
        <v>106</v>
      </c>
      <c r="B290" s="1" t="n">
        <v>8904223818942</v>
      </c>
      <c r="C290" s="0" t="s">
        <v>10</v>
      </c>
      <c r="D290" s="0" t="n">
        <f aca="false">VLOOKUP(B290,[1]Sheet1!$A$2:$B$67,2,0)</f>
        <v>133</v>
      </c>
      <c r="E290" s="0" t="n">
        <f aca="false">C290*D290</f>
        <v>133</v>
      </c>
      <c r="F290" s="3" t="n">
        <f aca="false">E290/1000</f>
        <v>0.133</v>
      </c>
      <c r="G290" s="0" t="n">
        <f aca="false">_xlfn.CEILING.MATH(F290,0.5)</f>
        <v>0.5</v>
      </c>
      <c r="H290" s="0" t="str">
        <f aca="false">VLOOKUP(A290,courier_company_invoice!$B$2:$H$125,2,0)</f>
        <v>0.5</v>
      </c>
      <c r="I290" s="0" t="str">
        <f aca="false">IF(G290=0.5,"fixed","additional")</f>
        <v>fixed</v>
      </c>
    </row>
    <row r="291" customFormat="false" ht="14.25" hidden="false" customHeight="false" outlineLevel="0" collapsed="false">
      <c r="A291" s="0" t="s">
        <v>106</v>
      </c>
      <c r="B291" s="1" t="n">
        <v>8904223818850</v>
      </c>
      <c r="C291" s="0" t="s">
        <v>10</v>
      </c>
      <c r="D291" s="0" t="n">
        <f aca="false">VLOOKUP(B291,[1]Sheet1!$A$2:$B$67,2,0)</f>
        <v>240</v>
      </c>
      <c r="E291" s="0" t="n">
        <f aca="false">C291*D291</f>
        <v>240</v>
      </c>
      <c r="F291" s="3" t="n">
        <f aca="false">E291/1000</f>
        <v>0.24</v>
      </c>
      <c r="G291" s="0" t="n">
        <f aca="false">_xlfn.CEILING.MATH(F291,0.5)</f>
        <v>0.5</v>
      </c>
      <c r="H291" s="0" t="str">
        <f aca="false">VLOOKUP(A291,courier_company_invoice!$B$2:$H$125,2,0)</f>
        <v>0.5</v>
      </c>
      <c r="I291" s="0" t="str">
        <f aca="false">IF(G291=0.5,"fixed","additional")</f>
        <v>fixed</v>
      </c>
    </row>
    <row r="292" customFormat="false" ht="14.25" hidden="false" customHeight="false" outlineLevel="0" collapsed="false">
      <c r="A292" s="0" t="s">
        <v>107</v>
      </c>
      <c r="B292" s="1" t="n">
        <v>8904223818706</v>
      </c>
      <c r="C292" s="0" t="s">
        <v>10</v>
      </c>
      <c r="D292" s="0" t="n">
        <f aca="false">VLOOKUP(B292,[1]Sheet1!$A$2:$B$67,2,0)</f>
        <v>127</v>
      </c>
      <c r="E292" s="0" t="n">
        <f aca="false">C292*D292</f>
        <v>127</v>
      </c>
      <c r="F292" s="3" t="n">
        <f aca="false">E292/1000</f>
        <v>0.127</v>
      </c>
      <c r="G292" s="0" t="n">
        <f aca="false">_xlfn.CEILING.MATH(F292,0.5)</f>
        <v>0.5</v>
      </c>
      <c r="H292" s="0" t="str">
        <f aca="false">VLOOKUP(A292,courier_company_invoice!$B$2:$H$125,2,0)</f>
        <v>0.79</v>
      </c>
      <c r="I292" s="0" t="str">
        <f aca="false">IF(G292=0.5,"fixed","additional")</f>
        <v>fixed</v>
      </c>
    </row>
    <row r="293" customFormat="false" ht="14.25" hidden="false" customHeight="false" outlineLevel="0" collapsed="false">
      <c r="A293" s="0" t="s">
        <v>107</v>
      </c>
      <c r="B293" s="1" t="n">
        <v>8904223818850</v>
      </c>
      <c r="C293" s="0" t="s">
        <v>10</v>
      </c>
      <c r="D293" s="0" t="n">
        <f aca="false">VLOOKUP(B293,[1]Sheet1!$A$2:$B$67,2,0)</f>
        <v>240</v>
      </c>
      <c r="E293" s="0" t="n">
        <f aca="false">C293*D293</f>
        <v>240</v>
      </c>
      <c r="F293" s="3" t="n">
        <f aca="false">E293/1000</f>
        <v>0.24</v>
      </c>
      <c r="G293" s="0" t="n">
        <f aca="false">_xlfn.CEILING.MATH(F293,0.5)</f>
        <v>0.5</v>
      </c>
      <c r="H293" s="0" t="str">
        <f aca="false">VLOOKUP(A293,courier_company_invoice!$B$2:$H$125,2,0)</f>
        <v>0.79</v>
      </c>
      <c r="I293" s="0" t="str">
        <f aca="false">IF(G293=0.5,"fixed","additional")</f>
        <v>fixed</v>
      </c>
    </row>
    <row r="294" customFormat="false" ht="14.25" hidden="false" customHeight="false" outlineLevel="0" collapsed="false">
      <c r="A294" s="0" t="s">
        <v>107</v>
      </c>
      <c r="B294" s="1" t="n">
        <v>8904223819468</v>
      </c>
      <c r="C294" s="0" t="s">
        <v>10</v>
      </c>
      <c r="D294" s="0" t="n">
        <f aca="false">VLOOKUP(B294,[1]Sheet1!$A$2:$B$67,2,0)</f>
        <v>240</v>
      </c>
      <c r="E294" s="0" t="n">
        <f aca="false">C294*D294</f>
        <v>240</v>
      </c>
      <c r="F294" s="3" t="n">
        <f aca="false">E294/1000</f>
        <v>0.24</v>
      </c>
      <c r="G294" s="0" t="n">
        <f aca="false">_xlfn.CEILING.MATH(F294,0.5)</f>
        <v>0.5</v>
      </c>
      <c r="H294" s="0" t="str">
        <f aca="false">VLOOKUP(A294,courier_company_invoice!$B$2:$H$125,2,0)</f>
        <v>0.79</v>
      </c>
      <c r="I294" s="0" t="str">
        <f aca="false">IF(G294=0.5,"fixed","additional")</f>
        <v>fixed</v>
      </c>
    </row>
    <row r="295" customFormat="false" ht="14.25" hidden="false" customHeight="false" outlineLevel="0" collapsed="false">
      <c r="A295" s="0" t="s">
        <v>108</v>
      </c>
      <c r="B295" s="1" t="n">
        <v>8904223818706</v>
      </c>
      <c r="C295" s="0" t="s">
        <v>10</v>
      </c>
      <c r="D295" s="0" t="n">
        <f aca="false">VLOOKUP(B295,[1]Sheet1!$A$2:$B$67,2,0)</f>
        <v>127</v>
      </c>
      <c r="E295" s="0" t="n">
        <f aca="false">C295*D295</f>
        <v>127</v>
      </c>
      <c r="F295" s="3" t="n">
        <f aca="false">E295/1000</f>
        <v>0.127</v>
      </c>
      <c r="G295" s="0" t="n">
        <f aca="false">_xlfn.CEILING.MATH(F295,0.5)</f>
        <v>0.5</v>
      </c>
      <c r="H295" s="0" t="str">
        <f aca="false">VLOOKUP(A295,courier_company_invoice!$B$2:$H$125,2,0)</f>
        <v>0.5</v>
      </c>
      <c r="I295" s="0" t="str">
        <f aca="false">IF(G295=0.5,"fixed","additional")</f>
        <v>fixed</v>
      </c>
    </row>
    <row r="296" customFormat="false" ht="14.25" hidden="false" customHeight="false" outlineLevel="0" collapsed="false">
      <c r="A296" s="0" t="s">
        <v>108</v>
      </c>
      <c r="B296" s="1" t="n">
        <v>8904223818942</v>
      </c>
      <c r="C296" s="0" t="s">
        <v>10</v>
      </c>
      <c r="D296" s="0" t="n">
        <f aca="false">VLOOKUP(B296,[1]Sheet1!$A$2:$B$67,2,0)</f>
        <v>133</v>
      </c>
      <c r="E296" s="0" t="n">
        <f aca="false">C296*D296</f>
        <v>133</v>
      </c>
      <c r="F296" s="3" t="n">
        <f aca="false">E296/1000</f>
        <v>0.133</v>
      </c>
      <c r="G296" s="0" t="n">
        <f aca="false">_xlfn.CEILING.MATH(F296,0.5)</f>
        <v>0.5</v>
      </c>
      <c r="H296" s="0" t="str">
        <f aca="false">VLOOKUP(A296,courier_company_invoice!$B$2:$H$125,2,0)</f>
        <v>0.5</v>
      </c>
      <c r="I296" s="0" t="str">
        <f aca="false">IF(G296=0.5,"fixed","additional")</f>
        <v>fixed</v>
      </c>
    </row>
    <row r="297" customFormat="false" ht="14.25" hidden="false" customHeight="false" outlineLevel="0" collapsed="false">
      <c r="A297" s="0" t="s">
        <v>108</v>
      </c>
      <c r="B297" s="1" t="n">
        <v>8904223818850</v>
      </c>
      <c r="C297" s="0" t="s">
        <v>10</v>
      </c>
      <c r="D297" s="0" t="n">
        <f aca="false">VLOOKUP(B297,[1]Sheet1!$A$2:$B$67,2,0)</f>
        <v>240</v>
      </c>
      <c r="E297" s="0" t="n">
        <f aca="false">C297*D297</f>
        <v>240</v>
      </c>
      <c r="F297" s="3" t="n">
        <f aca="false">E297/1000</f>
        <v>0.24</v>
      </c>
      <c r="G297" s="0" t="n">
        <f aca="false">_xlfn.CEILING.MATH(F297,0.5)</f>
        <v>0.5</v>
      </c>
      <c r="H297" s="0" t="str">
        <f aca="false">VLOOKUP(A297,courier_company_invoice!$B$2:$H$125,2,0)</f>
        <v>0.5</v>
      </c>
      <c r="I297" s="0" t="str">
        <f aca="false">IF(G297=0.5,"fixed","additional")</f>
        <v>fixed</v>
      </c>
    </row>
    <row r="298" customFormat="false" ht="14.25" hidden="false" customHeight="false" outlineLevel="0" collapsed="false">
      <c r="A298" s="0" t="s">
        <v>109</v>
      </c>
      <c r="B298" s="1" t="n">
        <v>8904223818706</v>
      </c>
      <c r="C298" s="0" t="s">
        <v>10</v>
      </c>
      <c r="D298" s="0" t="n">
        <f aca="false">VLOOKUP(B298,[1]Sheet1!$A$2:$B$67,2,0)</f>
        <v>127</v>
      </c>
      <c r="E298" s="0" t="n">
        <f aca="false">C298*D298</f>
        <v>127</v>
      </c>
      <c r="F298" s="3" t="n">
        <f aca="false">E298/1000</f>
        <v>0.127</v>
      </c>
      <c r="G298" s="0" t="n">
        <f aca="false">_xlfn.CEILING.MATH(F298,0.5)</f>
        <v>0.5</v>
      </c>
      <c r="H298" s="0" t="str">
        <f aca="false">VLOOKUP(A298,courier_company_invoice!$B$2:$H$125,2,0)</f>
        <v>0.67</v>
      </c>
      <c r="I298" s="0" t="str">
        <f aca="false">IF(G298=0.5,"fixed","additional")</f>
        <v>fixed</v>
      </c>
    </row>
    <row r="299" customFormat="false" ht="14.25" hidden="false" customHeight="false" outlineLevel="0" collapsed="false">
      <c r="A299" s="0" t="s">
        <v>109</v>
      </c>
      <c r="B299" s="1" t="n">
        <v>8904223818942</v>
      </c>
      <c r="C299" s="0" t="s">
        <v>10</v>
      </c>
      <c r="D299" s="0" t="n">
        <f aca="false">VLOOKUP(B299,[1]Sheet1!$A$2:$B$67,2,0)</f>
        <v>133</v>
      </c>
      <c r="E299" s="0" t="n">
        <f aca="false">C299*D299</f>
        <v>133</v>
      </c>
      <c r="F299" s="3" t="n">
        <f aca="false">E299/1000</f>
        <v>0.133</v>
      </c>
      <c r="G299" s="0" t="n">
        <f aca="false">_xlfn.CEILING.MATH(F299,0.5)</f>
        <v>0.5</v>
      </c>
      <c r="H299" s="0" t="str">
        <f aca="false">VLOOKUP(A299,courier_company_invoice!$B$2:$H$125,2,0)</f>
        <v>0.67</v>
      </c>
      <c r="I299" s="0" t="str">
        <f aca="false">IF(G299=0.5,"fixed","additional")</f>
        <v>fixed</v>
      </c>
    </row>
    <row r="300" customFormat="false" ht="14.25" hidden="false" customHeight="false" outlineLevel="0" collapsed="false">
      <c r="A300" s="0" t="s">
        <v>109</v>
      </c>
      <c r="B300" s="1" t="n">
        <v>8904223818850</v>
      </c>
      <c r="C300" s="0" t="s">
        <v>10</v>
      </c>
      <c r="D300" s="0" t="n">
        <f aca="false">VLOOKUP(B300,[1]Sheet1!$A$2:$B$67,2,0)</f>
        <v>240</v>
      </c>
      <c r="E300" s="0" t="n">
        <f aca="false">C300*D300</f>
        <v>240</v>
      </c>
      <c r="F300" s="3" t="n">
        <f aca="false">E300/1000</f>
        <v>0.24</v>
      </c>
      <c r="G300" s="0" t="n">
        <f aca="false">_xlfn.CEILING.MATH(F300,0.5)</f>
        <v>0.5</v>
      </c>
      <c r="H300" s="0" t="str">
        <f aca="false">VLOOKUP(A300,courier_company_invoice!$B$2:$H$125,2,0)</f>
        <v>0.67</v>
      </c>
      <c r="I300" s="0" t="str">
        <f aca="false">IF(G300=0.5,"fixed","additional")</f>
        <v>fixed</v>
      </c>
    </row>
    <row r="301" customFormat="false" ht="14.25" hidden="false" customHeight="false" outlineLevel="0" collapsed="false">
      <c r="A301" s="0" t="s">
        <v>110</v>
      </c>
      <c r="B301" s="1" t="n">
        <v>8904223819239</v>
      </c>
      <c r="C301" s="0" t="s">
        <v>10</v>
      </c>
      <c r="D301" s="0" t="n">
        <f aca="false">VLOOKUP(B301,[1]Sheet1!$A$2:$B$67,2,0)</f>
        <v>290</v>
      </c>
      <c r="E301" s="0" t="n">
        <f aca="false">C301*D301</f>
        <v>290</v>
      </c>
      <c r="F301" s="3" t="n">
        <f aca="false">E301/1000</f>
        <v>0.29</v>
      </c>
      <c r="G301" s="0" t="n">
        <f aca="false">_xlfn.CEILING.MATH(F301,0.5)</f>
        <v>0.5</v>
      </c>
      <c r="H301" s="0" t="str">
        <f aca="false">VLOOKUP(A301,courier_company_invoice!$B$2:$H$125,2,0)</f>
        <v>1.15</v>
      </c>
      <c r="I301" s="0" t="str">
        <f aca="false">IF(G301=0.5,"fixed","additional")</f>
        <v>fixed</v>
      </c>
    </row>
    <row r="302" customFormat="false" ht="14.25" hidden="false" customHeight="false" outlineLevel="0" collapsed="false">
      <c r="A302" s="0" t="s">
        <v>110</v>
      </c>
      <c r="B302" s="1" t="n">
        <v>8904223819246</v>
      </c>
      <c r="C302" s="0" t="s">
        <v>10</v>
      </c>
      <c r="D302" s="0" t="n">
        <f aca="false">VLOOKUP(B302,[1]Sheet1!$A$2:$B$67,2,0)</f>
        <v>290</v>
      </c>
      <c r="E302" s="0" t="n">
        <f aca="false">C302*D302</f>
        <v>290</v>
      </c>
      <c r="F302" s="3" t="n">
        <f aca="false">E302/1000</f>
        <v>0.29</v>
      </c>
      <c r="G302" s="0" t="n">
        <f aca="false">_xlfn.CEILING.MATH(F302,0.5)</f>
        <v>0.5</v>
      </c>
      <c r="H302" s="0" t="str">
        <f aca="false">VLOOKUP(A302,courier_company_invoice!$B$2:$H$125,2,0)</f>
        <v>1.15</v>
      </c>
      <c r="I302" s="0" t="str">
        <f aca="false">IF(G302=0.5,"fixed","additional")</f>
        <v>fixed</v>
      </c>
    </row>
    <row r="303" customFormat="false" ht="14.25" hidden="false" customHeight="false" outlineLevel="0" collapsed="false">
      <c r="A303" s="0" t="s">
        <v>110</v>
      </c>
      <c r="B303" s="1" t="n">
        <v>8904223819253</v>
      </c>
      <c r="C303" s="0" t="s">
        <v>10</v>
      </c>
      <c r="D303" s="0" t="n">
        <f aca="false">VLOOKUP(B303,[1]Sheet1!$A$2:$B$67,2,0)</f>
        <v>290</v>
      </c>
      <c r="E303" s="0" t="n">
        <f aca="false">C303*D303</f>
        <v>290</v>
      </c>
      <c r="F303" s="3" t="n">
        <f aca="false">E303/1000</f>
        <v>0.29</v>
      </c>
      <c r="G303" s="0" t="n">
        <f aca="false">_xlfn.CEILING.MATH(F303,0.5)</f>
        <v>0.5</v>
      </c>
      <c r="H303" s="0" t="str">
        <f aca="false">VLOOKUP(A303,courier_company_invoice!$B$2:$H$125,2,0)</f>
        <v>1.15</v>
      </c>
      <c r="I303" s="0" t="str">
        <f aca="false">IF(G303=0.5,"fixed","additional")</f>
        <v>fixed</v>
      </c>
    </row>
    <row r="304" customFormat="false" ht="14.25" hidden="false" customHeight="false" outlineLevel="0" collapsed="false">
      <c r="A304" s="0" t="s">
        <v>110</v>
      </c>
      <c r="B304" s="1" t="n">
        <v>8904223818713</v>
      </c>
      <c r="C304" s="0" t="s">
        <v>10</v>
      </c>
      <c r="D304" s="0" t="n">
        <f aca="false">VLOOKUP(B304,[1]Sheet1!$A$2:$B$67,2,0)</f>
        <v>120</v>
      </c>
      <c r="E304" s="0" t="n">
        <f aca="false">C304*D304</f>
        <v>120</v>
      </c>
      <c r="F304" s="3" t="n">
        <f aca="false">E304/1000</f>
        <v>0.12</v>
      </c>
      <c r="G304" s="0" t="n">
        <f aca="false">_xlfn.CEILING.MATH(F304,0.5)</f>
        <v>0.5</v>
      </c>
      <c r="H304" s="0" t="str">
        <f aca="false">VLOOKUP(A304,courier_company_invoice!$B$2:$H$125,2,0)</f>
        <v>1.15</v>
      </c>
      <c r="I304" s="0" t="str">
        <f aca="false">IF(G304=0.5,"fixed","additional")</f>
        <v>fixed</v>
      </c>
    </row>
    <row r="305" customFormat="false" ht="14.25" hidden="false" customHeight="false" outlineLevel="0" collapsed="false">
      <c r="A305" s="0" t="s">
        <v>110</v>
      </c>
      <c r="B305" s="1" t="n">
        <v>8904223817273</v>
      </c>
      <c r="C305" s="0" t="s">
        <v>10</v>
      </c>
      <c r="D305" s="0" t="n">
        <f aca="false">VLOOKUP(B305,[1]Sheet1!$A$2:$B$67,2,0)</f>
        <v>65</v>
      </c>
      <c r="E305" s="0" t="n">
        <f aca="false">C305*D305</f>
        <v>65</v>
      </c>
      <c r="F305" s="3" t="n">
        <f aca="false">E305/1000</f>
        <v>0.065</v>
      </c>
      <c r="G305" s="0" t="n">
        <f aca="false">_xlfn.CEILING.MATH(F305,0.5)</f>
        <v>0.5</v>
      </c>
      <c r="H305" s="0" t="str">
        <f aca="false">VLOOKUP(A305,courier_company_invoice!$B$2:$H$125,2,0)</f>
        <v>1.15</v>
      </c>
      <c r="I305" s="0" t="str">
        <f aca="false">IF(G305=0.5,"fixed","additional")</f>
        <v>fixed</v>
      </c>
    </row>
    <row r="306" customFormat="false" ht="14.25" hidden="false" customHeight="false" outlineLevel="0" collapsed="false">
      <c r="A306" s="0" t="s">
        <v>110</v>
      </c>
      <c r="B306" s="1" t="n">
        <v>8904223818751</v>
      </c>
      <c r="C306" s="0" t="s">
        <v>10</v>
      </c>
      <c r="D306" s="0" t="n">
        <f aca="false">VLOOKUP(B306,[1]Sheet1!$A$2:$B$67,2,0)</f>
        <v>113</v>
      </c>
      <c r="E306" s="0" t="n">
        <f aca="false">C306*D306</f>
        <v>113</v>
      </c>
      <c r="F306" s="3" t="n">
        <f aca="false">E306/1000</f>
        <v>0.113</v>
      </c>
      <c r="G306" s="0" t="n">
        <f aca="false">_xlfn.CEILING.MATH(F306,0.5)</f>
        <v>0.5</v>
      </c>
      <c r="H306" s="0" t="str">
        <f aca="false">VLOOKUP(A306,courier_company_invoice!$B$2:$H$125,2,0)</f>
        <v>1.15</v>
      </c>
      <c r="I306" s="0" t="str">
        <f aca="false">IF(G306=0.5,"fixed","additional")</f>
        <v>fixed</v>
      </c>
    </row>
    <row r="307" customFormat="false" ht="14.25" hidden="false" customHeight="false" outlineLevel="0" collapsed="false">
      <c r="A307" s="0" t="s">
        <v>111</v>
      </c>
      <c r="B307" s="1" t="n">
        <v>8904223819291</v>
      </c>
      <c r="C307" s="0" t="s">
        <v>15</v>
      </c>
      <c r="D307" s="0" t="n">
        <f aca="false">VLOOKUP(B307,[1]Sheet1!$A$2:$B$67,2,0)</f>
        <v>112</v>
      </c>
      <c r="E307" s="0" t="n">
        <f aca="false">C307*D307</f>
        <v>448</v>
      </c>
      <c r="F307" s="3" t="n">
        <f aca="false">E307/1000</f>
        <v>0.448</v>
      </c>
      <c r="G307" s="0" t="n">
        <f aca="false">_xlfn.CEILING.MATH(F307,0.5)</f>
        <v>0.5</v>
      </c>
      <c r="H307" s="0" t="str">
        <f aca="false">VLOOKUP(A307,courier_company_invoice!$B$2:$H$125,2,0)</f>
        <v>1.64</v>
      </c>
      <c r="I307" s="0" t="str">
        <f aca="false">IF(G307=0.5,"fixed","additional")</f>
        <v>fixed</v>
      </c>
    </row>
    <row r="308" customFormat="false" ht="14.25" hidden="false" customHeight="false" outlineLevel="0" collapsed="false">
      <c r="A308" s="0" t="s">
        <v>111</v>
      </c>
      <c r="B308" s="1" t="n">
        <v>8904223819031</v>
      </c>
      <c r="C308" s="0" t="s">
        <v>15</v>
      </c>
      <c r="D308" s="0" t="n">
        <f aca="false">VLOOKUP(B308,[1]Sheet1!$A$2:$B$67,2,0)</f>
        <v>112</v>
      </c>
      <c r="E308" s="0" t="n">
        <f aca="false">C308*D308</f>
        <v>448</v>
      </c>
      <c r="F308" s="3" t="n">
        <f aca="false">E308/1000</f>
        <v>0.448</v>
      </c>
      <c r="G308" s="0" t="n">
        <f aca="false">_xlfn.CEILING.MATH(F308,0.5)</f>
        <v>0.5</v>
      </c>
      <c r="H308" s="0" t="str">
        <f aca="false">VLOOKUP(A308,courier_company_invoice!$B$2:$H$125,2,0)</f>
        <v>1.64</v>
      </c>
      <c r="I308" s="0" t="str">
        <f aca="false">IF(G308=0.5,"fixed","additional")</f>
        <v>fixed</v>
      </c>
    </row>
    <row r="309" customFormat="false" ht="14.25" hidden="false" customHeight="false" outlineLevel="0" collapsed="false">
      <c r="A309" s="0" t="s">
        <v>111</v>
      </c>
      <c r="B309" s="1" t="n">
        <v>8904223819024</v>
      </c>
      <c r="C309" s="0" t="s">
        <v>15</v>
      </c>
      <c r="D309" s="0" t="n">
        <f aca="false">VLOOKUP(B309,[1]Sheet1!$A$2:$B$67,2,0)</f>
        <v>112</v>
      </c>
      <c r="E309" s="0" t="n">
        <f aca="false">C309*D309</f>
        <v>448</v>
      </c>
      <c r="F309" s="3" t="n">
        <f aca="false">E309/1000</f>
        <v>0.448</v>
      </c>
      <c r="G309" s="0" t="n">
        <f aca="false">_xlfn.CEILING.MATH(F309,0.5)</f>
        <v>0.5</v>
      </c>
      <c r="H309" s="0" t="str">
        <f aca="false">VLOOKUP(A309,courier_company_invoice!$B$2:$H$125,2,0)</f>
        <v>1.64</v>
      </c>
      <c r="I309" s="0" t="str">
        <f aca="false">IF(G309=0.5,"fixed","additional")</f>
        <v>fixed</v>
      </c>
    </row>
    <row r="310" customFormat="false" ht="14.25" hidden="false" customHeight="false" outlineLevel="0" collapsed="false">
      <c r="A310" s="0" t="s">
        <v>111</v>
      </c>
      <c r="B310" s="1" t="n">
        <v>8904223819017</v>
      </c>
      <c r="C310" s="0" t="s">
        <v>10</v>
      </c>
      <c r="D310" s="0" t="n">
        <f aca="false">VLOOKUP(B310,[1]Sheet1!$A$2:$B$67,2,0)</f>
        <v>115</v>
      </c>
      <c r="E310" s="0" t="n">
        <f aca="false">C310*D310</f>
        <v>115</v>
      </c>
      <c r="F310" s="3" t="n">
        <f aca="false">E310/1000</f>
        <v>0.115</v>
      </c>
      <c r="G310" s="0" t="n">
        <f aca="false">_xlfn.CEILING.MATH(F310,0.5)</f>
        <v>0.5</v>
      </c>
      <c r="H310" s="0" t="str">
        <f aca="false">VLOOKUP(A310,courier_company_invoice!$B$2:$H$125,2,0)</f>
        <v>1.64</v>
      </c>
      <c r="I310" s="0" t="str">
        <f aca="false">IF(G310=0.5,"fixed","additional")</f>
        <v>fixed</v>
      </c>
    </row>
    <row r="311" customFormat="false" ht="14.25" hidden="false" customHeight="false" outlineLevel="0" collapsed="false">
      <c r="A311" s="0" t="s">
        <v>112</v>
      </c>
      <c r="B311" s="1" t="n">
        <v>8904223819468</v>
      </c>
      <c r="C311" s="0" t="s">
        <v>10</v>
      </c>
      <c r="D311" s="0" t="n">
        <f aca="false">VLOOKUP(B311,[1]Sheet1!$A$2:$B$67,2,0)</f>
        <v>240</v>
      </c>
      <c r="E311" s="0" t="n">
        <f aca="false">C311*D311</f>
        <v>240</v>
      </c>
      <c r="F311" s="3" t="n">
        <f aca="false">E311/1000</f>
        <v>0.24</v>
      </c>
      <c r="G311" s="0" t="n">
        <f aca="false">_xlfn.CEILING.MATH(F311,0.5)</f>
        <v>0.5</v>
      </c>
      <c r="H311" s="0" t="str">
        <f aca="false">VLOOKUP(A311,courier_company_invoice!$B$2:$H$125,2,0)</f>
        <v>0.15</v>
      </c>
      <c r="I311" s="0" t="str">
        <f aca="false">IF(G311=0.5,"fixed","additional")</f>
        <v>fixed</v>
      </c>
    </row>
    <row r="312" customFormat="false" ht="14.25" hidden="false" customHeight="false" outlineLevel="0" collapsed="false">
      <c r="A312" s="0" t="s">
        <v>113</v>
      </c>
      <c r="B312" s="1" t="n">
        <v>8904223818706</v>
      </c>
      <c r="C312" s="0" t="s">
        <v>10</v>
      </c>
      <c r="D312" s="0" t="n">
        <f aca="false">VLOOKUP(B312,[1]Sheet1!$A$2:$B$67,2,0)</f>
        <v>127</v>
      </c>
      <c r="E312" s="0" t="n">
        <f aca="false">C312*D312</f>
        <v>127</v>
      </c>
      <c r="F312" s="3" t="n">
        <f aca="false">E312/1000</f>
        <v>0.127</v>
      </c>
      <c r="G312" s="0" t="n">
        <f aca="false">_xlfn.CEILING.MATH(F312,0.5)</f>
        <v>0.5</v>
      </c>
      <c r="H312" s="0" t="str">
        <f aca="false">VLOOKUP(A312,courier_company_invoice!$B$2:$H$125,2,0)</f>
        <v>0.68</v>
      </c>
      <c r="I312" s="0" t="str">
        <f aca="false">IF(G312=0.5,"fixed","additional")</f>
        <v>fixed</v>
      </c>
    </row>
    <row r="313" customFormat="false" ht="14.25" hidden="false" customHeight="false" outlineLevel="0" collapsed="false">
      <c r="A313" s="0" t="s">
        <v>113</v>
      </c>
      <c r="B313" s="1" t="n">
        <v>8904223818942</v>
      </c>
      <c r="C313" s="0" t="s">
        <v>10</v>
      </c>
      <c r="D313" s="0" t="n">
        <f aca="false">VLOOKUP(B313,[1]Sheet1!$A$2:$B$67,2,0)</f>
        <v>133</v>
      </c>
      <c r="E313" s="0" t="n">
        <f aca="false">C313*D313</f>
        <v>133</v>
      </c>
      <c r="F313" s="3" t="n">
        <f aca="false">E313/1000</f>
        <v>0.133</v>
      </c>
      <c r="G313" s="0" t="n">
        <f aca="false">_xlfn.CEILING.MATH(F313,0.5)</f>
        <v>0.5</v>
      </c>
      <c r="H313" s="0" t="str">
        <f aca="false">VLOOKUP(A313,courier_company_invoice!$B$2:$H$125,2,0)</f>
        <v>0.68</v>
      </c>
      <c r="I313" s="0" t="str">
        <f aca="false">IF(G313=0.5,"fixed","additional")</f>
        <v>fixed</v>
      </c>
    </row>
    <row r="314" customFormat="false" ht="14.25" hidden="false" customHeight="false" outlineLevel="0" collapsed="false">
      <c r="A314" s="0" t="s">
        <v>113</v>
      </c>
      <c r="B314" s="1" t="n">
        <v>8904223818850</v>
      </c>
      <c r="C314" s="0" t="s">
        <v>10</v>
      </c>
      <c r="D314" s="0" t="n">
        <f aca="false">VLOOKUP(B314,[1]Sheet1!$A$2:$B$67,2,0)</f>
        <v>240</v>
      </c>
      <c r="E314" s="0" t="n">
        <f aca="false">C314*D314</f>
        <v>240</v>
      </c>
      <c r="F314" s="3" t="n">
        <f aca="false">E314/1000</f>
        <v>0.24</v>
      </c>
      <c r="G314" s="0" t="n">
        <f aca="false">_xlfn.CEILING.MATH(F314,0.5)</f>
        <v>0.5</v>
      </c>
      <c r="H314" s="0" t="str">
        <f aca="false">VLOOKUP(A314,courier_company_invoice!$B$2:$H$125,2,0)</f>
        <v>0.68</v>
      </c>
      <c r="I314" s="0" t="str">
        <f aca="false">IF(G314=0.5,"fixed","additional")</f>
        <v>fixed</v>
      </c>
    </row>
    <row r="315" customFormat="false" ht="14.25" hidden="false" customHeight="false" outlineLevel="0" collapsed="false">
      <c r="A315" s="0" t="s">
        <v>114</v>
      </c>
      <c r="B315" s="1" t="n">
        <v>8904223818706</v>
      </c>
      <c r="C315" s="0" t="s">
        <v>10</v>
      </c>
      <c r="D315" s="0" t="n">
        <f aca="false">VLOOKUP(B315,[1]Sheet1!$A$2:$B$67,2,0)</f>
        <v>127</v>
      </c>
      <c r="E315" s="0" t="n">
        <f aca="false">C315*D315</f>
        <v>127</v>
      </c>
      <c r="F315" s="3" t="n">
        <f aca="false">E315/1000</f>
        <v>0.127</v>
      </c>
      <c r="G315" s="0" t="n">
        <f aca="false">_xlfn.CEILING.MATH(F315,0.5)</f>
        <v>0.5</v>
      </c>
      <c r="H315" s="0" t="str">
        <f aca="false">VLOOKUP(A315,courier_company_invoice!$B$2:$H$125,2,0)</f>
        <v>0.68</v>
      </c>
      <c r="I315" s="0" t="str">
        <f aca="false">IF(G315=0.5,"fixed","additional")</f>
        <v>fixed</v>
      </c>
    </row>
    <row r="316" customFormat="false" ht="14.25" hidden="false" customHeight="false" outlineLevel="0" collapsed="false">
      <c r="A316" s="0" t="s">
        <v>114</v>
      </c>
      <c r="B316" s="1" t="n">
        <v>8904223818942</v>
      </c>
      <c r="C316" s="0" t="s">
        <v>10</v>
      </c>
      <c r="D316" s="0" t="n">
        <f aca="false">VLOOKUP(B316,[1]Sheet1!$A$2:$B$67,2,0)</f>
        <v>133</v>
      </c>
      <c r="E316" s="0" t="n">
        <f aca="false">C316*D316</f>
        <v>133</v>
      </c>
      <c r="F316" s="3" t="n">
        <f aca="false">E316/1000</f>
        <v>0.133</v>
      </c>
      <c r="G316" s="0" t="n">
        <f aca="false">_xlfn.CEILING.MATH(F316,0.5)</f>
        <v>0.5</v>
      </c>
      <c r="H316" s="0" t="str">
        <f aca="false">VLOOKUP(A316,courier_company_invoice!$B$2:$H$125,2,0)</f>
        <v>0.68</v>
      </c>
      <c r="I316" s="0" t="str">
        <f aca="false">IF(G316=0.5,"fixed","additional")</f>
        <v>fixed</v>
      </c>
    </row>
    <row r="317" customFormat="false" ht="14.25" hidden="false" customHeight="false" outlineLevel="0" collapsed="false">
      <c r="A317" s="0" t="s">
        <v>114</v>
      </c>
      <c r="B317" s="1" t="n">
        <v>8904223818850</v>
      </c>
      <c r="C317" s="0" t="s">
        <v>10</v>
      </c>
      <c r="D317" s="0" t="n">
        <f aca="false">VLOOKUP(B317,[1]Sheet1!$A$2:$B$67,2,0)</f>
        <v>240</v>
      </c>
      <c r="E317" s="0" t="n">
        <f aca="false">C317*D317</f>
        <v>240</v>
      </c>
      <c r="F317" s="3" t="n">
        <f aca="false">E317/1000</f>
        <v>0.24</v>
      </c>
      <c r="G317" s="0" t="n">
        <f aca="false">_xlfn.CEILING.MATH(F317,0.5)</f>
        <v>0.5</v>
      </c>
      <c r="H317" s="0" t="str">
        <f aca="false">VLOOKUP(A317,courier_company_invoice!$B$2:$H$125,2,0)</f>
        <v>0.68</v>
      </c>
      <c r="I317" s="0" t="str">
        <f aca="false">IF(G317=0.5,"fixed","additional")</f>
        <v>fixed</v>
      </c>
    </row>
    <row r="318" customFormat="false" ht="14.25" hidden="false" customHeight="false" outlineLevel="0" collapsed="false">
      <c r="A318" s="0" t="s">
        <v>115</v>
      </c>
      <c r="B318" s="1" t="n">
        <v>8904223819499</v>
      </c>
      <c r="C318" s="0" t="s">
        <v>12</v>
      </c>
      <c r="D318" s="0" t="n">
        <f aca="false">VLOOKUP(B318,[1]Sheet1!$A$2:$B$67,2,0)</f>
        <v>210</v>
      </c>
      <c r="E318" s="0" t="n">
        <f aca="false">C318*D318</f>
        <v>420</v>
      </c>
      <c r="F318" s="3" t="n">
        <f aca="false">E318/1000</f>
        <v>0.42</v>
      </c>
      <c r="G318" s="0" t="n">
        <f aca="false">_xlfn.CEILING.MATH(F318,0.5)</f>
        <v>0.5</v>
      </c>
      <c r="H318" s="0" t="str">
        <f aca="false">VLOOKUP(A318,courier_company_invoice!$B$2:$H$125,2,0)</f>
        <v>1</v>
      </c>
      <c r="I318" s="0" t="str">
        <f aca="false">IF(G318=0.5,"fixed","additional")</f>
        <v>fixed</v>
      </c>
    </row>
    <row r="319" customFormat="false" ht="14.25" hidden="false" customHeight="false" outlineLevel="0" collapsed="false">
      <c r="A319" s="0" t="s">
        <v>115</v>
      </c>
      <c r="B319" s="1" t="n">
        <v>8904223819499</v>
      </c>
      <c r="C319" s="0" t="s">
        <v>12</v>
      </c>
      <c r="D319" s="0" t="n">
        <f aca="false">VLOOKUP(B319,[1]Sheet1!$A$2:$B$67,2,0)</f>
        <v>210</v>
      </c>
      <c r="E319" s="0" t="n">
        <f aca="false">C319*D319</f>
        <v>420</v>
      </c>
      <c r="F319" s="3" t="n">
        <f aca="false">E319/1000</f>
        <v>0.42</v>
      </c>
      <c r="G319" s="0" t="n">
        <f aca="false">_xlfn.CEILING.MATH(F319,0.5)</f>
        <v>0.5</v>
      </c>
      <c r="H319" s="0" t="str">
        <f aca="false">VLOOKUP(A319,courier_company_invoice!$B$2:$H$125,2,0)</f>
        <v>1</v>
      </c>
      <c r="I319" s="0" t="str">
        <f aca="false">IF(G319=0.5,"fixed","additional")</f>
        <v>fixed</v>
      </c>
    </row>
    <row r="320" customFormat="false" ht="14.25" hidden="false" customHeight="false" outlineLevel="0" collapsed="false">
      <c r="A320" s="0" t="s">
        <v>116</v>
      </c>
      <c r="B320" s="1" t="n">
        <v>8904223818706</v>
      </c>
      <c r="C320" s="0" t="s">
        <v>10</v>
      </c>
      <c r="D320" s="0" t="n">
        <f aca="false">VLOOKUP(B320,[1]Sheet1!$A$2:$B$67,2,0)</f>
        <v>127</v>
      </c>
      <c r="E320" s="0" t="n">
        <f aca="false">C320*D320</f>
        <v>127</v>
      </c>
      <c r="F320" s="3" t="n">
        <f aca="false">E320/1000</f>
        <v>0.127</v>
      </c>
      <c r="G320" s="0" t="n">
        <f aca="false">_xlfn.CEILING.MATH(F320,0.5)</f>
        <v>0.5</v>
      </c>
      <c r="H320" s="0" t="str">
        <f aca="false">VLOOKUP(A320,courier_company_invoice!$B$2:$H$125,2,0)</f>
        <v>0.69</v>
      </c>
      <c r="I320" s="0" t="str">
        <f aca="false">IF(G320=0.5,"fixed","additional")</f>
        <v>fixed</v>
      </c>
    </row>
    <row r="321" customFormat="false" ht="14.25" hidden="false" customHeight="false" outlineLevel="0" collapsed="false">
      <c r="A321" s="0" t="s">
        <v>116</v>
      </c>
      <c r="B321" s="1" t="n">
        <v>8904223818942</v>
      </c>
      <c r="C321" s="0" t="s">
        <v>10</v>
      </c>
      <c r="D321" s="0" t="n">
        <f aca="false">VLOOKUP(B321,[1]Sheet1!$A$2:$B$67,2,0)</f>
        <v>133</v>
      </c>
      <c r="E321" s="0" t="n">
        <f aca="false">C321*D321</f>
        <v>133</v>
      </c>
      <c r="F321" s="3" t="n">
        <f aca="false">E321/1000</f>
        <v>0.133</v>
      </c>
      <c r="G321" s="0" t="n">
        <f aca="false">_xlfn.CEILING.MATH(F321,0.5)</f>
        <v>0.5</v>
      </c>
      <c r="H321" s="0" t="str">
        <f aca="false">VLOOKUP(A321,courier_company_invoice!$B$2:$H$125,2,0)</f>
        <v>0.69</v>
      </c>
      <c r="I321" s="0" t="str">
        <f aca="false">IF(G321=0.5,"fixed","additional")</f>
        <v>fixed</v>
      </c>
    </row>
    <row r="322" customFormat="false" ht="14.25" hidden="false" customHeight="false" outlineLevel="0" collapsed="false">
      <c r="A322" s="0" t="s">
        <v>116</v>
      </c>
      <c r="B322" s="1" t="n">
        <v>8904223818850</v>
      </c>
      <c r="C322" s="0" t="s">
        <v>10</v>
      </c>
      <c r="D322" s="0" t="n">
        <f aca="false">VLOOKUP(B322,[1]Sheet1!$A$2:$B$67,2,0)</f>
        <v>240</v>
      </c>
      <c r="E322" s="0" t="n">
        <f aca="false">C322*D322</f>
        <v>240</v>
      </c>
      <c r="F322" s="3" t="n">
        <f aca="false">E322/1000</f>
        <v>0.24</v>
      </c>
      <c r="G322" s="0" t="n">
        <f aca="false">_xlfn.CEILING.MATH(F322,0.5)</f>
        <v>0.5</v>
      </c>
      <c r="H322" s="0" t="str">
        <f aca="false">VLOOKUP(A322,courier_company_invoice!$B$2:$H$125,2,0)</f>
        <v>0.69</v>
      </c>
      <c r="I322" s="0" t="str">
        <f aca="false">IF(G322=0.5,"fixed","additional")</f>
        <v>fixed</v>
      </c>
    </row>
    <row r="323" customFormat="false" ht="14.25" hidden="false" customHeight="false" outlineLevel="0" collapsed="false">
      <c r="A323" s="0" t="s">
        <v>117</v>
      </c>
      <c r="B323" s="1" t="n">
        <v>8904223818706</v>
      </c>
      <c r="C323" s="0" t="s">
        <v>10</v>
      </c>
      <c r="D323" s="0" t="n">
        <f aca="false">VLOOKUP(B323,[1]Sheet1!$A$2:$B$67,2,0)</f>
        <v>127</v>
      </c>
      <c r="E323" s="0" t="n">
        <f aca="false">C323*D323</f>
        <v>127</v>
      </c>
      <c r="F323" s="3" t="n">
        <f aca="false">E323/1000</f>
        <v>0.127</v>
      </c>
      <c r="G323" s="0" t="n">
        <f aca="false">_xlfn.CEILING.MATH(F323,0.5)</f>
        <v>0.5</v>
      </c>
      <c r="H323" s="0" t="str">
        <f aca="false">VLOOKUP(A323,courier_company_invoice!$B$2:$H$125,2,0)</f>
        <v>0.59</v>
      </c>
      <c r="I323" s="0" t="str">
        <f aca="false">IF(G323=0.5,"fixed","additional")</f>
        <v>fixed</v>
      </c>
    </row>
    <row r="324" customFormat="false" ht="14.25" hidden="false" customHeight="false" outlineLevel="0" collapsed="false">
      <c r="A324" s="0" t="s">
        <v>118</v>
      </c>
      <c r="B324" s="1" t="n">
        <v>8904223818850</v>
      </c>
      <c r="C324" s="0" t="s">
        <v>10</v>
      </c>
      <c r="D324" s="0" t="n">
        <f aca="false">VLOOKUP(B324,[1]Sheet1!$A$2:$B$67,2,0)</f>
        <v>240</v>
      </c>
      <c r="E324" s="0" t="n">
        <f aca="false">C324*D324</f>
        <v>240</v>
      </c>
      <c r="F324" s="3" t="n">
        <f aca="false">E324/1000</f>
        <v>0.24</v>
      </c>
      <c r="G324" s="0" t="n">
        <f aca="false">_xlfn.CEILING.MATH(F324,0.5)</f>
        <v>0.5</v>
      </c>
      <c r="H324" s="0" t="str">
        <f aca="false">VLOOKUP(A324,courier_company_invoice!$B$2:$H$125,2,0)</f>
        <v>1.35</v>
      </c>
      <c r="I324" s="0" t="str">
        <f aca="false">IF(G324=0.5,"fixed","additional")</f>
        <v>fixed</v>
      </c>
    </row>
    <row r="325" customFormat="false" ht="14.25" hidden="false" customHeight="false" outlineLevel="0" collapsed="false">
      <c r="A325" s="0" t="s">
        <v>118</v>
      </c>
      <c r="B325" s="1" t="n">
        <v>8904223818683</v>
      </c>
      <c r="C325" s="0" t="s">
        <v>10</v>
      </c>
      <c r="D325" s="0" t="n">
        <f aca="false">VLOOKUP(B325,[1]Sheet1!$A$2:$B$67,2,0)</f>
        <v>121</v>
      </c>
      <c r="E325" s="0" t="n">
        <f aca="false">C325*D325</f>
        <v>121</v>
      </c>
      <c r="F325" s="3" t="n">
        <f aca="false">E325/1000</f>
        <v>0.121</v>
      </c>
      <c r="G325" s="0" t="n">
        <f aca="false">_xlfn.CEILING.MATH(F325,0.5)</f>
        <v>0.5</v>
      </c>
      <c r="H325" s="0" t="str">
        <f aca="false">VLOOKUP(A325,courier_company_invoice!$B$2:$H$125,2,0)</f>
        <v>1.35</v>
      </c>
      <c r="I325" s="0" t="str">
        <f aca="false">IF(G325=0.5,"fixed","additional")</f>
        <v>fixed</v>
      </c>
    </row>
    <row r="326" customFormat="false" ht="14.25" hidden="false" customHeight="false" outlineLevel="0" collapsed="false">
      <c r="A326" s="0" t="s">
        <v>119</v>
      </c>
      <c r="B326" s="1" t="n">
        <v>8904223818706</v>
      </c>
      <c r="C326" s="0" t="s">
        <v>10</v>
      </c>
      <c r="D326" s="0" t="n">
        <f aca="false">VLOOKUP(B326,[1]Sheet1!$A$2:$B$67,2,0)</f>
        <v>127</v>
      </c>
      <c r="E326" s="0" t="n">
        <f aca="false">C326*D326</f>
        <v>127</v>
      </c>
      <c r="F326" s="3" t="n">
        <f aca="false">E326/1000</f>
        <v>0.127</v>
      </c>
      <c r="G326" s="0" t="n">
        <f aca="false">_xlfn.CEILING.MATH(F326,0.5)</f>
        <v>0.5</v>
      </c>
      <c r="H326" s="0" t="str">
        <f aca="false">VLOOKUP(A326,courier_company_invoice!$B$2:$H$125,2,0)</f>
        <v>2.86</v>
      </c>
      <c r="I326" s="0" t="str">
        <f aca="false">IF(G326=0.5,"fixed","additional")</f>
        <v>fixed</v>
      </c>
    </row>
    <row r="327" customFormat="false" ht="14.25" hidden="false" customHeight="false" outlineLevel="0" collapsed="false">
      <c r="A327" s="0" t="s">
        <v>119</v>
      </c>
      <c r="B327" s="1" t="n">
        <v>8904223818638</v>
      </c>
      <c r="C327" s="0" t="s">
        <v>12</v>
      </c>
      <c r="D327" s="0" t="n">
        <f aca="false">VLOOKUP(B327,[1]Sheet1!$A$2:$B$67,2,0)</f>
        <v>137</v>
      </c>
      <c r="E327" s="0" t="n">
        <f aca="false">C327*D327</f>
        <v>274</v>
      </c>
      <c r="F327" s="3" t="n">
        <f aca="false">E327/1000</f>
        <v>0.274</v>
      </c>
      <c r="G327" s="0" t="n">
        <f aca="false">_xlfn.CEILING.MATH(F327,0.5)</f>
        <v>0.5</v>
      </c>
      <c r="H327" s="0" t="str">
        <f aca="false">VLOOKUP(A327,courier_company_invoice!$B$2:$H$125,2,0)</f>
        <v>2.86</v>
      </c>
      <c r="I327" s="0" t="str">
        <f aca="false">IF(G327=0.5,"fixed","additional")</f>
        <v>fixed</v>
      </c>
    </row>
    <row r="328" customFormat="false" ht="14.25" hidden="false" customHeight="false" outlineLevel="0" collapsed="false">
      <c r="A328" s="0" t="s">
        <v>119</v>
      </c>
      <c r="B328" s="1" t="n">
        <v>8904223819505</v>
      </c>
      <c r="C328" s="0" t="s">
        <v>10</v>
      </c>
      <c r="D328" s="0" t="n">
        <f aca="false">VLOOKUP(B328,[1]Sheet1!$A$2:$B$67,2,0)</f>
        <v>210</v>
      </c>
      <c r="E328" s="0" t="n">
        <f aca="false">C328*D328</f>
        <v>210</v>
      </c>
      <c r="F328" s="3" t="n">
        <f aca="false">E328/1000</f>
        <v>0.21</v>
      </c>
      <c r="G328" s="0" t="n">
        <f aca="false">_xlfn.CEILING.MATH(F328,0.5)</f>
        <v>0.5</v>
      </c>
      <c r="H328" s="0" t="str">
        <f aca="false">VLOOKUP(A328,courier_company_invoice!$B$2:$H$125,2,0)</f>
        <v>2.86</v>
      </c>
      <c r="I328" s="0" t="str">
        <f aca="false">IF(G328=0.5,"fixed","additional")</f>
        <v>fixed</v>
      </c>
    </row>
    <row r="329" customFormat="false" ht="14.25" hidden="false" customHeight="false" outlineLevel="0" collapsed="false">
      <c r="A329" s="0" t="s">
        <v>120</v>
      </c>
      <c r="B329" s="1" t="n">
        <v>8904223819512</v>
      </c>
      <c r="C329" s="0" t="s">
        <v>15</v>
      </c>
      <c r="D329" s="0" t="n">
        <f aca="false">VLOOKUP(B329,[1]Sheet1!$A$2:$B$67,2,0)</f>
        <v>210</v>
      </c>
      <c r="E329" s="0" t="n">
        <f aca="false">C329*D329</f>
        <v>840</v>
      </c>
      <c r="F329" s="3" t="n">
        <f aca="false">E329/1000</f>
        <v>0.84</v>
      </c>
      <c r="G329" s="0" t="n">
        <f aca="false">_xlfn.CEILING.MATH(F329,0.5)</f>
        <v>1</v>
      </c>
      <c r="H329" s="0" t="str">
        <f aca="false">VLOOKUP(A329,courier_company_invoice!$B$2:$H$125,2,0)</f>
        <v>1.02</v>
      </c>
      <c r="I329" s="0" t="str">
        <f aca="false">IF(G329=0.5,"fixed","additional")</f>
        <v>additional</v>
      </c>
    </row>
    <row r="330" customFormat="false" ht="14.25" hidden="false" customHeight="false" outlineLevel="0" collapsed="false">
      <c r="A330" s="0" t="s">
        <v>121</v>
      </c>
      <c r="B330" s="1" t="n">
        <v>8904223818706</v>
      </c>
      <c r="C330" s="0" t="s">
        <v>10</v>
      </c>
      <c r="D330" s="0" t="n">
        <f aca="false">VLOOKUP(B330,[1]Sheet1!$A$2:$B$67,2,0)</f>
        <v>127</v>
      </c>
      <c r="E330" s="0" t="n">
        <f aca="false">C330*D330</f>
        <v>127</v>
      </c>
      <c r="F330" s="3" t="n">
        <f aca="false">E330/1000</f>
        <v>0.127</v>
      </c>
      <c r="G330" s="0" t="n">
        <f aca="false">_xlfn.CEILING.MATH(F330,0.5)</f>
        <v>0.5</v>
      </c>
      <c r="H330" s="0" t="str">
        <f aca="false">VLOOKUP(A330,courier_company_invoice!$B$2:$H$125,2,0)</f>
        <v>0.69</v>
      </c>
      <c r="I330" s="0" t="str">
        <f aca="false">IF(G330=0.5,"fixed","additional")</f>
        <v>fixed</v>
      </c>
    </row>
    <row r="331" customFormat="false" ht="14.25" hidden="false" customHeight="false" outlineLevel="0" collapsed="false">
      <c r="A331" s="0" t="s">
        <v>121</v>
      </c>
      <c r="B331" s="1" t="n">
        <v>8904223818942</v>
      </c>
      <c r="C331" s="0" t="s">
        <v>10</v>
      </c>
      <c r="D331" s="0" t="n">
        <f aca="false">VLOOKUP(B331,[1]Sheet1!$A$2:$B$67,2,0)</f>
        <v>133</v>
      </c>
      <c r="E331" s="0" t="n">
        <f aca="false">C331*D331</f>
        <v>133</v>
      </c>
      <c r="F331" s="3" t="n">
        <f aca="false">E331/1000</f>
        <v>0.133</v>
      </c>
      <c r="G331" s="0" t="n">
        <f aca="false">_xlfn.CEILING.MATH(F331,0.5)</f>
        <v>0.5</v>
      </c>
      <c r="H331" s="0" t="str">
        <f aca="false">VLOOKUP(A331,courier_company_invoice!$B$2:$H$125,2,0)</f>
        <v>0.69</v>
      </c>
      <c r="I331" s="0" t="str">
        <f aca="false">IF(G331=0.5,"fixed","additional")</f>
        <v>fixed</v>
      </c>
    </row>
    <row r="332" customFormat="false" ht="14.25" hidden="false" customHeight="false" outlineLevel="0" collapsed="false">
      <c r="A332" s="0" t="s">
        <v>121</v>
      </c>
      <c r="B332" s="1" t="n">
        <v>8904223818850</v>
      </c>
      <c r="C332" s="0" t="s">
        <v>10</v>
      </c>
      <c r="D332" s="0" t="n">
        <f aca="false">VLOOKUP(B332,[1]Sheet1!$A$2:$B$67,2,0)</f>
        <v>240</v>
      </c>
      <c r="E332" s="0" t="n">
        <f aca="false">C332*D332</f>
        <v>240</v>
      </c>
      <c r="F332" s="3" t="n">
        <f aca="false">E332/1000</f>
        <v>0.24</v>
      </c>
      <c r="G332" s="0" t="n">
        <f aca="false">_xlfn.CEILING.MATH(F332,0.5)</f>
        <v>0.5</v>
      </c>
      <c r="H332" s="0" t="str">
        <f aca="false">VLOOKUP(A332,courier_company_invoice!$B$2:$H$125,2,0)</f>
        <v>0.69</v>
      </c>
      <c r="I332" s="0" t="str">
        <f aca="false">IF(G332=0.5,"fixed","additional")</f>
        <v>fixed</v>
      </c>
    </row>
    <row r="333" customFormat="false" ht="14.25" hidden="false" customHeight="false" outlineLevel="0" collapsed="false">
      <c r="A333" s="0" t="s">
        <v>122</v>
      </c>
      <c r="B333" s="1" t="n">
        <v>8904223819031</v>
      </c>
      <c r="C333" s="0" t="s">
        <v>10</v>
      </c>
      <c r="D333" s="0" t="n">
        <f aca="false">VLOOKUP(B333,[1]Sheet1!$A$2:$B$67,2,0)</f>
        <v>112</v>
      </c>
      <c r="E333" s="0" t="n">
        <f aca="false">C333*D333</f>
        <v>112</v>
      </c>
      <c r="F333" s="3" t="n">
        <f aca="false">E333/1000</f>
        <v>0.112</v>
      </c>
      <c r="G333" s="0" t="n">
        <f aca="false">_xlfn.CEILING.MATH(F333,0.5)</f>
        <v>0.5</v>
      </c>
      <c r="H333" s="0" t="str">
        <f aca="false">VLOOKUP(A333,courier_company_invoice!$B$2:$H$125,2,0)</f>
        <v>1.13</v>
      </c>
      <c r="I333" s="0" t="str">
        <f aca="false">IF(G333=0.5,"fixed","additional")</f>
        <v>fixed</v>
      </c>
    </row>
    <row r="334" customFormat="false" ht="14.25" hidden="false" customHeight="false" outlineLevel="0" collapsed="false">
      <c r="A334" s="0" t="s">
        <v>122</v>
      </c>
      <c r="B334" s="1" t="n">
        <v>8904223818430</v>
      </c>
      <c r="C334" s="0" t="s">
        <v>10</v>
      </c>
      <c r="D334" s="0" t="n">
        <f aca="false">VLOOKUP(B334,[1]Sheet1!$A$2:$B$67,2,0)</f>
        <v>165</v>
      </c>
      <c r="E334" s="0" t="n">
        <f aca="false">C334*D334</f>
        <v>165</v>
      </c>
      <c r="F334" s="3" t="n">
        <f aca="false">E334/1000</f>
        <v>0.165</v>
      </c>
      <c r="G334" s="0" t="n">
        <f aca="false">_xlfn.CEILING.MATH(F334,0.5)</f>
        <v>0.5</v>
      </c>
      <c r="H334" s="0" t="str">
        <f aca="false">VLOOKUP(A334,courier_company_invoice!$B$2:$H$125,2,0)</f>
        <v>1.13</v>
      </c>
      <c r="I334" s="0" t="str">
        <f aca="false">IF(G334=0.5,"fixed","additional")</f>
        <v>fixed</v>
      </c>
    </row>
    <row r="335" customFormat="false" ht="14.25" hidden="false" customHeight="false" outlineLevel="0" collapsed="false">
      <c r="A335" s="0" t="s">
        <v>122</v>
      </c>
      <c r="B335" s="1" t="n">
        <v>8904223818850</v>
      </c>
      <c r="C335" s="0" t="s">
        <v>10</v>
      </c>
      <c r="D335" s="0" t="n">
        <f aca="false">VLOOKUP(B335,[1]Sheet1!$A$2:$B$67,2,0)</f>
        <v>240</v>
      </c>
      <c r="E335" s="0" t="n">
        <f aca="false">C335*D335</f>
        <v>240</v>
      </c>
      <c r="F335" s="3" t="n">
        <f aca="false">E335/1000</f>
        <v>0.24</v>
      </c>
      <c r="G335" s="0" t="n">
        <f aca="false">_xlfn.CEILING.MATH(F335,0.5)</f>
        <v>0.5</v>
      </c>
      <c r="H335" s="0" t="str">
        <f aca="false">VLOOKUP(A335,courier_company_invoice!$B$2:$H$125,2,0)</f>
        <v>1.13</v>
      </c>
      <c r="I335" s="0" t="str">
        <f aca="false">IF(G335=0.5,"fixed","additional")</f>
        <v>fixed</v>
      </c>
    </row>
    <row r="336" customFormat="false" ht="14.25" hidden="false" customHeight="false" outlineLevel="0" collapsed="false">
      <c r="A336" s="0" t="s">
        <v>122</v>
      </c>
      <c r="B336" s="1" t="n">
        <v>8904223819512</v>
      </c>
      <c r="C336" s="0" t="s">
        <v>10</v>
      </c>
      <c r="D336" s="0" t="n">
        <f aca="false">VLOOKUP(B336,[1]Sheet1!$A$2:$B$67,2,0)</f>
        <v>210</v>
      </c>
      <c r="E336" s="0" t="n">
        <f aca="false">C336*D336</f>
        <v>210</v>
      </c>
      <c r="F336" s="3" t="n">
        <f aca="false">E336/1000</f>
        <v>0.21</v>
      </c>
      <c r="G336" s="0" t="n">
        <f aca="false">_xlfn.CEILING.MATH(F336,0.5)</f>
        <v>0.5</v>
      </c>
      <c r="H336" s="0" t="str">
        <f aca="false">VLOOKUP(A336,courier_company_invoice!$B$2:$H$125,2,0)</f>
        <v>1.13</v>
      </c>
      <c r="I336" s="0" t="str">
        <f aca="false">IF(G336=0.5,"fixed","additional")</f>
        <v>fixed</v>
      </c>
    </row>
    <row r="337" customFormat="false" ht="14.25" hidden="false" customHeight="false" outlineLevel="0" collapsed="false">
      <c r="A337" s="0" t="s">
        <v>122</v>
      </c>
      <c r="B337" s="1" t="n">
        <v>8904223819468</v>
      </c>
      <c r="C337" s="0" t="s">
        <v>10</v>
      </c>
      <c r="D337" s="0" t="n">
        <f aca="false">VLOOKUP(B337,[1]Sheet1!$A$2:$B$67,2,0)</f>
        <v>240</v>
      </c>
      <c r="E337" s="0" t="n">
        <f aca="false">C337*D337</f>
        <v>240</v>
      </c>
      <c r="F337" s="3" t="n">
        <f aca="false">E337/1000</f>
        <v>0.24</v>
      </c>
      <c r="G337" s="0" t="n">
        <f aca="false">_xlfn.CEILING.MATH(F337,0.5)</f>
        <v>0.5</v>
      </c>
      <c r="H337" s="0" t="str">
        <f aca="false">VLOOKUP(A337,courier_company_invoice!$B$2:$H$125,2,0)</f>
        <v>1.13</v>
      </c>
      <c r="I337" s="0" t="str">
        <f aca="false">IF(G337=0.5,"fixed","additional")</f>
        <v>fixed</v>
      </c>
    </row>
    <row r="338" customFormat="false" ht="14.25" hidden="false" customHeight="false" outlineLevel="0" collapsed="false">
      <c r="A338" s="0" t="s">
        <v>123</v>
      </c>
      <c r="B338" s="1" t="n">
        <v>8904223818706</v>
      </c>
      <c r="C338" s="0" t="s">
        <v>10</v>
      </c>
      <c r="D338" s="0" t="n">
        <f aca="false">VLOOKUP(B338,[1]Sheet1!$A$2:$B$67,2,0)</f>
        <v>127</v>
      </c>
      <c r="E338" s="0" t="n">
        <f aca="false">C338*D338</f>
        <v>127</v>
      </c>
      <c r="F338" s="3" t="n">
        <f aca="false">E338/1000</f>
        <v>0.127</v>
      </c>
      <c r="G338" s="0" t="n">
        <f aca="false">_xlfn.CEILING.MATH(F338,0.5)</f>
        <v>0.5</v>
      </c>
      <c r="H338" s="0" t="str">
        <f aca="false">VLOOKUP(A338,courier_company_invoice!$B$2:$H$125,2,0)</f>
        <v>0.68</v>
      </c>
      <c r="I338" s="0" t="str">
        <f aca="false">IF(G338=0.5,"fixed","additional")</f>
        <v>fixed</v>
      </c>
    </row>
    <row r="339" customFormat="false" ht="14.25" hidden="false" customHeight="false" outlineLevel="0" collapsed="false">
      <c r="A339" s="0" t="s">
        <v>123</v>
      </c>
      <c r="B339" s="1" t="n">
        <v>8904223818942</v>
      </c>
      <c r="C339" s="0" t="s">
        <v>10</v>
      </c>
      <c r="D339" s="0" t="n">
        <f aca="false">VLOOKUP(B339,[1]Sheet1!$A$2:$B$67,2,0)</f>
        <v>133</v>
      </c>
      <c r="E339" s="0" t="n">
        <f aca="false">C339*D339</f>
        <v>133</v>
      </c>
      <c r="F339" s="3" t="n">
        <f aca="false">E339/1000</f>
        <v>0.133</v>
      </c>
      <c r="G339" s="0" t="n">
        <f aca="false">_xlfn.CEILING.MATH(F339,0.5)</f>
        <v>0.5</v>
      </c>
      <c r="H339" s="0" t="str">
        <f aca="false">VLOOKUP(A339,courier_company_invoice!$B$2:$H$125,2,0)</f>
        <v>0.68</v>
      </c>
      <c r="I339" s="0" t="str">
        <f aca="false">IF(G339=0.5,"fixed","additional")</f>
        <v>fixed</v>
      </c>
    </row>
    <row r="340" customFormat="false" ht="14.25" hidden="false" customHeight="false" outlineLevel="0" collapsed="false">
      <c r="A340" s="0" t="s">
        <v>123</v>
      </c>
      <c r="B340" s="1" t="n">
        <v>8904223818850</v>
      </c>
      <c r="C340" s="0" t="s">
        <v>10</v>
      </c>
      <c r="D340" s="0" t="n">
        <f aca="false">VLOOKUP(B340,[1]Sheet1!$A$2:$B$67,2,0)</f>
        <v>240</v>
      </c>
      <c r="E340" s="0" t="n">
        <f aca="false">C340*D340</f>
        <v>240</v>
      </c>
      <c r="F340" s="3" t="n">
        <f aca="false">E340/1000</f>
        <v>0.24</v>
      </c>
      <c r="G340" s="0" t="n">
        <f aca="false">_xlfn.CEILING.MATH(F340,0.5)</f>
        <v>0.5</v>
      </c>
      <c r="H340" s="0" t="str">
        <f aca="false">VLOOKUP(A340,courier_company_invoice!$B$2:$H$125,2,0)</f>
        <v>0.68</v>
      </c>
      <c r="I340" s="0" t="str">
        <f aca="false">IF(G340=0.5,"fixed","additional")</f>
        <v>fixed</v>
      </c>
    </row>
    <row r="341" customFormat="false" ht="14.25" hidden="false" customHeight="false" outlineLevel="0" collapsed="false">
      <c r="A341" s="0" t="s">
        <v>124</v>
      </c>
      <c r="B341" s="1" t="n">
        <v>8904223819468</v>
      </c>
      <c r="C341" s="0" t="s">
        <v>10</v>
      </c>
      <c r="D341" s="0" t="n">
        <f aca="false">VLOOKUP(B341,[1]Sheet1!$A$2:$B$67,2,0)</f>
        <v>240</v>
      </c>
      <c r="E341" s="0" t="n">
        <f aca="false">C341*D341</f>
        <v>240</v>
      </c>
      <c r="F341" s="3" t="n">
        <f aca="false">E341/1000</f>
        <v>0.24</v>
      </c>
      <c r="G341" s="0" t="n">
        <f aca="false">_xlfn.CEILING.MATH(F341,0.5)</f>
        <v>0.5</v>
      </c>
      <c r="H341" s="0" t="str">
        <f aca="false">VLOOKUP(A341,courier_company_invoice!$B$2:$H$125,2,0)</f>
        <v>0.15</v>
      </c>
      <c r="I341" s="0" t="str">
        <f aca="false">IF(G341=0.5,"fixed","additional")</f>
        <v>fixed</v>
      </c>
    </row>
    <row r="342" customFormat="false" ht="14.25" hidden="false" customHeight="false" outlineLevel="0" collapsed="false">
      <c r="A342" s="0" t="s">
        <v>125</v>
      </c>
      <c r="B342" s="1" t="n">
        <v>8904223818706</v>
      </c>
      <c r="C342" s="0" t="s">
        <v>10</v>
      </c>
      <c r="D342" s="0" t="n">
        <f aca="false">VLOOKUP(B342,[1]Sheet1!$A$2:$B$67,2,0)</f>
        <v>127</v>
      </c>
      <c r="E342" s="0" t="n">
        <f aca="false">C342*D342</f>
        <v>127</v>
      </c>
      <c r="F342" s="3" t="n">
        <f aca="false">E342/1000</f>
        <v>0.127</v>
      </c>
      <c r="G342" s="0" t="n">
        <f aca="false">_xlfn.CEILING.MATH(F342,0.5)</f>
        <v>0.5</v>
      </c>
      <c r="H342" s="0" t="str">
        <f aca="false">VLOOKUP(A342,courier_company_invoice!$B$2:$H$125,2,0)</f>
        <v>0.69</v>
      </c>
      <c r="I342" s="0" t="str">
        <f aca="false">IF(G342=0.5,"fixed","additional")</f>
        <v>fixed</v>
      </c>
    </row>
    <row r="343" customFormat="false" ht="14.25" hidden="false" customHeight="false" outlineLevel="0" collapsed="false">
      <c r="A343" s="0" t="s">
        <v>125</v>
      </c>
      <c r="B343" s="1" t="n">
        <v>8904223818942</v>
      </c>
      <c r="C343" s="0" t="s">
        <v>10</v>
      </c>
      <c r="D343" s="0" t="n">
        <f aca="false">VLOOKUP(B343,[1]Sheet1!$A$2:$B$67,2,0)</f>
        <v>133</v>
      </c>
      <c r="E343" s="0" t="n">
        <f aca="false">C343*D343</f>
        <v>133</v>
      </c>
      <c r="F343" s="3" t="n">
        <f aca="false">E343/1000</f>
        <v>0.133</v>
      </c>
      <c r="G343" s="0" t="n">
        <f aca="false">_xlfn.CEILING.MATH(F343,0.5)</f>
        <v>0.5</v>
      </c>
      <c r="H343" s="0" t="str">
        <f aca="false">VLOOKUP(A343,courier_company_invoice!$B$2:$H$125,2,0)</f>
        <v>0.69</v>
      </c>
      <c r="I343" s="0" t="str">
        <f aca="false">IF(G343=0.5,"fixed","additional")</f>
        <v>fixed</v>
      </c>
    </row>
    <row r="344" customFormat="false" ht="14.25" hidden="false" customHeight="false" outlineLevel="0" collapsed="false">
      <c r="A344" s="0" t="s">
        <v>125</v>
      </c>
      <c r="B344" s="1" t="n">
        <v>8904223818850</v>
      </c>
      <c r="C344" s="0" t="s">
        <v>10</v>
      </c>
      <c r="D344" s="0" t="n">
        <f aca="false">VLOOKUP(B344,[1]Sheet1!$A$2:$B$67,2,0)</f>
        <v>240</v>
      </c>
      <c r="E344" s="0" t="n">
        <f aca="false">C344*D344</f>
        <v>240</v>
      </c>
      <c r="F344" s="3" t="n">
        <f aca="false">E344/1000</f>
        <v>0.24</v>
      </c>
      <c r="G344" s="0" t="n">
        <f aca="false">_xlfn.CEILING.MATH(F344,0.5)</f>
        <v>0.5</v>
      </c>
      <c r="H344" s="0" t="str">
        <f aca="false">VLOOKUP(A344,courier_company_invoice!$B$2:$H$125,2,0)</f>
        <v>0.69</v>
      </c>
      <c r="I344" s="0" t="str">
        <f aca="false">IF(G344=0.5,"fixed","additional")</f>
        <v>fixed</v>
      </c>
    </row>
    <row r="345" customFormat="false" ht="14.25" hidden="false" customHeight="false" outlineLevel="0" collapsed="false">
      <c r="A345" s="0" t="s">
        <v>126</v>
      </c>
      <c r="B345" s="1" t="n">
        <v>8904223818669</v>
      </c>
      <c r="C345" s="0" t="s">
        <v>10</v>
      </c>
      <c r="D345" s="0" t="n">
        <f aca="false">VLOOKUP(B345,[1]Sheet1!$A$2:$B$67,2,0)</f>
        <v>240</v>
      </c>
      <c r="E345" s="0" t="n">
        <f aca="false">C345*D345</f>
        <v>240</v>
      </c>
      <c r="F345" s="3" t="n">
        <f aca="false">E345/1000</f>
        <v>0.24</v>
      </c>
      <c r="G345" s="0" t="n">
        <f aca="false">_xlfn.CEILING.MATH(F345,0.5)</f>
        <v>0.5</v>
      </c>
      <c r="H345" s="0" t="str">
        <f aca="false">VLOOKUP(A345,courier_company_invoice!$B$2:$H$125,2,0)</f>
        <v>1.08</v>
      </c>
      <c r="I345" s="0" t="str">
        <f aca="false">IF(G345=0.5,"fixed","additional")</f>
        <v>fixed</v>
      </c>
    </row>
    <row r="346" customFormat="false" ht="14.25" hidden="false" customHeight="false" outlineLevel="0" collapsed="false">
      <c r="A346" s="0" t="s">
        <v>126</v>
      </c>
      <c r="B346" s="1" t="n">
        <v>8904223818683</v>
      </c>
      <c r="C346" s="0" t="s">
        <v>10</v>
      </c>
      <c r="D346" s="0" t="n">
        <f aca="false">VLOOKUP(B346,[1]Sheet1!$A$2:$B$67,2,0)</f>
        <v>121</v>
      </c>
      <c r="E346" s="0" t="n">
        <f aca="false">C346*D346</f>
        <v>121</v>
      </c>
      <c r="F346" s="3" t="n">
        <f aca="false">E346/1000</f>
        <v>0.121</v>
      </c>
      <c r="G346" s="0" t="n">
        <f aca="false">_xlfn.CEILING.MATH(F346,0.5)</f>
        <v>0.5</v>
      </c>
      <c r="H346" s="0" t="str">
        <f aca="false">VLOOKUP(A346,courier_company_invoice!$B$2:$H$125,2,0)</f>
        <v>1.08</v>
      </c>
      <c r="I346" s="0" t="str">
        <f aca="false">IF(G346=0.5,"fixed","additional")</f>
        <v>fixed</v>
      </c>
    </row>
    <row r="347" customFormat="false" ht="14.25" hidden="false" customHeight="false" outlineLevel="0" collapsed="false">
      <c r="A347" s="0" t="s">
        <v>126</v>
      </c>
      <c r="B347" s="1" t="n">
        <v>8904223818935</v>
      </c>
      <c r="C347" s="0" t="s">
        <v>10</v>
      </c>
      <c r="D347" s="0" t="n">
        <f aca="false">VLOOKUP(B347,[1]Sheet1!$A$2:$B$67,2,0)</f>
        <v>120</v>
      </c>
      <c r="E347" s="0" t="n">
        <f aca="false">C347*D347</f>
        <v>120</v>
      </c>
      <c r="F347" s="3" t="n">
        <f aca="false">E347/1000</f>
        <v>0.12</v>
      </c>
      <c r="G347" s="0" t="n">
        <f aca="false">_xlfn.CEILING.MATH(F347,0.5)</f>
        <v>0.5</v>
      </c>
      <c r="H347" s="0" t="str">
        <f aca="false">VLOOKUP(A347,courier_company_invoice!$B$2:$H$125,2,0)</f>
        <v>1.08</v>
      </c>
      <c r="I347" s="0" t="str">
        <f aca="false">IF(G347=0.5,"fixed","additional")</f>
        <v>fixed</v>
      </c>
    </row>
    <row r="348" customFormat="false" ht="14.25" hidden="false" customHeight="false" outlineLevel="0" collapsed="false">
      <c r="A348" s="0" t="s">
        <v>126</v>
      </c>
      <c r="B348" s="1" t="n">
        <v>8904223818713</v>
      </c>
      <c r="C348" s="0" t="s">
        <v>10</v>
      </c>
      <c r="D348" s="0" t="n">
        <f aca="false">VLOOKUP(B348,[1]Sheet1!$A$2:$B$67,2,0)</f>
        <v>120</v>
      </c>
      <c r="E348" s="0" t="n">
        <f aca="false">C348*D348</f>
        <v>120</v>
      </c>
      <c r="F348" s="3" t="n">
        <f aca="false">E348/1000</f>
        <v>0.12</v>
      </c>
      <c r="G348" s="0" t="n">
        <f aca="false">_xlfn.CEILING.MATH(F348,0.5)</f>
        <v>0.5</v>
      </c>
      <c r="H348" s="0" t="str">
        <f aca="false">VLOOKUP(A348,courier_company_invoice!$B$2:$H$125,2,0)</f>
        <v>1.08</v>
      </c>
      <c r="I348" s="0" t="str">
        <f aca="false">IF(G348=0.5,"fixed","additional")</f>
        <v>fixed</v>
      </c>
    </row>
    <row r="349" customFormat="false" ht="14.25" hidden="false" customHeight="false" outlineLevel="0" collapsed="false">
      <c r="A349" s="0" t="s">
        <v>126</v>
      </c>
      <c r="B349" s="1" t="n">
        <v>8904223819024</v>
      </c>
      <c r="C349" s="0" t="s">
        <v>10</v>
      </c>
      <c r="D349" s="0" t="n">
        <f aca="false">VLOOKUP(B349,[1]Sheet1!$A$2:$B$67,2,0)</f>
        <v>112</v>
      </c>
      <c r="E349" s="0" t="n">
        <f aca="false">C349*D349</f>
        <v>112</v>
      </c>
      <c r="F349" s="3" t="n">
        <f aca="false">E349/1000</f>
        <v>0.112</v>
      </c>
      <c r="G349" s="0" t="n">
        <f aca="false">_xlfn.CEILING.MATH(F349,0.5)</f>
        <v>0.5</v>
      </c>
      <c r="H349" s="0" t="str">
        <f aca="false">VLOOKUP(A349,courier_company_invoice!$B$2:$H$125,2,0)</f>
        <v>1.08</v>
      </c>
      <c r="I349" s="0" t="str">
        <f aca="false">IF(G349=0.5,"fixed","additional")</f>
        <v>fixed</v>
      </c>
    </row>
    <row r="350" customFormat="false" ht="14.25" hidden="false" customHeight="false" outlineLevel="0" collapsed="false">
      <c r="A350" s="0" t="s">
        <v>126</v>
      </c>
      <c r="B350" s="1" t="n">
        <v>8904223819123</v>
      </c>
      <c r="C350" s="0" t="s">
        <v>10</v>
      </c>
      <c r="D350" s="0" t="n">
        <f aca="false">VLOOKUP(B350,[1]Sheet1!$A$2:$B$67,2,0)</f>
        <v>250</v>
      </c>
      <c r="E350" s="0" t="n">
        <f aca="false">C350*D350</f>
        <v>250</v>
      </c>
      <c r="F350" s="3" t="n">
        <f aca="false">E350/1000</f>
        <v>0.25</v>
      </c>
      <c r="G350" s="0" t="n">
        <f aca="false">_xlfn.CEILING.MATH(F350,0.5)</f>
        <v>0.5</v>
      </c>
      <c r="H350" s="0" t="str">
        <f aca="false">VLOOKUP(A350,courier_company_invoice!$B$2:$H$125,2,0)</f>
        <v>1.08</v>
      </c>
      <c r="I350" s="0" t="str">
        <f aca="false">IF(G350=0.5,"fixed","additional")</f>
        <v>fixed</v>
      </c>
    </row>
    <row r="351" customFormat="false" ht="14.25" hidden="false" customHeight="false" outlineLevel="0" collapsed="false">
      <c r="A351" s="0" t="s">
        <v>127</v>
      </c>
      <c r="B351" s="1" t="n">
        <v>8904223818706</v>
      </c>
      <c r="C351" s="0" t="s">
        <v>10</v>
      </c>
      <c r="D351" s="0" t="n">
        <f aca="false">VLOOKUP(B351,[1]Sheet1!$A$2:$B$67,2,0)</f>
        <v>127</v>
      </c>
      <c r="E351" s="0" t="n">
        <f aca="false">C351*D351</f>
        <v>127</v>
      </c>
      <c r="F351" s="3" t="n">
        <f aca="false">E351/1000</f>
        <v>0.127</v>
      </c>
      <c r="G351" s="0" t="n">
        <f aca="false">_xlfn.CEILING.MATH(F351,0.5)</f>
        <v>0.5</v>
      </c>
      <c r="H351" s="0" t="str">
        <f aca="false">VLOOKUP(A351,courier_company_invoice!$B$2:$H$125,2,0)</f>
        <v>0.68</v>
      </c>
      <c r="I351" s="0" t="str">
        <f aca="false">IF(G351=0.5,"fixed","additional")</f>
        <v>fixed</v>
      </c>
    </row>
    <row r="352" customFormat="false" ht="14.25" hidden="false" customHeight="false" outlineLevel="0" collapsed="false">
      <c r="A352" s="0" t="s">
        <v>127</v>
      </c>
      <c r="B352" s="1" t="n">
        <v>8904223818942</v>
      </c>
      <c r="C352" s="0" t="s">
        <v>10</v>
      </c>
      <c r="D352" s="0" t="n">
        <f aca="false">VLOOKUP(B352,[1]Sheet1!$A$2:$B$67,2,0)</f>
        <v>133</v>
      </c>
      <c r="E352" s="0" t="n">
        <f aca="false">C352*D352</f>
        <v>133</v>
      </c>
      <c r="F352" s="3" t="n">
        <f aca="false">E352/1000</f>
        <v>0.133</v>
      </c>
      <c r="G352" s="0" t="n">
        <f aca="false">_xlfn.CEILING.MATH(F352,0.5)</f>
        <v>0.5</v>
      </c>
      <c r="H352" s="0" t="str">
        <f aca="false">VLOOKUP(A352,courier_company_invoice!$B$2:$H$125,2,0)</f>
        <v>0.68</v>
      </c>
      <c r="I352" s="0" t="str">
        <f aca="false">IF(G352=0.5,"fixed","additional")</f>
        <v>fixed</v>
      </c>
    </row>
    <row r="353" customFormat="false" ht="14.25" hidden="false" customHeight="false" outlineLevel="0" collapsed="false">
      <c r="A353" s="0" t="s">
        <v>127</v>
      </c>
      <c r="B353" s="1" t="n">
        <v>8904223818850</v>
      </c>
      <c r="C353" s="0" t="s">
        <v>10</v>
      </c>
      <c r="D353" s="0" t="n">
        <f aca="false">VLOOKUP(B353,[1]Sheet1!$A$2:$B$67,2,0)</f>
        <v>240</v>
      </c>
      <c r="E353" s="0" t="n">
        <f aca="false">C353*D353</f>
        <v>240</v>
      </c>
      <c r="F353" s="3" t="n">
        <f aca="false">E353/1000</f>
        <v>0.24</v>
      </c>
      <c r="G353" s="0" t="n">
        <f aca="false">_xlfn.CEILING.MATH(F353,0.5)</f>
        <v>0.5</v>
      </c>
      <c r="H353" s="0" t="str">
        <f aca="false">VLOOKUP(A353,courier_company_invoice!$B$2:$H$125,2,0)</f>
        <v>0.68</v>
      </c>
      <c r="I353" s="0" t="str">
        <f aca="false">IF(G353=0.5,"fixed","additional")</f>
        <v>fixed</v>
      </c>
    </row>
    <row r="354" customFormat="false" ht="14.25" hidden="false" customHeight="false" outlineLevel="0" collapsed="false">
      <c r="A354" s="0" t="s">
        <v>128</v>
      </c>
      <c r="B354" s="1" t="n">
        <v>8904223818591</v>
      </c>
      <c r="C354" s="0" t="s">
        <v>10</v>
      </c>
      <c r="D354" s="0" t="n">
        <f aca="false">VLOOKUP(B354,[1]Sheet1!$A$2:$B$67,2,0)</f>
        <v>120</v>
      </c>
      <c r="E354" s="0" t="n">
        <f aca="false">C354*D354</f>
        <v>120</v>
      </c>
      <c r="F354" s="3" t="n">
        <f aca="false">E354/1000</f>
        <v>0.12</v>
      </c>
      <c r="G354" s="0" t="n">
        <f aca="false">_xlfn.CEILING.MATH(F354,0.5)</f>
        <v>0.5</v>
      </c>
      <c r="H354" s="0" t="str">
        <f aca="false">VLOOKUP(A354,courier_company_invoice!$B$2:$H$125,2,0)</f>
        <v>1.16</v>
      </c>
      <c r="I354" s="0" t="str">
        <f aca="false">IF(G354=0.5,"fixed","additional")</f>
        <v>fixed</v>
      </c>
    </row>
    <row r="355" customFormat="false" ht="14.25" hidden="false" customHeight="false" outlineLevel="0" collapsed="false">
      <c r="A355" s="0" t="s">
        <v>128</v>
      </c>
      <c r="B355" s="1" t="n">
        <v>8904223816214</v>
      </c>
      <c r="C355" s="0" t="s">
        <v>10</v>
      </c>
      <c r="D355" s="0" t="n">
        <f aca="false">VLOOKUP(B355,[1]Sheet1!$A$2:$B$67,2,0)</f>
        <v>120</v>
      </c>
      <c r="E355" s="0" t="n">
        <f aca="false">C355*D355</f>
        <v>120</v>
      </c>
      <c r="F355" s="3" t="n">
        <f aca="false">E355/1000</f>
        <v>0.12</v>
      </c>
      <c r="G355" s="0" t="n">
        <f aca="false">_xlfn.CEILING.MATH(F355,0.5)</f>
        <v>0.5</v>
      </c>
      <c r="H355" s="0" t="str">
        <f aca="false">VLOOKUP(A355,courier_company_invoice!$B$2:$H$125,2,0)</f>
        <v>1.16</v>
      </c>
      <c r="I355" s="0" t="str">
        <f aca="false">IF(G355=0.5,"fixed","additional")</f>
        <v>fixed</v>
      </c>
    </row>
    <row r="356" customFormat="false" ht="14.25" hidden="false" customHeight="false" outlineLevel="0" collapsed="false">
      <c r="A356" s="0" t="s">
        <v>128</v>
      </c>
      <c r="B356" s="1" t="n">
        <v>8904223819024</v>
      </c>
      <c r="C356" s="0" t="s">
        <v>10</v>
      </c>
      <c r="D356" s="0" t="n">
        <f aca="false">VLOOKUP(B356,[1]Sheet1!$A$2:$B$67,2,0)</f>
        <v>112</v>
      </c>
      <c r="E356" s="0" t="n">
        <f aca="false">C356*D356</f>
        <v>112</v>
      </c>
      <c r="F356" s="3" t="n">
        <f aca="false">E356/1000</f>
        <v>0.112</v>
      </c>
      <c r="G356" s="0" t="n">
        <f aca="false">_xlfn.CEILING.MATH(F356,0.5)</f>
        <v>0.5</v>
      </c>
      <c r="H356" s="0" t="str">
        <f aca="false">VLOOKUP(A356,courier_company_invoice!$B$2:$H$125,2,0)</f>
        <v>1.16</v>
      </c>
      <c r="I356" s="0" t="str">
        <f aca="false">IF(G356=0.5,"fixed","additional")</f>
        <v>fixed</v>
      </c>
    </row>
    <row r="357" customFormat="false" ht="14.25" hidden="false" customHeight="false" outlineLevel="0" collapsed="false">
      <c r="A357" s="0" t="s">
        <v>128</v>
      </c>
      <c r="B357" s="1" t="n">
        <v>8904223819253</v>
      </c>
      <c r="C357" s="0" t="s">
        <v>10</v>
      </c>
      <c r="D357" s="0" t="n">
        <f aca="false">VLOOKUP(B357,[1]Sheet1!$A$2:$B$67,2,0)</f>
        <v>290</v>
      </c>
      <c r="E357" s="0" t="n">
        <f aca="false">C357*D357</f>
        <v>290</v>
      </c>
      <c r="F357" s="3" t="n">
        <f aca="false">E357/1000</f>
        <v>0.29</v>
      </c>
      <c r="G357" s="0" t="n">
        <f aca="false">_xlfn.CEILING.MATH(F357,0.5)</f>
        <v>0.5</v>
      </c>
      <c r="H357" s="0" t="str">
        <f aca="false">VLOOKUP(A357,courier_company_invoice!$B$2:$H$125,2,0)</f>
        <v>1.16</v>
      </c>
      <c r="I357" s="0" t="str">
        <f aca="false">IF(G357=0.5,"fixed","additional")</f>
        <v>fixed</v>
      </c>
    </row>
    <row r="358" customFormat="false" ht="14.25" hidden="false" customHeight="false" outlineLevel="0" collapsed="false">
      <c r="A358" s="0" t="s">
        <v>128</v>
      </c>
      <c r="B358" s="1" t="n">
        <v>8904223815804</v>
      </c>
      <c r="C358" s="0" t="s">
        <v>10</v>
      </c>
      <c r="D358" s="0" t="n">
        <f aca="false">VLOOKUP(B358,[1]Sheet1!$A$2:$B$67,2,0)</f>
        <v>160</v>
      </c>
      <c r="E358" s="0" t="n">
        <f aca="false">C358*D358</f>
        <v>160</v>
      </c>
      <c r="F358" s="3" t="n">
        <f aca="false">E358/1000</f>
        <v>0.16</v>
      </c>
      <c r="G358" s="0" t="n">
        <f aca="false">_xlfn.CEILING.MATH(F358,0.5)</f>
        <v>0.5</v>
      </c>
      <c r="H358" s="0" t="str">
        <f aca="false">VLOOKUP(A358,courier_company_invoice!$B$2:$H$125,2,0)</f>
        <v>1.16</v>
      </c>
      <c r="I358" s="0" t="str">
        <f aca="false">IF(G358=0.5,"fixed","additional")</f>
        <v>fixed</v>
      </c>
    </row>
    <row r="359" customFormat="false" ht="14.25" hidden="false" customHeight="false" outlineLevel="0" collapsed="false">
      <c r="A359" s="0" t="s">
        <v>128</v>
      </c>
      <c r="B359" s="1" t="n">
        <v>8904223818577</v>
      </c>
      <c r="C359" s="0" t="s">
        <v>10</v>
      </c>
      <c r="D359" s="0" t="n">
        <f aca="false">VLOOKUP(B359,[1]Sheet1!$A$2:$B$67,2,0)</f>
        <v>150</v>
      </c>
      <c r="E359" s="0" t="n">
        <f aca="false">C359*D359</f>
        <v>150</v>
      </c>
      <c r="F359" s="3" t="n">
        <f aca="false">E359/1000</f>
        <v>0.15</v>
      </c>
      <c r="G359" s="0" t="n">
        <f aca="false">_xlfn.CEILING.MATH(F359,0.5)</f>
        <v>0.5</v>
      </c>
      <c r="H359" s="0" t="str">
        <f aca="false">VLOOKUP(A359,courier_company_invoice!$B$2:$H$125,2,0)</f>
        <v>1.16</v>
      </c>
      <c r="I359" s="0" t="str">
        <f aca="false">IF(G359=0.5,"fixed","additional")</f>
        <v>fixed</v>
      </c>
    </row>
    <row r="360" customFormat="false" ht="14.25" hidden="false" customHeight="false" outlineLevel="0" collapsed="false">
      <c r="A360" s="0" t="s">
        <v>129</v>
      </c>
      <c r="B360" s="1" t="n">
        <v>8904223818706</v>
      </c>
      <c r="C360" s="0" t="s">
        <v>10</v>
      </c>
      <c r="D360" s="0" t="n">
        <f aca="false">VLOOKUP(B360,[1]Sheet1!$A$2:$B$67,2,0)</f>
        <v>127</v>
      </c>
      <c r="E360" s="0" t="n">
        <f aca="false">C360*D360</f>
        <v>127</v>
      </c>
      <c r="F360" s="3" t="n">
        <f aca="false">E360/1000</f>
        <v>0.127</v>
      </c>
      <c r="G360" s="0" t="n">
        <f aca="false">_xlfn.CEILING.MATH(F360,0.5)</f>
        <v>0.5</v>
      </c>
      <c r="H360" s="0" t="str">
        <f aca="false">VLOOKUP(A360,courier_company_invoice!$B$2:$H$125,2,0)</f>
        <v>1</v>
      </c>
      <c r="I360" s="0" t="str">
        <f aca="false">IF(G360=0.5,"fixed","additional")</f>
        <v>fixed</v>
      </c>
    </row>
    <row r="361" customFormat="false" ht="14.25" hidden="false" customHeight="false" outlineLevel="0" collapsed="false">
      <c r="A361" s="0" t="s">
        <v>130</v>
      </c>
      <c r="B361" s="1" t="n">
        <v>8904223818706</v>
      </c>
      <c r="C361" s="0" t="s">
        <v>10</v>
      </c>
      <c r="D361" s="0" t="n">
        <f aca="false">VLOOKUP(B361,[1]Sheet1!$A$2:$B$67,2,0)</f>
        <v>127</v>
      </c>
      <c r="E361" s="0" t="n">
        <f aca="false">C361*D361</f>
        <v>127</v>
      </c>
      <c r="F361" s="3" t="n">
        <f aca="false">E361/1000</f>
        <v>0.127</v>
      </c>
      <c r="G361" s="0" t="n">
        <f aca="false">_xlfn.CEILING.MATH(F361,0.5)</f>
        <v>0.5</v>
      </c>
      <c r="H361" s="0" t="str">
        <f aca="false">VLOOKUP(A361,courier_company_invoice!$B$2:$H$125,2,0)</f>
        <v>0.68</v>
      </c>
      <c r="I361" s="0" t="str">
        <f aca="false">IF(G361=0.5,"fixed","additional")</f>
        <v>fixed</v>
      </c>
    </row>
    <row r="362" customFormat="false" ht="14.25" hidden="false" customHeight="false" outlineLevel="0" collapsed="false">
      <c r="A362" s="0" t="s">
        <v>130</v>
      </c>
      <c r="B362" s="1" t="n">
        <v>8904223818942</v>
      </c>
      <c r="C362" s="0" t="s">
        <v>10</v>
      </c>
      <c r="D362" s="0" t="n">
        <f aca="false">VLOOKUP(B362,[1]Sheet1!$A$2:$B$67,2,0)</f>
        <v>133</v>
      </c>
      <c r="E362" s="0" t="n">
        <f aca="false">C362*D362</f>
        <v>133</v>
      </c>
      <c r="F362" s="3" t="n">
        <f aca="false">E362/1000</f>
        <v>0.133</v>
      </c>
      <c r="G362" s="0" t="n">
        <f aca="false">_xlfn.CEILING.MATH(F362,0.5)</f>
        <v>0.5</v>
      </c>
      <c r="H362" s="0" t="str">
        <f aca="false">VLOOKUP(A362,courier_company_invoice!$B$2:$H$125,2,0)</f>
        <v>0.68</v>
      </c>
      <c r="I362" s="0" t="str">
        <f aca="false">IF(G362=0.5,"fixed","additional")</f>
        <v>fixed</v>
      </c>
    </row>
    <row r="363" customFormat="false" ht="14.25" hidden="false" customHeight="false" outlineLevel="0" collapsed="false">
      <c r="A363" s="0" t="s">
        <v>130</v>
      </c>
      <c r="B363" s="1" t="n">
        <v>8904223818850</v>
      </c>
      <c r="C363" s="0" t="s">
        <v>10</v>
      </c>
      <c r="D363" s="0" t="n">
        <f aca="false">VLOOKUP(B363,[1]Sheet1!$A$2:$B$67,2,0)</f>
        <v>240</v>
      </c>
      <c r="E363" s="0" t="n">
        <f aca="false">C363*D363</f>
        <v>240</v>
      </c>
      <c r="F363" s="3" t="n">
        <f aca="false">E363/1000</f>
        <v>0.24</v>
      </c>
      <c r="G363" s="0" t="n">
        <f aca="false">_xlfn.CEILING.MATH(F363,0.5)</f>
        <v>0.5</v>
      </c>
      <c r="H363" s="0" t="str">
        <f aca="false">VLOOKUP(A363,courier_company_invoice!$B$2:$H$125,2,0)</f>
        <v>0.68</v>
      </c>
      <c r="I363" s="0" t="str">
        <f aca="false">IF(G363=0.5,"fixed","additional")</f>
        <v>fixed</v>
      </c>
    </row>
    <row r="364" customFormat="false" ht="14.25" hidden="false" customHeight="false" outlineLevel="0" collapsed="false">
      <c r="A364" s="0" t="s">
        <v>131</v>
      </c>
      <c r="B364" s="1" t="n">
        <v>8904223818706</v>
      </c>
      <c r="C364" s="0" t="s">
        <v>12</v>
      </c>
      <c r="D364" s="0" t="n">
        <f aca="false">VLOOKUP(B364,[1]Sheet1!$A$2:$B$67,2,0)</f>
        <v>127</v>
      </c>
      <c r="E364" s="0" t="n">
        <f aca="false">C364*D364</f>
        <v>254</v>
      </c>
      <c r="F364" s="3" t="n">
        <f aca="false">E364/1000</f>
        <v>0.254</v>
      </c>
      <c r="G364" s="0" t="n">
        <f aca="false">_xlfn.CEILING.MATH(F364,0.5)</f>
        <v>0.5</v>
      </c>
      <c r="H364" s="0" t="str">
        <f aca="false">VLOOKUP(A364,courier_company_invoice!$B$2:$H$125,2,0)</f>
        <v>1.7</v>
      </c>
      <c r="I364" s="0" t="str">
        <f aca="false">IF(G364=0.5,"fixed","additional")</f>
        <v>fixed</v>
      </c>
    </row>
    <row r="365" customFormat="false" ht="14.25" hidden="false" customHeight="false" outlineLevel="0" collapsed="false">
      <c r="A365" s="0" t="s">
        <v>131</v>
      </c>
      <c r="B365" s="1" t="n">
        <v>8904223818942</v>
      </c>
      <c r="C365" s="0" t="s">
        <v>12</v>
      </c>
      <c r="D365" s="0" t="n">
        <f aca="false">VLOOKUP(B365,[1]Sheet1!$A$2:$B$67,2,0)</f>
        <v>133</v>
      </c>
      <c r="E365" s="0" t="n">
        <f aca="false">C365*D365</f>
        <v>266</v>
      </c>
      <c r="F365" s="3" t="n">
        <f aca="false">E365/1000</f>
        <v>0.266</v>
      </c>
      <c r="G365" s="0" t="n">
        <f aca="false">_xlfn.CEILING.MATH(F365,0.5)</f>
        <v>0.5</v>
      </c>
      <c r="H365" s="0" t="str">
        <f aca="false">VLOOKUP(A365,courier_company_invoice!$B$2:$H$125,2,0)</f>
        <v>1.7</v>
      </c>
      <c r="I365" s="0" t="str">
        <f aca="false">IF(G365=0.5,"fixed","additional")</f>
        <v>fixed</v>
      </c>
    </row>
    <row r="366" customFormat="false" ht="14.25" hidden="false" customHeight="false" outlineLevel="0" collapsed="false">
      <c r="A366" s="0" t="s">
        <v>131</v>
      </c>
      <c r="B366" s="1" t="n">
        <v>8904223818850</v>
      </c>
      <c r="C366" s="0" t="s">
        <v>12</v>
      </c>
      <c r="D366" s="0" t="n">
        <f aca="false">VLOOKUP(B366,[1]Sheet1!$A$2:$B$67,2,0)</f>
        <v>240</v>
      </c>
      <c r="E366" s="0" t="n">
        <f aca="false">C366*D366</f>
        <v>480</v>
      </c>
      <c r="F366" s="3" t="n">
        <f aca="false">E366/1000</f>
        <v>0.48</v>
      </c>
      <c r="G366" s="0" t="n">
        <f aca="false">_xlfn.CEILING.MATH(F366,0.5)</f>
        <v>0.5</v>
      </c>
      <c r="H366" s="0" t="str">
        <f aca="false">VLOOKUP(A366,courier_company_invoice!$B$2:$H$125,2,0)</f>
        <v>1.7</v>
      </c>
      <c r="I366" s="0" t="str">
        <f aca="false">IF(G366=0.5,"fixed","additional")</f>
        <v>fixed</v>
      </c>
    </row>
    <row r="367" customFormat="false" ht="14.25" hidden="false" customHeight="false" outlineLevel="0" collapsed="false">
      <c r="A367" s="0" t="s">
        <v>131</v>
      </c>
      <c r="B367" s="1" t="n">
        <v>8904223818706</v>
      </c>
      <c r="C367" s="0" t="s">
        <v>10</v>
      </c>
      <c r="D367" s="0" t="n">
        <f aca="false">VLOOKUP(B367,[1]Sheet1!$A$2:$B$67,2,0)</f>
        <v>127</v>
      </c>
      <c r="E367" s="0" t="n">
        <f aca="false">C367*D367</f>
        <v>127</v>
      </c>
      <c r="F367" s="3" t="n">
        <f aca="false">E367/1000</f>
        <v>0.127</v>
      </c>
      <c r="G367" s="0" t="n">
        <f aca="false">_xlfn.CEILING.MATH(F367,0.5)</f>
        <v>0.5</v>
      </c>
      <c r="H367" s="0" t="str">
        <f aca="false">VLOOKUP(A367,courier_company_invoice!$B$2:$H$125,2,0)</f>
        <v>1.7</v>
      </c>
      <c r="I367" s="0" t="str">
        <f aca="false">IF(G367=0.5,"fixed","additional")</f>
        <v>fixed</v>
      </c>
    </row>
    <row r="368" customFormat="false" ht="14.25" hidden="false" customHeight="false" outlineLevel="0" collapsed="false">
      <c r="A368" s="0" t="s">
        <v>131</v>
      </c>
      <c r="B368" s="1" t="n">
        <v>8904223818942</v>
      </c>
      <c r="C368" s="0" t="s">
        <v>10</v>
      </c>
      <c r="D368" s="0" t="n">
        <f aca="false">VLOOKUP(B368,[1]Sheet1!$A$2:$B$67,2,0)</f>
        <v>133</v>
      </c>
      <c r="E368" s="0" t="n">
        <f aca="false">C368*D368</f>
        <v>133</v>
      </c>
      <c r="F368" s="3" t="n">
        <f aca="false">E368/1000</f>
        <v>0.133</v>
      </c>
      <c r="G368" s="0" t="n">
        <f aca="false">_xlfn.CEILING.MATH(F368,0.5)</f>
        <v>0.5</v>
      </c>
      <c r="H368" s="0" t="str">
        <f aca="false">VLOOKUP(A368,courier_company_invoice!$B$2:$H$125,2,0)</f>
        <v>1.7</v>
      </c>
      <c r="I368" s="0" t="str">
        <f aca="false">IF(G368=0.5,"fixed","additional")</f>
        <v>fixed</v>
      </c>
    </row>
    <row r="369" customFormat="false" ht="14.25" hidden="false" customHeight="false" outlineLevel="0" collapsed="false">
      <c r="A369" s="0" t="s">
        <v>131</v>
      </c>
      <c r="B369" s="1" t="n">
        <v>8904223818850</v>
      </c>
      <c r="C369" s="0" t="s">
        <v>10</v>
      </c>
      <c r="D369" s="0" t="n">
        <f aca="false">VLOOKUP(B369,[1]Sheet1!$A$2:$B$67,2,0)</f>
        <v>240</v>
      </c>
      <c r="E369" s="0" t="n">
        <f aca="false">C369*D369</f>
        <v>240</v>
      </c>
      <c r="F369" s="3" t="n">
        <f aca="false">E369/1000</f>
        <v>0.24</v>
      </c>
      <c r="G369" s="0" t="n">
        <f aca="false">_xlfn.CEILING.MATH(F369,0.5)</f>
        <v>0.5</v>
      </c>
      <c r="H369" s="0" t="str">
        <f aca="false">VLOOKUP(A369,courier_company_invoice!$B$2:$H$125,2,0)</f>
        <v>1.7</v>
      </c>
      <c r="I369" s="0" t="str">
        <f aca="false">IF(G369=0.5,"fixed","additional")</f>
        <v>fixed</v>
      </c>
    </row>
    <row r="370" customFormat="false" ht="14.25" hidden="false" customHeight="false" outlineLevel="0" collapsed="false">
      <c r="A370" s="0" t="s">
        <v>131</v>
      </c>
      <c r="B370" s="1" t="n">
        <v>8904223818683</v>
      </c>
      <c r="C370" s="0" t="s">
        <v>10</v>
      </c>
      <c r="D370" s="0" t="n">
        <f aca="false">VLOOKUP(B370,[1]Sheet1!$A$2:$B$67,2,0)</f>
        <v>121</v>
      </c>
      <c r="E370" s="0" t="n">
        <f aca="false">C370*D370</f>
        <v>121</v>
      </c>
      <c r="F370" s="3" t="n">
        <f aca="false">E370/1000</f>
        <v>0.121</v>
      </c>
      <c r="G370" s="0" t="n">
        <f aca="false">_xlfn.CEILING.MATH(F370,0.5)</f>
        <v>0.5</v>
      </c>
      <c r="H370" s="0" t="str">
        <f aca="false">VLOOKUP(A370,courier_company_invoice!$B$2:$H$125,2,0)</f>
        <v>1.7</v>
      </c>
      <c r="I370" s="0" t="str">
        <f aca="false">IF(G370=0.5,"fixed","additional")</f>
        <v>fixed</v>
      </c>
    </row>
    <row r="371" customFormat="false" ht="14.25" hidden="false" customHeight="false" outlineLevel="0" collapsed="false">
      <c r="A371" s="0" t="s">
        <v>132</v>
      </c>
      <c r="B371" s="1" t="n">
        <v>8904223819284</v>
      </c>
      <c r="C371" s="0" t="s">
        <v>10</v>
      </c>
      <c r="D371" s="0" t="n">
        <f aca="false">VLOOKUP(B371,[1]Sheet1!$A$2:$B$67,2,0)</f>
        <v>350</v>
      </c>
      <c r="E371" s="0" t="n">
        <f aca="false">C371*D371</f>
        <v>350</v>
      </c>
      <c r="F371" s="3" t="n">
        <f aca="false">E371/1000</f>
        <v>0.35</v>
      </c>
      <c r="G371" s="0" t="n">
        <f aca="false">_xlfn.CEILING.MATH(F371,0.5)</f>
        <v>0.5</v>
      </c>
      <c r="H371" s="0" t="str">
        <f aca="false">VLOOKUP(A371,courier_company_invoice!$B$2:$H$125,2,0)</f>
        <v>1</v>
      </c>
      <c r="I371" s="0" t="str">
        <f aca="false">IF(G371=0.5,"fixed","additional")</f>
        <v>fixed</v>
      </c>
    </row>
    <row r="372" customFormat="false" ht="14.25" hidden="false" customHeight="false" outlineLevel="0" collapsed="false">
      <c r="A372" s="0" t="s">
        <v>132</v>
      </c>
      <c r="B372" s="1" t="n">
        <v>8904223818478</v>
      </c>
      <c r="C372" s="0" t="s">
        <v>10</v>
      </c>
      <c r="D372" s="0" t="n">
        <f aca="false">VLOOKUP(B372,[1]Sheet1!$A$2:$B$67,2,0)</f>
        <v>350</v>
      </c>
      <c r="E372" s="0" t="n">
        <f aca="false">C372*D372</f>
        <v>350</v>
      </c>
      <c r="F372" s="3" t="n">
        <f aca="false">E372/1000</f>
        <v>0.35</v>
      </c>
      <c r="G372" s="0" t="n">
        <f aca="false">_xlfn.CEILING.MATH(F372,0.5)</f>
        <v>0.5</v>
      </c>
      <c r="H372" s="0" t="str">
        <f aca="false">VLOOKUP(A372,courier_company_invoice!$B$2:$H$125,2,0)</f>
        <v>1</v>
      </c>
      <c r="I372" s="0" t="str">
        <f aca="false">IF(G372=0.5,"fixed","additional")</f>
        <v>fixed</v>
      </c>
    </row>
    <row r="373" customFormat="false" ht="14.25" hidden="false" customHeight="false" outlineLevel="0" collapsed="false">
      <c r="A373" s="0" t="s">
        <v>133</v>
      </c>
      <c r="B373" s="1" t="n">
        <v>8904223818706</v>
      </c>
      <c r="C373" s="0" t="s">
        <v>10</v>
      </c>
      <c r="D373" s="0" t="n">
        <f aca="false">VLOOKUP(B373,[1]Sheet1!$A$2:$B$67,2,0)</f>
        <v>127</v>
      </c>
      <c r="E373" s="0" t="n">
        <f aca="false">C373*D373</f>
        <v>127</v>
      </c>
      <c r="F373" s="3" t="n">
        <f aca="false">E373/1000</f>
        <v>0.127</v>
      </c>
      <c r="G373" s="0" t="n">
        <f aca="false">_xlfn.CEILING.MATH(F373,0.5)</f>
        <v>0.5</v>
      </c>
      <c r="H373" s="0" t="str">
        <f aca="false">VLOOKUP(A373,courier_company_invoice!$B$2:$H$125,2,0)</f>
        <v>0.69</v>
      </c>
      <c r="I373" s="0" t="str">
        <f aca="false">IF(G373=0.5,"fixed","additional")</f>
        <v>fixed</v>
      </c>
    </row>
    <row r="374" customFormat="false" ht="14.25" hidden="false" customHeight="false" outlineLevel="0" collapsed="false">
      <c r="A374" s="0" t="s">
        <v>133</v>
      </c>
      <c r="B374" s="1" t="n">
        <v>8904223818942</v>
      </c>
      <c r="C374" s="0" t="s">
        <v>10</v>
      </c>
      <c r="D374" s="0" t="n">
        <f aca="false">VLOOKUP(B374,[1]Sheet1!$A$2:$B$67,2,0)</f>
        <v>133</v>
      </c>
      <c r="E374" s="0" t="n">
        <f aca="false">C374*D374</f>
        <v>133</v>
      </c>
      <c r="F374" s="3" t="n">
        <f aca="false">E374/1000</f>
        <v>0.133</v>
      </c>
      <c r="G374" s="0" t="n">
        <f aca="false">_xlfn.CEILING.MATH(F374,0.5)</f>
        <v>0.5</v>
      </c>
      <c r="H374" s="0" t="str">
        <f aca="false">VLOOKUP(A374,courier_company_invoice!$B$2:$H$125,2,0)</f>
        <v>0.69</v>
      </c>
      <c r="I374" s="0" t="str">
        <f aca="false">IF(G374=0.5,"fixed","additional")</f>
        <v>fixed</v>
      </c>
    </row>
    <row r="375" customFormat="false" ht="14.25" hidden="false" customHeight="false" outlineLevel="0" collapsed="false">
      <c r="A375" s="0" t="s">
        <v>133</v>
      </c>
      <c r="B375" s="1" t="n">
        <v>8904223818850</v>
      </c>
      <c r="C375" s="0" t="s">
        <v>10</v>
      </c>
      <c r="D375" s="0" t="n">
        <f aca="false">VLOOKUP(B375,[1]Sheet1!$A$2:$B$67,2,0)</f>
        <v>240</v>
      </c>
      <c r="E375" s="0" t="n">
        <f aca="false">C375*D375</f>
        <v>240</v>
      </c>
      <c r="F375" s="3" t="n">
        <f aca="false">E375/1000</f>
        <v>0.24</v>
      </c>
      <c r="G375" s="0" t="n">
        <f aca="false">_xlfn.CEILING.MATH(F375,0.5)</f>
        <v>0.5</v>
      </c>
      <c r="H375" s="0" t="str">
        <f aca="false">VLOOKUP(A375,courier_company_invoice!$B$2:$H$125,2,0)</f>
        <v>0.69</v>
      </c>
      <c r="I375" s="0" t="str">
        <f aca="false">IF(G375=0.5,"fixed","additional")</f>
        <v>fixed</v>
      </c>
    </row>
    <row r="376" customFormat="false" ht="14.25" hidden="false" customHeight="false" outlineLevel="0" collapsed="false">
      <c r="A376" s="0" t="s">
        <v>134</v>
      </c>
      <c r="B376" s="1" t="n">
        <v>8904223819437</v>
      </c>
      <c r="C376" s="0" t="s">
        <v>12</v>
      </c>
      <c r="D376" s="0" t="n">
        <f aca="false">VLOOKUP(B376,[1]Sheet1!$A$2:$B$67,2,0)</f>
        <v>552</v>
      </c>
      <c r="E376" s="0" t="n">
        <f aca="false">C376*D376</f>
        <v>1104</v>
      </c>
      <c r="F376" s="3" t="n">
        <f aca="false">E376/1000</f>
        <v>1.104</v>
      </c>
      <c r="G376" s="0" t="n">
        <f aca="false">_xlfn.CEILING.MATH(F376,0.5)</f>
        <v>1.5</v>
      </c>
      <c r="H376" s="0" t="str">
        <f aca="false">VLOOKUP(A376,courier_company_invoice!$B$2:$H$125,2,0)</f>
        <v>2.5</v>
      </c>
      <c r="I376" s="0" t="str">
        <f aca="false">IF(G376=0.5,"fixed","additional")</f>
        <v>additional</v>
      </c>
    </row>
    <row r="377" customFormat="false" ht="14.25" hidden="false" customHeight="false" outlineLevel="0" collapsed="false">
      <c r="A377" s="0" t="s">
        <v>134</v>
      </c>
      <c r="B377" s="1" t="n">
        <v>8904223819352</v>
      </c>
      <c r="C377" s="0" t="s">
        <v>10</v>
      </c>
      <c r="D377" s="0" t="n">
        <f aca="false">VLOOKUP(B377,[1]Sheet1!$A$2:$B$67,2,0)</f>
        <v>165</v>
      </c>
      <c r="E377" s="0" t="n">
        <f aca="false">C377*D377</f>
        <v>165</v>
      </c>
      <c r="F377" s="3" t="n">
        <f aca="false">E377/1000</f>
        <v>0.165</v>
      </c>
      <c r="G377" s="0" t="n">
        <f aca="false">_xlfn.CEILING.MATH(F377,0.5)</f>
        <v>0.5</v>
      </c>
      <c r="H377" s="0" t="str">
        <f aca="false">VLOOKUP(A377,courier_company_invoice!$B$2:$H$125,2,0)</f>
        <v>2.5</v>
      </c>
      <c r="I377" s="0" t="str">
        <f aca="false">IF(G377=0.5,"fixed","additional")</f>
        <v>fixed</v>
      </c>
    </row>
    <row r="378" customFormat="false" ht="14.25" hidden="false" customHeight="false" outlineLevel="0" collapsed="false">
      <c r="A378" s="0" t="s">
        <v>134</v>
      </c>
      <c r="B378" s="1" t="n">
        <v>8904223819024</v>
      </c>
      <c r="C378" s="0" t="s">
        <v>19</v>
      </c>
      <c r="D378" s="0" t="n">
        <f aca="false">VLOOKUP(B378,[1]Sheet1!$A$2:$B$67,2,0)</f>
        <v>112</v>
      </c>
      <c r="E378" s="0" t="n">
        <f aca="false">C378*D378</f>
        <v>896</v>
      </c>
      <c r="F378" s="3" t="n">
        <f aca="false">E378/1000</f>
        <v>0.896</v>
      </c>
      <c r="G378" s="0" t="n">
        <f aca="false">_xlfn.CEILING.MATH(F378,0.5)</f>
        <v>1</v>
      </c>
      <c r="H378" s="0" t="str">
        <f aca="false">VLOOKUP(A378,courier_company_invoice!$B$2:$H$125,2,0)</f>
        <v>2.5</v>
      </c>
      <c r="I378" s="0" t="str">
        <f aca="false">IF(G378=0.5,"fixed","additional")</f>
        <v>additional</v>
      </c>
    </row>
    <row r="379" customFormat="false" ht="14.25" hidden="false" customHeight="false" outlineLevel="0" collapsed="false">
      <c r="A379" s="0" t="s">
        <v>134</v>
      </c>
      <c r="B379" s="1" t="n">
        <v>8904223818874</v>
      </c>
      <c r="C379" s="0" t="s">
        <v>10</v>
      </c>
      <c r="D379" s="0" t="n">
        <f aca="false">VLOOKUP(B379,[1]Sheet1!$A$2:$B$67,2,0)</f>
        <v>100</v>
      </c>
      <c r="E379" s="0" t="n">
        <f aca="false">C379*D379</f>
        <v>100</v>
      </c>
      <c r="F379" s="3" t="n">
        <f aca="false">E379/1000</f>
        <v>0.1</v>
      </c>
      <c r="G379" s="0" t="n">
        <f aca="false">_xlfn.CEILING.MATH(F379,0.5)</f>
        <v>0.5</v>
      </c>
      <c r="H379" s="0" t="str">
        <f aca="false">VLOOKUP(A379,courier_company_invoice!$B$2:$H$125,2,0)</f>
        <v>2.5</v>
      </c>
      <c r="I379" s="0" t="str">
        <f aca="false">IF(G379=0.5,"fixed","additional")</f>
        <v>fixed</v>
      </c>
    </row>
    <row r="380" customFormat="false" ht="14.25" hidden="false" customHeight="false" outlineLevel="0" collapsed="false">
      <c r="A380" s="0" t="s">
        <v>135</v>
      </c>
      <c r="B380" s="1" t="n">
        <v>8904223818706</v>
      </c>
      <c r="C380" s="0" t="s">
        <v>10</v>
      </c>
      <c r="D380" s="0" t="n">
        <f aca="false">VLOOKUP(B380,[1]Sheet1!$A$2:$B$67,2,0)</f>
        <v>127</v>
      </c>
      <c r="E380" s="0" t="n">
        <f aca="false">C380*D380</f>
        <v>127</v>
      </c>
      <c r="F380" s="3" t="n">
        <f aca="false">E380/1000</f>
        <v>0.127</v>
      </c>
      <c r="G380" s="0" t="n">
        <f aca="false">_xlfn.CEILING.MATH(F380,0.5)</f>
        <v>0.5</v>
      </c>
      <c r="H380" s="0" t="str">
        <f aca="false">VLOOKUP(A380,courier_company_invoice!$B$2:$H$125,2,0)</f>
        <v>0.7</v>
      </c>
      <c r="I380" s="0" t="str">
        <f aca="false">IF(G380=0.5,"fixed","additional")</f>
        <v>fixed</v>
      </c>
    </row>
    <row r="381" customFormat="false" ht="14.25" hidden="false" customHeight="false" outlineLevel="0" collapsed="false">
      <c r="A381" s="0" t="s">
        <v>135</v>
      </c>
      <c r="B381" s="1" t="n">
        <v>8904223818942</v>
      </c>
      <c r="C381" s="0" t="s">
        <v>10</v>
      </c>
      <c r="D381" s="0" t="n">
        <f aca="false">VLOOKUP(B381,[1]Sheet1!$A$2:$B$67,2,0)</f>
        <v>133</v>
      </c>
      <c r="E381" s="0" t="n">
        <f aca="false">C381*D381</f>
        <v>133</v>
      </c>
      <c r="F381" s="3" t="n">
        <f aca="false">E381/1000</f>
        <v>0.133</v>
      </c>
      <c r="G381" s="0" t="n">
        <f aca="false">_xlfn.CEILING.MATH(F381,0.5)</f>
        <v>0.5</v>
      </c>
      <c r="H381" s="0" t="str">
        <f aca="false">VLOOKUP(A381,courier_company_invoice!$B$2:$H$125,2,0)</f>
        <v>0.7</v>
      </c>
      <c r="I381" s="0" t="str">
        <f aca="false">IF(G381=0.5,"fixed","additional")</f>
        <v>fixed</v>
      </c>
    </row>
    <row r="382" customFormat="false" ht="14.25" hidden="false" customHeight="false" outlineLevel="0" collapsed="false">
      <c r="A382" s="0" t="s">
        <v>135</v>
      </c>
      <c r="B382" s="1" t="n">
        <v>8904223818850</v>
      </c>
      <c r="C382" s="0" t="s">
        <v>10</v>
      </c>
      <c r="D382" s="0" t="n">
        <f aca="false">VLOOKUP(B382,[1]Sheet1!$A$2:$B$67,2,0)</f>
        <v>240</v>
      </c>
      <c r="E382" s="0" t="n">
        <f aca="false">C382*D382</f>
        <v>240</v>
      </c>
      <c r="F382" s="3" t="n">
        <f aca="false">E382/1000</f>
        <v>0.24</v>
      </c>
      <c r="G382" s="0" t="n">
        <f aca="false">_xlfn.CEILING.MATH(F382,0.5)</f>
        <v>0.5</v>
      </c>
      <c r="H382" s="0" t="str">
        <f aca="false">VLOOKUP(A382,courier_company_invoice!$B$2:$H$125,2,0)</f>
        <v>0.7</v>
      </c>
      <c r="I382" s="0" t="str">
        <f aca="false">IF(G382=0.5,"fixed","additional")</f>
        <v>fixed</v>
      </c>
    </row>
    <row r="383" customFormat="false" ht="14.25" hidden="false" customHeight="false" outlineLevel="0" collapsed="false">
      <c r="A383" s="0" t="s">
        <v>136</v>
      </c>
      <c r="B383" s="1" t="n">
        <v>8904223818706</v>
      </c>
      <c r="C383" s="0" t="s">
        <v>10</v>
      </c>
      <c r="D383" s="0" t="n">
        <f aca="false">VLOOKUP(B383,[1]Sheet1!$A$2:$B$67,2,0)</f>
        <v>127</v>
      </c>
      <c r="E383" s="0" t="n">
        <f aca="false">C383*D383</f>
        <v>127</v>
      </c>
      <c r="F383" s="3" t="n">
        <f aca="false">E383/1000</f>
        <v>0.127</v>
      </c>
      <c r="G383" s="0" t="n">
        <f aca="false">_xlfn.CEILING.MATH(F383,0.5)</f>
        <v>0.5</v>
      </c>
      <c r="H383" s="0" t="str">
        <f aca="false">VLOOKUP(A383,courier_company_invoice!$B$2:$H$125,2,0)</f>
        <v>0.71</v>
      </c>
      <c r="I383" s="0" t="str">
        <f aca="false">IF(G383=0.5,"fixed","additional")</f>
        <v>fixed</v>
      </c>
    </row>
    <row r="384" customFormat="false" ht="14.25" hidden="false" customHeight="false" outlineLevel="0" collapsed="false">
      <c r="A384" s="0" t="s">
        <v>136</v>
      </c>
      <c r="B384" s="1" t="n">
        <v>8904223818942</v>
      </c>
      <c r="C384" s="0" t="s">
        <v>10</v>
      </c>
      <c r="D384" s="0" t="n">
        <f aca="false">VLOOKUP(B384,[1]Sheet1!$A$2:$B$67,2,0)</f>
        <v>133</v>
      </c>
      <c r="E384" s="0" t="n">
        <f aca="false">C384*D384</f>
        <v>133</v>
      </c>
      <c r="F384" s="3" t="n">
        <f aca="false">E384/1000</f>
        <v>0.133</v>
      </c>
      <c r="G384" s="0" t="n">
        <f aca="false">_xlfn.CEILING.MATH(F384,0.5)</f>
        <v>0.5</v>
      </c>
      <c r="H384" s="0" t="str">
        <f aca="false">VLOOKUP(A384,courier_company_invoice!$B$2:$H$125,2,0)</f>
        <v>0.71</v>
      </c>
      <c r="I384" s="0" t="str">
        <f aca="false">IF(G384=0.5,"fixed","additional")</f>
        <v>fixed</v>
      </c>
    </row>
    <row r="385" customFormat="false" ht="14.25" hidden="false" customHeight="false" outlineLevel="0" collapsed="false">
      <c r="A385" s="0" t="s">
        <v>136</v>
      </c>
      <c r="B385" s="1" t="n">
        <v>8904223818850</v>
      </c>
      <c r="C385" s="0" t="s">
        <v>10</v>
      </c>
      <c r="D385" s="0" t="n">
        <f aca="false">VLOOKUP(B385,[1]Sheet1!$A$2:$B$67,2,0)</f>
        <v>240</v>
      </c>
      <c r="E385" s="0" t="n">
        <f aca="false">C385*D385</f>
        <v>240</v>
      </c>
      <c r="F385" s="3" t="n">
        <f aca="false">E385/1000</f>
        <v>0.24</v>
      </c>
      <c r="G385" s="0" t="n">
        <f aca="false">_xlfn.CEILING.MATH(F385,0.5)</f>
        <v>0.5</v>
      </c>
      <c r="H385" s="0" t="str">
        <f aca="false">VLOOKUP(A385,courier_company_invoice!$B$2:$H$125,2,0)</f>
        <v>0.71</v>
      </c>
      <c r="I385" s="0" t="str">
        <f aca="false">IF(G385=0.5,"fixed","additional")</f>
        <v>fixed</v>
      </c>
    </row>
    <row r="386" customFormat="false" ht="14.25" hidden="false" customHeight="false" outlineLevel="0" collapsed="false">
      <c r="A386" s="0" t="s">
        <v>137</v>
      </c>
      <c r="B386" s="1" t="n">
        <v>8904223819017</v>
      </c>
      <c r="C386" s="0" t="s">
        <v>10</v>
      </c>
      <c r="D386" s="0" t="n">
        <f aca="false">VLOOKUP(B386,[1]Sheet1!$A$2:$B$67,2,0)</f>
        <v>115</v>
      </c>
      <c r="E386" s="0" t="n">
        <f aca="false">C386*D386</f>
        <v>115</v>
      </c>
      <c r="F386" s="3" t="n">
        <f aca="false">E386/1000</f>
        <v>0.115</v>
      </c>
      <c r="G386" s="0" t="n">
        <f aca="false">_xlfn.CEILING.MATH(F386,0.5)</f>
        <v>0.5</v>
      </c>
      <c r="H386" s="0" t="str">
        <f aca="false">VLOOKUP(A386,courier_company_invoice!$B$2:$H$125,2,0)</f>
        <v>1</v>
      </c>
      <c r="I386" s="0" t="str">
        <f aca="false">IF(G386=0.5,"fixed","additional")</f>
        <v>fixed</v>
      </c>
    </row>
    <row r="387" customFormat="false" ht="14.25" hidden="false" customHeight="false" outlineLevel="0" collapsed="false">
      <c r="A387" s="0" t="s">
        <v>137</v>
      </c>
      <c r="B387" s="1" t="n">
        <v>8904223818706</v>
      </c>
      <c r="C387" s="0" t="s">
        <v>10</v>
      </c>
      <c r="D387" s="0" t="n">
        <f aca="false">VLOOKUP(B387,[1]Sheet1!$A$2:$B$67,2,0)</f>
        <v>127</v>
      </c>
      <c r="E387" s="0" t="n">
        <f aca="false">C387*D387</f>
        <v>127</v>
      </c>
      <c r="F387" s="3" t="n">
        <f aca="false">E387/1000</f>
        <v>0.127</v>
      </c>
      <c r="G387" s="0" t="n">
        <f aca="false">_xlfn.CEILING.MATH(F387,0.5)</f>
        <v>0.5</v>
      </c>
      <c r="H387" s="0" t="str">
        <f aca="false">VLOOKUP(A387,courier_company_invoice!$B$2:$H$125,2,0)</f>
        <v>1</v>
      </c>
      <c r="I387" s="0" t="str">
        <f aca="false">IF(G387=0.5,"fixed","additional")</f>
        <v>fixed</v>
      </c>
    </row>
    <row r="388" customFormat="false" ht="14.25" hidden="false" customHeight="false" outlineLevel="0" collapsed="false">
      <c r="A388" s="0" t="s">
        <v>137</v>
      </c>
      <c r="B388" s="1" t="n">
        <v>8904223818942</v>
      </c>
      <c r="C388" s="0" t="s">
        <v>10</v>
      </c>
      <c r="D388" s="0" t="n">
        <f aca="false">VLOOKUP(B388,[1]Sheet1!$A$2:$B$67,2,0)</f>
        <v>133</v>
      </c>
      <c r="E388" s="0" t="n">
        <f aca="false">C388*D388</f>
        <v>133</v>
      </c>
      <c r="F388" s="3" t="n">
        <f aca="false">E388/1000</f>
        <v>0.133</v>
      </c>
      <c r="G388" s="0" t="n">
        <f aca="false">_xlfn.CEILING.MATH(F388,0.5)</f>
        <v>0.5</v>
      </c>
      <c r="H388" s="0" t="str">
        <f aca="false">VLOOKUP(A388,courier_company_invoice!$B$2:$H$125,2,0)</f>
        <v>1</v>
      </c>
      <c r="I388" s="0" t="str">
        <f aca="false">IF(G388=0.5,"fixed","additional")</f>
        <v>fixed</v>
      </c>
    </row>
    <row r="389" customFormat="false" ht="14.25" hidden="false" customHeight="false" outlineLevel="0" collapsed="false">
      <c r="A389" s="0" t="s">
        <v>137</v>
      </c>
      <c r="B389" s="1" t="n">
        <v>8904223818850</v>
      </c>
      <c r="C389" s="0" t="s">
        <v>10</v>
      </c>
      <c r="D389" s="0" t="n">
        <f aca="false">VLOOKUP(B389,[1]Sheet1!$A$2:$B$67,2,0)</f>
        <v>240</v>
      </c>
      <c r="E389" s="0" t="n">
        <f aca="false">C389*D389</f>
        <v>240</v>
      </c>
      <c r="F389" s="3" t="n">
        <f aca="false">E389/1000</f>
        <v>0.24</v>
      </c>
      <c r="G389" s="0" t="n">
        <f aca="false">_xlfn.CEILING.MATH(F389,0.5)</f>
        <v>0.5</v>
      </c>
      <c r="H389" s="0" t="str">
        <f aca="false">VLOOKUP(A389,courier_company_invoice!$B$2:$H$125,2,0)</f>
        <v>1</v>
      </c>
      <c r="I389" s="0" t="str">
        <f aca="false">IF(G389=0.5,"fixed","additional")</f>
        <v>fixed</v>
      </c>
    </row>
    <row r="390" customFormat="false" ht="14.25" hidden="false" customHeight="false" outlineLevel="0" collapsed="false">
      <c r="A390" s="0" t="s">
        <v>138</v>
      </c>
      <c r="B390" s="1" t="n">
        <v>8904223819161</v>
      </c>
      <c r="C390" s="0" t="s">
        <v>10</v>
      </c>
      <c r="D390" s="0" t="n">
        <f aca="false">VLOOKUP(B390,[1]Sheet1!$A$2:$B$67,2,0)</f>
        <v>115</v>
      </c>
      <c r="E390" s="0" t="n">
        <f aca="false">C390*D390</f>
        <v>115</v>
      </c>
      <c r="F390" s="3" t="n">
        <f aca="false">E390/1000</f>
        <v>0.115</v>
      </c>
      <c r="G390" s="0" t="n">
        <f aca="false">_xlfn.CEILING.MATH(F390,0.5)</f>
        <v>0.5</v>
      </c>
      <c r="H390" s="0" t="str">
        <f aca="false">VLOOKUP(A390,courier_company_invoice!$B$2:$H$125,2,0)</f>
        <v>1.27</v>
      </c>
      <c r="I390" s="0" t="str">
        <f aca="false">IF(G390=0.5,"fixed","additional")</f>
        <v>fixed</v>
      </c>
    </row>
    <row r="391" customFormat="false" ht="14.25" hidden="false" customHeight="false" outlineLevel="0" collapsed="false">
      <c r="A391" s="0" t="s">
        <v>138</v>
      </c>
      <c r="B391" s="1" t="n">
        <v>8904223819260</v>
      </c>
      <c r="C391" s="0" t="s">
        <v>10</v>
      </c>
      <c r="D391" s="0" t="n">
        <f aca="false">VLOOKUP(B391,[1]Sheet1!$A$2:$B$67,2,0)</f>
        <v>130</v>
      </c>
      <c r="E391" s="0" t="n">
        <f aca="false">C391*D391</f>
        <v>130</v>
      </c>
      <c r="F391" s="3" t="n">
        <f aca="false">E391/1000</f>
        <v>0.13</v>
      </c>
      <c r="G391" s="0" t="n">
        <f aca="false">_xlfn.CEILING.MATH(F391,0.5)</f>
        <v>0.5</v>
      </c>
      <c r="H391" s="0" t="str">
        <f aca="false">VLOOKUP(A391,courier_company_invoice!$B$2:$H$125,2,0)</f>
        <v>1.27</v>
      </c>
      <c r="I391" s="0" t="str">
        <f aca="false">IF(G391=0.5,"fixed","additional")</f>
        <v>fixed</v>
      </c>
    </row>
    <row r="392" customFormat="false" ht="14.25" hidden="false" customHeight="false" outlineLevel="0" collapsed="false">
      <c r="A392" s="0" t="s">
        <v>139</v>
      </c>
      <c r="B392" s="1" t="n">
        <v>8904223819161</v>
      </c>
      <c r="C392" s="0" t="s">
        <v>10</v>
      </c>
      <c r="D392" s="0" t="n">
        <f aca="false">VLOOKUP(B392,[1]Sheet1!$A$2:$B$67,2,0)</f>
        <v>115</v>
      </c>
      <c r="E392" s="0" t="n">
        <f aca="false">C392*D392</f>
        <v>115</v>
      </c>
      <c r="F392" s="3" t="n">
        <f aca="false">E392/1000</f>
        <v>0.115</v>
      </c>
      <c r="G392" s="0" t="n">
        <f aca="false">_xlfn.CEILING.MATH(F392,0.5)</f>
        <v>0.5</v>
      </c>
      <c r="H392" s="0" t="str">
        <f aca="false">VLOOKUP(A392,courier_company_invoice!$B$2:$H$125,2,0)</f>
        <v>0.78</v>
      </c>
      <c r="I392" s="0" t="str">
        <f aca="false">IF(G392=0.5,"fixed","additional")</f>
        <v>fixed</v>
      </c>
    </row>
    <row r="393" customFormat="false" ht="14.25" hidden="false" customHeight="false" outlineLevel="0" collapsed="false">
      <c r="A393" s="0" t="s">
        <v>139</v>
      </c>
      <c r="B393" s="1" t="n">
        <v>8904223819260</v>
      </c>
      <c r="C393" s="0" t="s">
        <v>10</v>
      </c>
      <c r="D393" s="0" t="n">
        <f aca="false">VLOOKUP(B393,[1]Sheet1!$A$2:$B$67,2,0)</f>
        <v>130</v>
      </c>
      <c r="E393" s="0" t="n">
        <f aca="false">C393*D393</f>
        <v>130</v>
      </c>
      <c r="F393" s="3" t="n">
        <f aca="false">E393/1000</f>
        <v>0.13</v>
      </c>
      <c r="G393" s="0" t="n">
        <f aca="false">_xlfn.CEILING.MATH(F393,0.5)</f>
        <v>0.5</v>
      </c>
      <c r="H393" s="0" t="str">
        <f aca="false">VLOOKUP(A393,courier_company_invoice!$B$2:$H$125,2,0)</f>
        <v>0.78</v>
      </c>
      <c r="I393" s="0" t="str">
        <f aca="false">IF(G393=0.5,"fixed","additional")</f>
        <v>fixed</v>
      </c>
    </row>
    <row r="394" customFormat="false" ht="14.25" hidden="false" customHeight="false" outlineLevel="0" collapsed="false">
      <c r="A394" s="0" t="s">
        <v>140</v>
      </c>
      <c r="B394" s="1" t="n">
        <v>8904223818645</v>
      </c>
      <c r="C394" s="0" t="s">
        <v>103</v>
      </c>
      <c r="D394" s="0" t="n">
        <f aca="false">VLOOKUP(B394,[1]Sheet1!$A$2:$B$67,2,0)</f>
        <v>137</v>
      </c>
      <c r="E394" s="0" t="n">
        <f aca="false">C394*D394</f>
        <v>822</v>
      </c>
      <c r="F394" s="3" t="n">
        <f aca="false">E394/1000</f>
        <v>0.822</v>
      </c>
      <c r="G394" s="0" t="n">
        <f aca="false">_xlfn.CEILING.MATH(F394,0.5)</f>
        <v>1</v>
      </c>
      <c r="H394" s="0" t="str">
        <f aca="false">VLOOKUP(A394,courier_company_invoice!$B$2:$H$125,2,0)</f>
        <v>1.3</v>
      </c>
      <c r="I394" s="0" t="str">
        <f aca="false">IF(G394=0.5,"fixed","additional")</f>
        <v>additional</v>
      </c>
    </row>
    <row r="395" customFormat="false" ht="14.25" hidden="false" customHeight="false" outlineLevel="0" collapsed="false">
      <c r="A395" s="0" t="s">
        <v>140</v>
      </c>
      <c r="B395" s="1" t="n">
        <v>8904223819147</v>
      </c>
      <c r="C395" s="0" t="s">
        <v>12</v>
      </c>
      <c r="D395" s="0" t="n">
        <f aca="false">VLOOKUP(B395,[1]Sheet1!$A$2:$B$67,2,0)</f>
        <v>240</v>
      </c>
      <c r="E395" s="0" t="n">
        <f aca="false">C395*D395</f>
        <v>480</v>
      </c>
      <c r="F395" s="3" t="n">
        <f aca="false">E395/1000</f>
        <v>0.48</v>
      </c>
      <c r="G395" s="0" t="n">
        <f aca="false">_xlfn.CEILING.MATH(F395,0.5)</f>
        <v>0.5</v>
      </c>
      <c r="H395" s="0" t="str">
        <f aca="false">VLOOKUP(A395,courier_company_invoice!$B$2:$H$125,2,0)</f>
        <v>1.3</v>
      </c>
      <c r="I395" s="0" t="str">
        <f aca="false">IF(G395=0.5,"fixed","additional")</f>
        <v>fixed</v>
      </c>
    </row>
    <row r="396" customFormat="false" ht="14.25" hidden="false" customHeight="false" outlineLevel="0" collapsed="false">
      <c r="A396" s="0" t="s">
        <v>141</v>
      </c>
      <c r="B396" s="1" t="n">
        <v>8904223818706</v>
      </c>
      <c r="C396" s="0" t="s">
        <v>10</v>
      </c>
      <c r="D396" s="0" t="n">
        <f aca="false">VLOOKUP(B396,[1]Sheet1!$A$2:$B$67,2,0)</f>
        <v>127</v>
      </c>
      <c r="E396" s="0" t="n">
        <f aca="false">C396*D396</f>
        <v>127</v>
      </c>
      <c r="F396" s="3" t="n">
        <f aca="false">E396/1000</f>
        <v>0.127</v>
      </c>
      <c r="G396" s="0" t="n">
        <f aca="false">_xlfn.CEILING.MATH(F396,0.5)</f>
        <v>0.5</v>
      </c>
      <c r="H396" s="0" t="str">
        <f aca="false">VLOOKUP(A396,courier_company_invoice!$B$2:$H$125,2,0)</f>
        <v>0.71</v>
      </c>
      <c r="I396" s="0" t="str">
        <f aca="false">IF(G396=0.5,"fixed","additional")</f>
        <v>fixed</v>
      </c>
    </row>
    <row r="397" customFormat="false" ht="14.25" hidden="false" customHeight="false" outlineLevel="0" collapsed="false">
      <c r="A397" s="0" t="s">
        <v>141</v>
      </c>
      <c r="B397" s="1" t="n">
        <v>8904223818942</v>
      </c>
      <c r="C397" s="0" t="s">
        <v>10</v>
      </c>
      <c r="D397" s="0" t="n">
        <f aca="false">VLOOKUP(B397,[1]Sheet1!$A$2:$B$67,2,0)</f>
        <v>133</v>
      </c>
      <c r="E397" s="0" t="n">
        <f aca="false">C397*D397</f>
        <v>133</v>
      </c>
      <c r="F397" s="3" t="n">
        <f aca="false">E397/1000</f>
        <v>0.133</v>
      </c>
      <c r="G397" s="0" t="n">
        <f aca="false">_xlfn.CEILING.MATH(F397,0.5)</f>
        <v>0.5</v>
      </c>
      <c r="H397" s="0" t="str">
        <f aca="false">VLOOKUP(A397,courier_company_invoice!$B$2:$H$125,2,0)</f>
        <v>0.71</v>
      </c>
      <c r="I397" s="0" t="str">
        <f aca="false">IF(G397=0.5,"fixed","additional")</f>
        <v>fixed</v>
      </c>
    </row>
    <row r="398" customFormat="false" ht="14.25" hidden="false" customHeight="false" outlineLevel="0" collapsed="false">
      <c r="A398" s="0" t="s">
        <v>141</v>
      </c>
      <c r="B398" s="1" t="n">
        <v>8904223818850</v>
      </c>
      <c r="C398" s="0" t="s">
        <v>10</v>
      </c>
      <c r="D398" s="0" t="n">
        <f aca="false">VLOOKUP(B398,[1]Sheet1!$A$2:$B$67,2,0)</f>
        <v>240</v>
      </c>
      <c r="E398" s="0" t="n">
        <f aca="false">C398*D398</f>
        <v>240</v>
      </c>
      <c r="F398" s="3" t="n">
        <f aca="false">E398/1000</f>
        <v>0.24</v>
      </c>
      <c r="G398" s="0" t="n">
        <f aca="false">_xlfn.CEILING.MATH(F398,0.5)</f>
        <v>0.5</v>
      </c>
      <c r="H398" s="0" t="str">
        <f aca="false">VLOOKUP(A398,courier_company_invoice!$B$2:$H$125,2,0)</f>
        <v>0.71</v>
      </c>
      <c r="I398" s="0" t="str">
        <f aca="false">IF(G398=0.5,"fixed","additional")</f>
        <v>fixed</v>
      </c>
    </row>
    <row r="399" customFormat="false" ht="14.25" hidden="false" customHeight="false" outlineLevel="0" collapsed="false">
      <c r="A399" s="0" t="s">
        <v>142</v>
      </c>
      <c r="B399" s="1" t="n">
        <v>8904223818850</v>
      </c>
      <c r="C399" s="0" t="s">
        <v>12</v>
      </c>
      <c r="D399" s="0" t="n">
        <f aca="false">VLOOKUP(B399,[1]Sheet1!$A$2:$B$67,2,0)</f>
        <v>240</v>
      </c>
      <c r="E399" s="0" t="n">
        <f aca="false">C399*D399</f>
        <v>480</v>
      </c>
      <c r="F399" s="3" t="n">
        <f aca="false">E399/1000</f>
        <v>0.48</v>
      </c>
      <c r="G399" s="0" t="n">
        <f aca="false">_xlfn.CEILING.MATH(F399,0.5)</f>
        <v>0.5</v>
      </c>
      <c r="H399" s="0" t="str">
        <f aca="false">VLOOKUP(A399,courier_company_invoice!$B$2:$H$125,2,0)</f>
        <v>0.68</v>
      </c>
      <c r="I399" s="0" t="str">
        <f aca="false">IF(G399=0.5,"fixed","additional")</f>
        <v>fixed</v>
      </c>
    </row>
    <row r="400" customFormat="false" ht="14.25" hidden="false" customHeight="false" outlineLevel="0" collapsed="false">
      <c r="A400" s="0" t="s">
        <v>143</v>
      </c>
      <c r="B400" s="1" t="n">
        <v>8904223816214</v>
      </c>
      <c r="C400" s="0" t="s">
        <v>10</v>
      </c>
      <c r="D400" s="0" t="n">
        <f aca="false">VLOOKUP(B400,[1]Sheet1!$A$2:$B$67,2,0)</f>
        <v>120</v>
      </c>
      <c r="E400" s="0" t="n">
        <f aca="false">C400*D400</f>
        <v>120</v>
      </c>
      <c r="F400" s="3" t="n">
        <f aca="false">E400/1000</f>
        <v>0.12</v>
      </c>
      <c r="G400" s="0" t="n">
        <f aca="false">_xlfn.CEILING.MATH(F400,0.5)</f>
        <v>0.5</v>
      </c>
      <c r="H400" s="0" t="str">
        <f aca="false">VLOOKUP(A400,courier_company_invoice!$B$2:$H$125,2,0)</f>
        <v>2.92</v>
      </c>
      <c r="I400" s="0" t="str">
        <f aca="false">IF(G400=0.5,"fixed","additional")</f>
        <v>fixed</v>
      </c>
    </row>
    <row r="401" customFormat="false" ht="14.25" hidden="false" customHeight="false" outlineLevel="0" collapsed="false">
      <c r="A401" s="0" t="s">
        <v>143</v>
      </c>
      <c r="B401" s="1" t="n">
        <v>8904223818874</v>
      </c>
      <c r="C401" s="0" t="s">
        <v>10</v>
      </c>
      <c r="D401" s="0" t="n">
        <f aca="false">VLOOKUP(B401,[1]Sheet1!$A$2:$B$67,2,0)</f>
        <v>100</v>
      </c>
      <c r="E401" s="0" t="n">
        <f aca="false">C401*D401</f>
        <v>100</v>
      </c>
      <c r="F401" s="3" t="n">
        <f aca="false">E401/1000</f>
        <v>0.1</v>
      </c>
      <c r="G401" s="0" t="n">
        <f aca="false">_xlfn.CEILING.MATH(F401,0.5)</f>
        <v>0.5</v>
      </c>
      <c r="H401" s="0" t="str">
        <f aca="false">VLOOKUP(A401,courier_company_invoice!$B$2:$H$125,2,0)</f>
        <v>2.92</v>
      </c>
      <c r="I401" s="0" t="str">
        <f aca="false">IF(G401=0.5,"fixed","additional")</f>
        <v>fixed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21.61"/>
  </cols>
  <sheetData>
    <row r="1" customFormat="false" ht="12.8" hidden="false" customHeight="false" outlineLevel="0" collapsed="false">
      <c r="A1" s="4" t="s">
        <v>0</v>
      </c>
      <c r="B1" s="5" t="s">
        <v>144</v>
      </c>
      <c r="C1" s="0" t="s">
        <v>145</v>
      </c>
    </row>
    <row r="2" customFormat="false" ht="13.8" hidden="false" customHeight="false" outlineLevel="0" collapsed="false">
      <c r="A2" s="6" t="s">
        <v>143</v>
      </c>
      <c r="B2" s="7" t="n">
        <v>0.22</v>
      </c>
      <c r="C2" s="0" t="n">
        <f aca="false">_xlfn.CEILING.MATH(B2,0.5)</f>
        <v>0.5</v>
      </c>
    </row>
    <row r="3" customFormat="false" ht="13.8" hidden="false" customHeight="false" outlineLevel="0" collapsed="false">
      <c r="A3" s="8" t="s">
        <v>142</v>
      </c>
      <c r="B3" s="9" t="n">
        <v>0.48</v>
      </c>
      <c r="C3" s="0" t="n">
        <f aca="false">_xlfn.CEILING.MATH(B3,0.5)</f>
        <v>0.5</v>
      </c>
    </row>
    <row r="4" customFormat="false" ht="13.8" hidden="false" customHeight="false" outlineLevel="0" collapsed="false">
      <c r="A4" s="8" t="s">
        <v>141</v>
      </c>
      <c r="B4" s="9" t="n">
        <v>0.5</v>
      </c>
      <c r="C4" s="0" t="n">
        <f aca="false">_xlfn.CEILING.MATH(B4,0.5)</f>
        <v>0.5</v>
      </c>
    </row>
    <row r="5" customFormat="false" ht="13.8" hidden="false" customHeight="false" outlineLevel="0" collapsed="false">
      <c r="A5" s="8" t="s">
        <v>140</v>
      </c>
      <c r="B5" s="9" t="n">
        <v>1.302</v>
      </c>
      <c r="C5" s="0" t="n">
        <f aca="false">_xlfn.CEILING.MATH(B5,0.5)</f>
        <v>1.5</v>
      </c>
    </row>
    <row r="6" customFormat="false" ht="13.8" hidden="false" customHeight="false" outlineLevel="0" collapsed="false">
      <c r="A6" s="8" t="s">
        <v>139</v>
      </c>
      <c r="B6" s="9" t="n">
        <v>0.245</v>
      </c>
      <c r="C6" s="0" t="n">
        <f aca="false">_xlfn.CEILING.MATH(B6,0.5)</f>
        <v>0.5</v>
      </c>
    </row>
    <row r="7" customFormat="false" ht="13.8" hidden="false" customHeight="false" outlineLevel="0" collapsed="false">
      <c r="A7" s="8" t="s">
        <v>138</v>
      </c>
      <c r="B7" s="9" t="n">
        <v>0.245</v>
      </c>
      <c r="C7" s="0" t="n">
        <f aca="false">_xlfn.CEILING.MATH(B7,0.5)</f>
        <v>0.5</v>
      </c>
    </row>
    <row r="8" customFormat="false" ht="13.8" hidden="false" customHeight="false" outlineLevel="0" collapsed="false">
      <c r="A8" s="8" t="s">
        <v>137</v>
      </c>
      <c r="B8" s="9" t="n">
        <v>0.615</v>
      </c>
      <c r="C8" s="0" t="n">
        <f aca="false">_xlfn.CEILING.MATH(B8,0.5)</f>
        <v>1</v>
      </c>
    </row>
    <row r="9" customFormat="false" ht="13.8" hidden="false" customHeight="false" outlineLevel="0" collapsed="false">
      <c r="A9" s="8" t="s">
        <v>136</v>
      </c>
      <c r="B9" s="9" t="n">
        <v>0.5</v>
      </c>
      <c r="C9" s="0" t="n">
        <f aca="false">_xlfn.CEILING.MATH(B9,0.5)</f>
        <v>0.5</v>
      </c>
    </row>
    <row r="10" customFormat="false" ht="13.8" hidden="false" customHeight="false" outlineLevel="0" collapsed="false">
      <c r="A10" s="8" t="s">
        <v>135</v>
      </c>
      <c r="B10" s="9" t="n">
        <v>0.5</v>
      </c>
      <c r="C10" s="0" t="n">
        <f aca="false">_xlfn.CEILING.MATH(B10,0.5)</f>
        <v>0.5</v>
      </c>
    </row>
    <row r="11" customFormat="false" ht="13.8" hidden="false" customHeight="false" outlineLevel="0" collapsed="false">
      <c r="A11" s="8" t="s">
        <v>134</v>
      </c>
      <c r="B11" s="9" t="n">
        <v>2.265</v>
      </c>
      <c r="C11" s="0" t="n">
        <f aca="false">_xlfn.CEILING.MATH(B11,0.5)</f>
        <v>2.5</v>
      </c>
    </row>
    <row r="12" customFormat="false" ht="13.8" hidden="false" customHeight="false" outlineLevel="0" collapsed="false">
      <c r="A12" s="8" t="s">
        <v>133</v>
      </c>
      <c r="B12" s="9" t="n">
        <v>0.5</v>
      </c>
      <c r="C12" s="0" t="n">
        <f aca="false">_xlfn.CEILING.MATH(B12,0.5)</f>
        <v>0.5</v>
      </c>
    </row>
    <row r="13" customFormat="false" ht="13.8" hidden="false" customHeight="false" outlineLevel="0" collapsed="false">
      <c r="A13" s="8" t="s">
        <v>132</v>
      </c>
      <c r="B13" s="9" t="n">
        <v>0.7</v>
      </c>
      <c r="C13" s="0" t="n">
        <f aca="false">_xlfn.CEILING.MATH(B13,0.5)</f>
        <v>1</v>
      </c>
    </row>
    <row r="14" customFormat="false" ht="13.8" hidden="false" customHeight="false" outlineLevel="0" collapsed="false">
      <c r="A14" s="8" t="s">
        <v>131</v>
      </c>
      <c r="B14" s="9" t="n">
        <v>1.621</v>
      </c>
      <c r="C14" s="0" t="n">
        <f aca="false">_xlfn.CEILING.MATH(B14,0.5)</f>
        <v>2</v>
      </c>
    </row>
    <row r="15" customFormat="false" ht="13.8" hidden="false" customHeight="false" outlineLevel="0" collapsed="false">
      <c r="A15" s="8" t="s">
        <v>130</v>
      </c>
      <c r="B15" s="9" t="n">
        <v>0.5</v>
      </c>
      <c r="C15" s="0" t="n">
        <f aca="false">_xlfn.CEILING.MATH(B15,0.5)</f>
        <v>0.5</v>
      </c>
    </row>
    <row r="16" customFormat="false" ht="13.8" hidden="false" customHeight="false" outlineLevel="0" collapsed="false">
      <c r="A16" s="8" t="s">
        <v>129</v>
      </c>
      <c r="B16" s="9" t="n">
        <v>0.127</v>
      </c>
      <c r="C16" s="0" t="n">
        <f aca="false">_xlfn.CEILING.MATH(B16,0.5)</f>
        <v>0.5</v>
      </c>
    </row>
    <row r="17" customFormat="false" ht="13.8" hidden="false" customHeight="false" outlineLevel="0" collapsed="false">
      <c r="A17" s="8" t="s">
        <v>128</v>
      </c>
      <c r="B17" s="9" t="n">
        <v>0.952</v>
      </c>
      <c r="C17" s="0" t="n">
        <f aca="false">_xlfn.CEILING.MATH(B17,0.5)</f>
        <v>1</v>
      </c>
    </row>
    <row r="18" customFormat="false" ht="13.8" hidden="false" customHeight="false" outlineLevel="0" collapsed="false">
      <c r="A18" s="8" t="s">
        <v>127</v>
      </c>
      <c r="B18" s="9" t="n">
        <v>0.5</v>
      </c>
      <c r="C18" s="0" t="n">
        <f aca="false">_xlfn.CEILING.MATH(B18,0.5)</f>
        <v>0.5</v>
      </c>
    </row>
    <row r="19" customFormat="false" ht="13.8" hidden="false" customHeight="false" outlineLevel="0" collapsed="false">
      <c r="A19" s="8" t="s">
        <v>126</v>
      </c>
      <c r="B19" s="9" t="n">
        <v>0.963</v>
      </c>
      <c r="C19" s="0" t="n">
        <f aca="false">_xlfn.CEILING.MATH(B19,0.5)</f>
        <v>1</v>
      </c>
    </row>
    <row r="20" customFormat="false" ht="13.8" hidden="false" customHeight="false" outlineLevel="0" collapsed="false">
      <c r="A20" s="8" t="s">
        <v>125</v>
      </c>
      <c r="B20" s="9" t="n">
        <v>0.5</v>
      </c>
      <c r="C20" s="0" t="n">
        <f aca="false">_xlfn.CEILING.MATH(B20,0.5)</f>
        <v>0.5</v>
      </c>
    </row>
    <row r="21" customFormat="false" ht="13.8" hidden="false" customHeight="false" outlineLevel="0" collapsed="false">
      <c r="A21" s="8" t="s">
        <v>124</v>
      </c>
      <c r="B21" s="9" t="n">
        <v>0.24</v>
      </c>
      <c r="C21" s="0" t="n">
        <f aca="false">_xlfn.CEILING.MATH(B21,0.5)</f>
        <v>0.5</v>
      </c>
    </row>
    <row r="22" customFormat="false" ht="13.8" hidden="false" customHeight="false" outlineLevel="0" collapsed="false">
      <c r="A22" s="8" t="s">
        <v>123</v>
      </c>
      <c r="B22" s="9" t="n">
        <v>0.5</v>
      </c>
      <c r="C22" s="0" t="n">
        <f aca="false">_xlfn.CEILING.MATH(B22,0.5)</f>
        <v>0.5</v>
      </c>
    </row>
    <row r="23" customFormat="false" ht="13.8" hidden="false" customHeight="false" outlineLevel="0" collapsed="false">
      <c r="A23" s="8" t="s">
        <v>122</v>
      </c>
      <c r="B23" s="9" t="n">
        <v>0.967</v>
      </c>
      <c r="C23" s="0" t="n">
        <f aca="false">_xlfn.CEILING.MATH(B23,0.5)</f>
        <v>1</v>
      </c>
    </row>
    <row r="24" customFormat="false" ht="13.8" hidden="false" customHeight="false" outlineLevel="0" collapsed="false">
      <c r="A24" s="8" t="s">
        <v>121</v>
      </c>
      <c r="B24" s="9" t="n">
        <v>0.5</v>
      </c>
      <c r="C24" s="0" t="n">
        <f aca="false">_xlfn.CEILING.MATH(B24,0.5)</f>
        <v>0.5</v>
      </c>
    </row>
    <row r="25" customFormat="false" ht="13.8" hidden="false" customHeight="false" outlineLevel="0" collapsed="false">
      <c r="A25" s="8" t="s">
        <v>120</v>
      </c>
      <c r="B25" s="9" t="n">
        <v>0.84</v>
      </c>
      <c r="C25" s="0" t="n">
        <f aca="false">_xlfn.CEILING.MATH(B25,0.5)</f>
        <v>1</v>
      </c>
    </row>
    <row r="26" customFormat="false" ht="13.8" hidden="false" customHeight="false" outlineLevel="0" collapsed="false">
      <c r="A26" s="8" t="s">
        <v>119</v>
      </c>
      <c r="B26" s="9" t="n">
        <v>0.611</v>
      </c>
      <c r="C26" s="0" t="n">
        <f aca="false">_xlfn.CEILING.MATH(B26,0.5)</f>
        <v>1</v>
      </c>
    </row>
    <row r="27" customFormat="false" ht="13.8" hidden="false" customHeight="false" outlineLevel="0" collapsed="false">
      <c r="A27" s="8" t="s">
        <v>118</v>
      </c>
      <c r="B27" s="9" t="n">
        <v>0.361</v>
      </c>
      <c r="C27" s="0" t="n">
        <f aca="false">_xlfn.CEILING.MATH(B27,0.5)</f>
        <v>0.5</v>
      </c>
    </row>
    <row r="28" customFormat="false" ht="13.8" hidden="false" customHeight="false" outlineLevel="0" collapsed="false">
      <c r="A28" s="8" t="s">
        <v>117</v>
      </c>
      <c r="B28" s="9" t="n">
        <v>0.127</v>
      </c>
      <c r="C28" s="0" t="n">
        <f aca="false">_xlfn.CEILING.MATH(B28,0.5)</f>
        <v>0.5</v>
      </c>
    </row>
    <row r="29" customFormat="false" ht="13.8" hidden="false" customHeight="false" outlineLevel="0" collapsed="false">
      <c r="A29" s="8" t="s">
        <v>116</v>
      </c>
      <c r="B29" s="9" t="n">
        <v>0.5</v>
      </c>
      <c r="C29" s="0" t="n">
        <f aca="false">_xlfn.CEILING.MATH(B29,0.5)</f>
        <v>0.5</v>
      </c>
    </row>
    <row r="30" customFormat="false" ht="13.8" hidden="false" customHeight="false" outlineLevel="0" collapsed="false">
      <c r="A30" s="8" t="s">
        <v>115</v>
      </c>
      <c r="B30" s="9" t="n">
        <v>0.84</v>
      </c>
      <c r="C30" s="0" t="n">
        <f aca="false">_xlfn.CEILING.MATH(B30,0.5)</f>
        <v>1</v>
      </c>
    </row>
    <row r="31" customFormat="false" ht="13.8" hidden="false" customHeight="false" outlineLevel="0" collapsed="false">
      <c r="A31" s="8" t="s">
        <v>114</v>
      </c>
      <c r="B31" s="9" t="n">
        <v>0.5</v>
      </c>
      <c r="C31" s="0" t="n">
        <f aca="false">_xlfn.CEILING.MATH(B31,0.5)</f>
        <v>0.5</v>
      </c>
    </row>
    <row r="32" customFormat="false" ht="13.8" hidden="false" customHeight="false" outlineLevel="0" collapsed="false">
      <c r="A32" s="8" t="s">
        <v>113</v>
      </c>
      <c r="B32" s="9" t="n">
        <v>0.5</v>
      </c>
      <c r="C32" s="0" t="n">
        <f aca="false">_xlfn.CEILING.MATH(B32,0.5)</f>
        <v>0.5</v>
      </c>
    </row>
    <row r="33" customFormat="false" ht="13.8" hidden="false" customHeight="false" outlineLevel="0" collapsed="false">
      <c r="A33" s="8" t="s">
        <v>112</v>
      </c>
      <c r="B33" s="9" t="n">
        <v>0.24</v>
      </c>
      <c r="C33" s="0" t="n">
        <f aca="false">_xlfn.CEILING.MATH(B33,0.5)</f>
        <v>0.5</v>
      </c>
    </row>
    <row r="34" customFormat="false" ht="13.8" hidden="false" customHeight="false" outlineLevel="0" collapsed="false">
      <c r="A34" s="8" t="s">
        <v>111</v>
      </c>
      <c r="B34" s="9" t="n">
        <v>1.459</v>
      </c>
      <c r="C34" s="0" t="n">
        <f aca="false">_xlfn.CEILING.MATH(B34,0.5)</f>
        <v>1.5</v>
      </c>
    </row>
    <row r="35" customFormat="false" ht="13.8" hidden="false" customHeight="false" outlineLevel="0" collapsed="false">
      <c r="A35" s="8" t="s">
        <v>110</v>
      </c>
      <c r="B35" s="9" t="n">
        <v>1.168</v>
      </c>
      <c r="C35" s="0" t="n">
        <f aca="false">_xlfn.CEILING.MATH(B35,0.5)</f>
        <v>1.5</v>
      </c>
    </row>
    <row r="36" customFormat="false" ht="13.8" hidden="false" customHeight="false" outlineLevel="0" collapsed="false">
      <c r="A36" s="8" t="s">
        <v>109</v>
      </c>
      <c r="B36" s="9" t="n">
        <v>0.5</v>
      </c>
      <c r="C36" s="0" t="n">
        <f aca="false">_xlfn.CEILING.MATH(B36,0.5)</f>
        <v>0.5</v>
      </c>
    </row>
    <row r="37" customFormat="false" ht="13.8" hidden="false" customHeight="false" outlineLevel="0" collapsed="false">
      <c r="A37" s="8" t="s">
        <v>108</v>
      </c>
      <c r="B37" s="9" t="n">
        <v>0.5</v>
      </c>
      <c r="C37" s="0" t="n">
        <f aca="false">_xlfn.CEILING.MATH(B37,0.5)</f>
        <v>0.5</v>
      </c>
    </row>
    <row r="38" customFormat="false" ht="13.8" hidden="false" customHeight="false" outlineLevel="0" collapsed="false">
      <c r="A38" s="8" t="s">
        <v>107</v>
      </c>
      <c r="B38" s="9" t="n">
        <v>0.607</v>
      </c>
      <c r="C38" s="0" t="n">
        <f aca="false">_xlfn.CEILING.MATH(B38,0.5)</f>
        <v>1</v>
      </c>
    </row>
    <row r="39" customFormat="false" ht="13.8" hidden="false" customHeight="false" outlineLevel="0" collapsed="false">
      <c r="A39" s="8" t="s">
        <v>106</v>
      </c>
      <c r="B39" s="9" t="n">
        <v>0.5</v>
      </c>
      <c r="C39" s="0" t="n">
        <f aca="false">_xlfn.CEILING.MATH(B39,0.5)</f>
        <v>0.5</v>
      </c>
    </row>
    <row r="40" customFormat="false" ht="13.8" hidden="false" customHeight="false" outlineLevel="0" collapsed="false">
      <c r="A40" s="8" t="s">
        <v>105</v>
      </c>
      <c r="B40" s="9" t="n">
        <v>0.49</v>
      </c>
      <c r="C40" s="0" t="n">
        <f aca="false">_xlfn.CEILING.MATH(B40,0.5)</f>
        <v>0.5</v>
      </c>
    </row>
    <row r="41" customFormat="false" ht="13.8" hidden="false" customHeight="false" outlineLevel="0" collapsed="false">
      <c r="A41" s="8" t="s">
        <v>104</v>
      </c>
      <c r="B41" s="9" t="n">
        <v>0.5</v>
      </c>
      <c r="C41" s="0" t="n">
        <f aca="false">_xlfn.CEILING.MATH(B41,0.5)</f>
        <v>0.5</v>
      </c>
    </row>
    <row r="42" customFormat="false" ht="13.8" hidden="false" customHeight="false" outlineLevel="0" collapsed="false">
      <c r="A42" s="8" t="s">
        <v>102</v>
      </c>
      <c r="B42" s="9" t="n">
        <v>2.016</v>
      </c>
      <c r="C42" s="0" t="n">
        <f aca="false">_xlfn.CEILING.MATH(B42,0.5)</f>
        <v>2.5</v>
      </c>
    </row>
    <row r="43" customFormat="false" ht="13.8" hidden="false" customHeight="false" outlineLevel="0" collapsed="false">
      <c r="A43" s="8" t="s">
        <v>101</v>
      </c>
      <c r="B43" s="9" t="n">
        <v>1.048</v>
      </c>
      <c r="C43" s="0" t="n">
        <f aca="false">_xlfn.CEILING.MATH(B43,0.5)</f>
        <v>1.5</v>
      </c>
    </row>
    <row r="44" customFormat="false" ht="13.8" hidden="false" customHeight="false" outlineLevel="0" collapsed="false">
      <c r="A44" s="8" t="s">
        <v>100</v>
      </c>
      <c r="B44" s="9" t="n">
        <v>0.83</v>
      </c>
      <c r="C44" s="0" t="n">
        <f aca="false">_xlfn.CEILING.MATH(B44,0.5)</f>
        <v>1</v>
      </c>
    </row>
    <row r="45" customFormat="false" ht="13.8" hidden="false" customHeight="false" outlineLevel="0" collapsed="false">
      <c r="A45" s="8" t="s">
        <v>99</v>
      </c>
      <c r="B45" s="9" t="n">
        <v>0.5</v>
      </c>
      <c r="C45" s="0" t="n">
        <f aca="false">_xlfn.CEILING.MATH(B45,0.5)</f>
        <v>0.5</v>
      </c>
    </row>
    <row r="46" customFormat="false" ht="13.8" hidden="false" customHeight="false" outlineLevel="0" collapsed="false">
      <c r="A46" s="8" t="s">
        <v>98</v>
      </c>
      <c r="B46" s="9" t="n">
        <v>0.607</v>
      </c>
      <c r="C46" s="0" t="n">
        <f aca="false">_xlfn.CEILING.MATH(B46,0.5)</f>
        <v>1</v>
      </c>
    </row>
    <row r="47" customFormat="false" ht="13.8" hidden="false" customHeight="false" outlineLevel="0" collapsed="false">
      <c r="A47" s="8" t="s">
        <v>97</v>
      </c>
      <c r="B47" s="9" t="n">
        <v>0.5</v>
      </c>
      <c r="C47" s="0" t="n">
        <f aca="false">_xlfn.CEILING.MATH(B47,0.5)</f>
        <v>0.5</v>
      </c>
    </row>
    <row r="48" customFormat="false" ht="13.8" hidden="false" customHeight="false" outlineLevel="0" collapsed="false">
      <c r="A48" s="8" t="s">
        <v>96</v>
      </c>
      <c r="B48" s="9" t="n">
        <v>0.24</v>
      </c>
      <c r="C48" s="0" t="n">
        <f aca="false">_xlfn.CEILING.MATH(B48,0.5)</f>
        <v>0.5</v>
      </c>
    </row>
    <row r="49" customFormat="false" ht="13.8" hidden="false" customHeight="false" outlineLevel="0" collapsed="false">
      <c r="A49" s="8" t="s">
        <v>95</v>
      </c>
      <c r="B49" s="9" t="n">
        <v>0.607</v>
      </c>
      <c r="C49" s="0" t="n">
        <f aca="false">_xlfn.CEILING.MATH(B49,0.5)</f>
        <v>1</v>
      </c>
    </row>
    <row r="50" customFormat="false" ht="13.8" hidden="false" customHeight="false" outlineLevel="0" collapsed="false">
      <c r="A50" s="8" t="s">
        <v>94</v>
      </c>
      <c r="B50" s="9" t="n">
        <v>1.08</v>
      </c>
      <c r="C50" s="0" t="n">
        <f aca="false">_xlfn.CEILING.MATH(B50,0.5)</f>
        <v>1.5</v>
      </c>
    </row>
    <row r="51" customFormat="false" ht="13.8" hidden="false" customHeight="false" outlineLevel="0" collapsed="false">
      <c r="A51" s="8" t="s">
        <v>93</v>
      </c>
      <c r="B51" s="9" t="n">
        <v>0.93</v>
      </c>
      <c r="C51" s="0" t="n">
        <f aca="false">_xlfn.CEILING.MATH(B51,0.5)</f>
        <v>1</v>
      </c>
    </row>
    <row r="52" customFormat="false" ht="13.8" hidden="false" customHeight="false" outlineLevel="0" collapsed="false">
      <c r="A52" s="8" t="s">
        <v>92</v>
      </c>
      <c r="B52" s="9" t="n">
        <v>0.765</v>
      </c>
      <c r="C52" s="0" t="n">
        <f aca="false">_xlfn.CEILING.MATH(B52,0.5)</f>
        <v>1</v>
      </c>
    </row>
    <row r="53" customFormat="false" ht="13.8" hidden="false" customHeight="false" outlineLevel="0" collapsed="false">
      <c r="A53" s="8" t="s">
        <v>91</v>
      </c>
      <c r="B53" s="9" t="n">
        <v>0.721</v>
      </c>
      <c r="C53" s="0" t="n">
        <f aca="false">_xlfn.CEILING.MATH(B53,0.5)</f>
        <v>1</v>
      </c>
    </row>
    <row r="54" customFormat="false" ht="13.8" hidden="false" customHeight="false" outlineLevel="0" collapsed="false">
      <c r="A54" s="8" t="s">
        <v>90</v>
      </c>
      <c r="B54" s="9" t="n">
        <v>0.5</v>
      </c>
      <c r="C54" s="0" t="n">
        <f aca="false">_xlfn.CEILING.MATH(B54,0.5)</f>
        <v>0.5</v>
      </c>
    </row>
    <row r="55" customFormat="false" ht="13.8" hidden="false" customHeight="false" outlineLevel="0" collapsed="false">
      <c r="A55" s="8" t="s">
        <v>89</v>
      </c>
      <c r="B55" s="9" t="n">
        <v>1.157</v>
      </c>
      <c r="C55" s="0" t="n">
        <f aca="false">_xlfn.CEILING.MATH(B55,0.5)</f>
        <v>1.5</v>
      </c>
    </row>
    <row r="56" customFormat="false" ht="13.8" hidden="false" customHeight="false" outlineLevel="0" collapsed="false">
      <c r="A56" s="8" t="s">
        <v>88</v>
      </c>
      <c r="B56" s="9" t="n">
        <v>0.343</v>
      </c>
      <c r="C56" s="0" t="n">
        <f aca="false">_xlfn.CEILING.MATH(B56,0.5)</f>
        <v>0.5</v>
      </c>
    </row>
    <row r="57" customFormat="false" ht="13.8" hidden="false" customHeight="false" outlineLevel="0" collapsed="false">
      <c r="A57" s="8" t="s">
        <v>87</v>
      </c>
      <c r="B57" s="9" t="n">
        <v>0.607</v>
      </c>
      <c r="C57" s="0" t="n">
        <f aca="false">_xlfn.CEILING.MATH(B57,0.5)</f>
        <v>1</v>
      </c>
    </row>
    <row r="58" customFormat="false" ht="13.8" hidden="false" customHeight="false" outlineLevel="0" collapsed="false">
      <c r="A58" s="8" t="s">
        <v>86</v>
      </c>
      <c r="B58" s="9" t="n">
        <v>0.601</v>
      </c>
      <c r="C58" s="0" t="n">
        <f aca="false">_xlfn.CEILING.MATH(B58,0.5)</f>
        <v>1</v>
      </c>
    </row>
    <row r="59" customFormat="false" ht="13.8" hidden="false" customHeight="false" outlineLevel="0" collapsed="false">
      <c r="A59" s="8" t="s">
        <v>85</v>
      </c>
      <c r="B59" s="9" t="n">
        <v>0.245</v>
      </c>
      <c r="C59" s="0" t="n">
        <f aca="false">_xlfn.CEILING.MATH(B59,0.5)</f>
        <v>0.5</v>
      </c>
    </row>
    <row r="60" customFormat="false" ht="13.8" hidden="false" customHeight="false" outlineLevel="0" collapsed="false">
      <c r="A60" s="8" t="s">
        <v>84</v>
      </c>
      <c r="B60" s="9" t="n">
        <v>0.5</v>
      </c>
      <c r="C60" s="0" t="n">
        <f aca="false">_xlfn.CEILING.MATH(B60,0.5)</f>
        <v>0.5</v>
      </c>
    </row>
    <row r="61" customFormat="false" ht="13.8" hidden="false" customHeight="false" outlineLevel="0" collapsed="false">
      <c r="A61" s="8" t="s">
        <v>83</v>
      </c>
      <c r="B61" s="9" t="n">
        <v>0.607</v>
      </c>
      <c r="C61" s="0" t="n">
        <f aca="false">_xlfn.CEILING.MATH(B61,0.5)</f>
        <v>1</v>
      </c>
    </row>
    <row r="62" customFormat="false" ht="13.8" hidden="false" customHeight="false" outlineLevel="0" collapsed="false">
      <c r="A62" s="8" t="s">
        <v>82</v>
      </c>
      <c r="B62" s="9" t="n">
        <v>0.734</v>
      </c>
      <c r="C62" s="0" t="n">
        <f aca="false">_xlfn.CEILING.MATH(B62,0.5)</f>
        <v>1</v>
      </c>
    </row>
    <row r="63" customFormat="false" ht="13.8" hidden="false" customHeight="false" outlineLevel="0" collapsed="false">
      <c r="A63" s="8" t="s">
        <v>81</v>
      </c>
      <c r="B63" s="9" t="n">
        <v>0.5</v>
      </c>
      <c r="C63" s="0" t="n">
        <f aca="false">_xlfn.CEILING.MATH(B63,0.5)</f>
        <v>0.5</v>
      </c>
    </row>
    <row r="64" customFormat="false" ht="13.8" hidden="false" customHeight="false" outlineLevel="0" collapsed="false">
      <c r="A64" s="8" t="s">
        <v>79</v>
      </c>
      <c r="B64" s="9" t="n">
        <v>1.183</v>
      </c>
      <c r="C64" s="0" t="n">
        <f aca="false">_xlfn.CEILING.MATH(B64,0.5)</f>
        <v>1.5</v>
      </c>
    </row>
    <row r="65" customFormat="false" ht="13.8" hidden="false" customHeight="false" outlineLevel="0" collapsed="false">
      <c r="A65" s="8" t="s">
        <v>78</v>
      </c>
      <c r="B65" s="9" t="n">
        <v>0.5</v>
      </c>
      <c r="C65" s="0" t="n">
        <f aca="false">_xlfn.CEILING.MATH(B65,0.5)</f>
        <v>0.5</v>
      </c>
    </row>
    <row r="66" customFormat="false" ht="13.8" hidden="false" customHeight="false" outlineLevel="0" collapsed="false">
      <c r="A66" s="8" t="s">
        <v>77</v>
      </c>
      <c r="B66" s="9" t="n">
        <v>0.22</v>
      </c>
      <c r="C66" s="0" t="n">
        <f aca="false">_xlfn.CEILING.MATH(B66,0.5)</f>
        <v>0.5</v>
      </c>
    </row>
    <row r="67" customFormat="false" ht="13.8" hidden="false" customHeight="false" outlineLevel="0" collapsed="false">
      <c r="A67" s="8" t="s">
        <v>76</v>
      </c>
      <c r="B67" s="9" t="n">
        <v>0.731</v>
      </c>
      <c r="C67" s="0" t="n">
        <f aca="false">_xlfn.CEILING.MATH(B67,0.5)</f>
        <v>1</v>
      </c>
    </row>
    <row r="68" customFormat="false" ht="13.8" hidden="false" customHeight="false" outlineLevel="0" collapsed="false">
      <c r="A68" s="8" t="s">
        <v>75</v>
      </c>
      <c r="B68" s="9" t="n">
        <v>0.6</v>
      </c>
      <c r="C68" s="0" t="n">
        <f aca="false">_xlfn.CEILING.MATH(B68,0.5)</f>
        <v>1</v>
      </c>
    </row>
    <row r="69" customFormat="false" ht="13.8" hidden="false" customHeight="false" outlineLevel="0" collapsed="false">
      <c r="A69" s="8" t="s">
        <v>74</v>
      </c>
      <c r="B69" s="9" t="n">
        <v>0.5</v>
      </c>
      <c r="C69" s="0" t="n">
        <f aca="false">_xlfn.CEILING.MATH(B69,0.5)</f>
        <v>0.5</v>
      </c>
    </row>
    <row r="70" customFormat="false" ht="13.8" hidden="false" customHeight="false" outlineLevel="0" collapsed="false">
      <c r="A70" s="8" t="s">
        <v>73</v>
      </c>
      <c r="B70" s="9" t="n">
        <v>0.5</v>
      </c>
      <c r="C70" s="0" t="n">
        <f aca="false">_xlfn.CEILING.MATH(B70,0.5)</f>
        <v>0.5</v>
      </c>
    </row>
    <row r="71" customFormat="false" ht="13.8" hidden="false" customHeight="false" outlineLevel="0" collapsed="false">
      <c r="A71" s="8" t="s">
        <v>72</v>
      </c>
      <c r="B71" s="9" t="n">
        <v>0.5</v>
      </c>
      <c r="C71" s="0" t="n">
        <f aca="false">_xlfn.CEILING.MATH(B71,0.5)</f>
        <v>0.5</v>
      </c>
    </row>
    <row r="72" customFormat="false" ht="13.8" hidden="false" customHeight="false" outlineLevel="0" collapsed="false">
      <c r="A72" s="8" t="s">
        <v>71</v>
      </c>
      <c r="B72" s="9" t="n">
        <v>0.5</v>
      </c>
      <c r="C72" s="0" t="n">
        <f aca="false">_xlfn.CEILING.MATH(B72,0.5)</f>
        <v>0.5</v>
      </c>
    </row>
    <row r="73" customFormat="false" ht="13.8" hidden="false" customHeight="false" outlineLevel="0" collapsed="false">
      <c r="A73" s="8" t="s">
        <v>70</v>
      </c>
      <c r="B73" s="9" t="n">
        <v>0.607</v>
      </c>
      <c r="C73" s="0" t="n">
        <f aca="false">_xlfn.CEILING.MATH(B73,0.5)</f>
        <v>1</v>
      </c>
    </row>
    <row r="74" customFormat="false" ht="13.8" hidden="false" customHeight="false" outlineLevel="0" collapsed="false">
      <c r="A74" s="8" t="s">
        <v>69</v>
      </c>
      <c r="B74" s="9" t="n">
        <v>1.505</v>
      </c>
      <c r="C74" s="0" t="n">
        <f aca="false">_xlfn.CEILING.MATH(B74,0.5)</f>
        <v>2</v>
      </c>
    </row>
    <row r="75" customFormat="false" ht="13.8" hidden="false" customHeight="false" outlineLevel="0" collapsed="false">
      <c r="A75" s="8" t="s">
        <v>67</v>
      </c>
      <c r="B75" s="9" t="n">
        <v>1.517</v>
      </c>
      <c r="C75" s="0" t="n">
        <f aca="false">_xlfn.CEILING.MATH(B75,0.5)</f>
        <v>2</v>
      </c>
    </row>
    <row r="76" customFormat="false" ht="13.8" hidden="false" customHeight="false" outlineLevel="0" collapsed="false">
      <c r="A76" s="8" t="s">
        <v>66</v>
      </c>
      <c r="B76" s="9" t="n">
        <v>3.08</v>
      </c>
      <c r="C76" s="0" t="n">
        <f aca="false">_xlfn.CEILING.MATH(B76,0.5)</f>
        <v>3.5</v>
      </c>
    </row>
    <row r="77" customFormat="false" ht="13.8" hidden="false" customHeight="false" outlineLevel="0" collapsed="false">
      <c r="A77" s="8" t="s">
        <v>65</v>
      </c>
      <c r="B77" s="9" t="n">
        <v>0.63</v>
      </c>
      <c r="C77" s="0" t="n">
        <f aca="false">_xlfn.CEILING.MATH(B77,0.5)</f>
        <v>1</v>
      </c>
    </row>
    <row r="78" customFormat="false" ht="13.8" hidden="false" customHeight="false" outlineLevel="0" collapsed="false">
      <c r="A78" s="8" t="s">
        <v>64</v>
      </c>
      <c r="B78" s="9" t="n">
        <v>0.361</v>
      </c>
      <c r="C78" s="0" t="n">
        <f aca="false">_xlfn.CEILING.MATH(B78,0.5)</f>
        <v>0.5</v>
      </c>
    </row>
    <row r="79" customFormat="false" ht="13.8" hidden="false" customHeight="false" outlineLevel="0" collapsed="false">
      <c r="A79" s="8" t="s">
        <v>63</v>
      </c>
      <c r="B79" s="9" t="n">
        <v>0.601</v>
      </c>
      <c r="C79" s="0" t="n">
        <f aca="false">_xlfn.CEILING.MATH(B79,0.5)</f>
        <v>1</v>
      </c>
    </row>
    <row r="80" customFormat="false" ht="13.8" hidden="false" customHeight="false" outlineLevel="0" collapsed="false">
      <c r="A80" s="8" t="s">
        <v>62</v>
      </c>
      <c r="B80" s="9" t="n">
        <v>0.5</v>
      </c>
      <c r="C80" s="0" t="n">
        <f aca="false">_xlfn.CEILING.MATH(B80,0.5)</f>
        <v>0.5</v>
      </c>
    </row>
    <row r="81" customFormat="false" ht="13.8" hidden="false" customHeight="false" outlineLevel="0" collapsed="false">
      <c r="A81" s="8" t="s">
        <v>61</v>
      </c>
      <c r="B81" s="9" t="n">
        <v>0.5</v>
      </c>
      <c r="C81" s="0" t="n">
        <f aca="false">_xlfn.CEILING.MATH(B81,0.5)</f>
        <v>0.5</v>
      </c>
    </row>
    <row r="82" customFormat="false" ht="13.8" hidden="false" customHeight="false" outlineLevel="0" collapsed="false">
      <c r="A82" s="8" t="s">
        <v>60</v>
      </c>
      <c r="B82" s="9" t="n">
        <v>0.986</v>
      </c>
      <c r="C82" s="0" t="n">
        <f aca="false">_xlfn.CEILING.MATH(B82,0.5)</f>
        <v>1</v>
      </c>
    </row>
    <row r="83" customFormat="false" ht="13.8" hidden="false" customHeight="false" outlineLevel="0" collapsed="false">
      <c r="A83" s="8" t="s">
        <v>59</v>
      </c>
      <c r="B83" s="9" t="n">
        <v>0.607</v>
      </c>
      <c r="C83" s="0" t="n">
        <f aca="false">_xlfn.CEILING.MATH(B83,0.5)</f>
        <v>1</v>
      </c>
    </row>
    <row r="84" customFormat="false" ht="13.8" hidden="false" customHeight="false" outlineLevel="0" collapsed="false">
      <c r="A84" s="8" t="s">
        <v>58</v>
      </c>
      <c r="B84" s="9" t="n">
        <v>0.488</v>
      </c>
      <c r="C84" s="0" t="n">
        <f aca="false">_xlfn.CEILING.MATH(B84,0.5)</f>
        <v>0.5</v>
      </c>
    </row>
    <row r="85" customFormat="false" ht="13.8" hidden="false" customHeight="false" outlineLevel="0" collapsed="false">
      <c r="A85" s="8" t="s">
        <v>57</v>
      </c>
      <c r="B85" s="9" t="n">
        <v>0.5</v>
      </c>
      <c r="C85" s="0" t="n">
        <f aca="false">_xlfn.CEILING.MATH(B85,0.5)</f>
        <v>0.5</v>
      </c>
    </row>
    <row r="86" customFormat="false" ht="13.8" hidden="false" customHeight="false" outlineLevel="0" collapsed="false">
      <c r="A86" s="8" t="s">
        <v>56</v>
      </c>
      <c r="B86" s="9" t="n">
        <v>0.607</v>
      </c>
      <c r="C86" s="0" t="n">
        <f aca="false">_xlfn.CEILING.MATH(B86,0.5)</f>
        <v>1</v>
      </c>
    </row>
    <row r="87" customFormat="false" ht="13.8" hidden="false" customHeight="false" outlineLevel="0" collapsed="false">
      <c r="A87" s="8" t="s">
        <v>55</v>
      </c>
      <c r="B87" s="9" t="n">
        <v>1.032</v>
      </c>
      <c r="C87" s="0" t="n">
        <f aca="false">_xlfn.CEILING.MATH(B87,0.5)</f>
        <v>1.5</v>
      </c>
    </row>
    <row r="88" customFormat="false" ht="13.8" hidden="false" customHeight="false" outlineLevel="0" collapsed="false">
      <c r="A88" s="8" t="s">
        <v>54</v>
      </c>
      <c r="B88" s="9" t="n">
        <v>0.505</v>
      </c>
      <c r="C88" s="0" t="n">
        <f aca="false">_xlfn.CEILING.MATH(B88,0.5)</f>
        <v>1</v>
      </c>
    </row>
    <row r="89" customFormat="false" ht="13.8" hidden="false" customHeight="false" outlineLevel="0" collapsed="false">
      <c r="A89" s="8" t="s">
        <v>53</v>
      </c>
      <c r="B89" s="9" t="n">
        <v>0.75</v>
      </c>
      <c r="C89" s="0" t="n">
        <f aca="false">_xlfn.CEILING.MATH(B89,0.5)</f>
        <v>1</v>
      </c>
    </row>
    <row r="90" customFormat="false" ht="13.8" hidden="false" customHeight="false" outlineLevel="0" collapsed="false">
      <c r="A90" s="8" t="s">
        <v>52</v>
      </c>
      <c r="B90" s="9" t="n">
        <v>0.945</v>
      </c>
      <c r="C90" s="0" t="n">
        <f aca="false">_xlfn.CEILING.MATH(B90,0.5)</f>
        <v>1</v>
      </c>
    </row>
    <row r="91" customFormat="false" ht="13.8" hidden="false" customHeight="false" outlineLevel="0" collapsed="false">
      <c r="A91" s="8" t="s">
        <v>51</v>
      </c>
      <c r="B91" s="9" t="n">
        <v>0.508</v>
      </c>
      <c r="C91" s="0" t="n">
        <f aca="false">_xlfn.CEILING.MATH(B91,0.5)</f>
        <v>1</v>
      </c>
    </row>
    <row r="92" customFormat="false" ht="13.8" hidden="false" customHeight="false" outlineLevel="0" collapsed="false">
      <c r="A92" s="8" t="s">
        <v>50</v>
      </c>
      <c r="B92" s="9" t="n">
        <v>0.607</v>
      </c>
      <c r="C92" s="0" t="n">
        <f aca="false">_xlfn.CEILING.MATH(B92,0.5)</f>
        <v>1</v>
      </c>
    </row>
    <row r="93" customFormat="false" ht="13.8" hidden="false" customHeight="false" outlineLevel="0" collapsed="false">
      <c r="A93" s="8" t="s">
        <v>49</v>
      </c>
      <c r="B93" s="9" t="n">
        <v>0.689</v>
      </c>
      <c r="C93" s="0" t="n">
        <f aca="false">_xlfn.CEILING.MATH(B93,0.5)</f>
        <v>1</v>
      </c>
    </row>
    <row r="94" customFormat="false" ht="13.8" hidden="false" customHeight="false" outlineLevel="0" collapsed="false">
      <c r="A94" s="8" t="s">
        <v>48</v>
      </c>
      <c r="B94" s="9" t="n">
        <v>0.721</v>
      </c>
      <c r="C94" s="0" t="n">
        <f aca="false">_xlfn.CEILING.MATH(B94,0.5)</f>
        <v>1</v>
      </c>
    </row>
    <row r="95" customFormat="false" ht="13.8" hidden="false" customHeight="false" outlineLevel="0" collapsed="false">
      <c r="A95" s="8" t="s">
        <v>47</v>
      </c>
      <c r="B95" s="9" t="n">
        <v>0.5</v>
      </c>
      <c r="C95" s="0" t="n">
        <f aca="false">_xlfn.CEILING.MATH(B95,0.5)</f>
        <v>0.5</v>
      </c>
    </row>
    <row r="96" customFormat="false" ht="13.8" hidden="false" customHeight="false" outlineLevel="0" collapsed="false">
      <c r="A96" s="8" t="s">
        <v>46</v>
      </c>
      <c r="B96" s="9" t="n">
        <v>0.5</v>
      </c>
      <c r="C96" s="0" t="n">
        <f aca="false">_xlfn.CEILING.MATH(B96,0.5)</f>
        <v>0.5</v>
      </c>
    </row>
    <row r="97" customFormat="false" ht="13.8" hidden="false" customHeight="false" outlineLevel="0" collapsed="false">
      <c r="A97" s="8" t="s">
        <v>45</v>
      </c>
      <c r="B97" s="9" t="n">
        <v>0.563</v>
      </c>
      <c r="C97" s="0" t="n">
        <f aca="false">_xlfn.CEILING.MATH(B97,0.5)</f>
        <v>1</v>
      </c>
    </row>
    <row r="98" customFormat="false" ht="13.8" hidden="false" customHeight="false" outlineLevel="0" collapsed="false">
      <c r="A98" s="8" t="s">
        <v>44</v>
      </c>
      <c r="B98" s="9" t="n">
        <v>0.558</v>
      </c>
      <c r="C98" s="0" t="n">
        <f aca="false">_xlfn.CEILING.MATH(B98,0.5)</f>
        <v>1</v>
      </c>
    </row>
    <row r="99" customFormat="false" ht="13.8" hidden="false" customHeight="false" outlineLevel="0" collapsed="false">
      <c r="A99" s="8" t="s">
        <v>42</v>
      </c>
      <c r="B99" s="9" t="n">
        <v>2.572</v>
      </c>
      <c r="C99" s="0" t="n">
        <f aca="false">_xlfn.CEILING.MATH(B99,0.5)</f>
        <v>3</v>
      </c>
    </row>
    <row r="100" customFormat="false" ht="13.8" hidden="false" customHeight="false" outlineLevel="0" collapsed="false">
      <c r="A100" s="8" t="s">
        <v>41</v>
      </c>
      <c r="B100" s="9" t="n">
        <v>0.5</v>
      </c>
      <c r="C100" s="0" t="n">
        <f aca="false">_xlfn.CEILING.MATH(B100,0.5)</f>
        <v>0.5</v>
      </c>
    </row>
    <row r="101" customFormat="false" ht="13.8" hidden="false" customHeight="false" outlineLevel="0" collapsed="false">
      <c r="A101" s="8" t="s">
        <v>40</v>
      </c>
      <c r="B101" s="9" t="n">
        <v>0.72</v>
      </c>
      <c r="C101" s="0" t="n">
        <f aca="false">_xlfn.CEILING.MATH(B101,0.5)</f>
        <v>1</v>
      </c>
    </row>
    <row r="102" customFormat="false" ht="13.8" hidden="false" customHeight="false" outlineLevel="0" collapsed="false">
      <c r="A102" s="8" t="s">
        <v>39</v>
      </c>
      <c r="B102" s="9" t="n">
        <v>0.127</v>
      </c>
      <c r="C102" s="0" t="n">
        <f aca="false">_xlfn.CEILING.MATH(B102,0.5)</f>
        <v>0.5</v>
      </c>
    </row>
    <row r="103" customFormat="false" ht="13.8" hidden="false" customHeight="false" outlineLevel="0" collapsed="false">
      <c r="A103" s="8" t="s">
        <v>38</v>
      </c>
      <c r="B103" s="9" t="n">
        <v>0.22</v>
      </c>
      <c r="C103" s="0" t="n">
        <f aca="false">_xlfn.CEILING.MATH(B103,0.5)</f>
        <v>0.5</v>
      </c>
    </row>
    <row r="104" customFormat="false" ht="13.8" hidden="false" customHeight="false" outlineLevel="0" collapsed="false">
      <c r="A104" s="8" t="s">
        <v>37</v>
      </c>
      <c r="B104" s="9" t="n">
        <v>0.554</v>
      </c>
      <c r="C104" s="0" t="n">
        <f aca="false">_xlfn.CEILING.MATH(B104,0.5)</f>
        <v>1</v>
      </c>
    </row>
    <row r="105" customFormat="false" ht="13.8" hidden="false" customHeight="false" outlineLevel="0" collapsed="false">
      <c r="A105" s="8" t="s">
        <v>36</v>
      </c>
      <c r="B105" s="9" t="n">
        <v>0.92</v>
      </c>
      <c r="C105" s="0" t="n">
        <f aca="false">_xlfn.CEILING.MATH(B105,0.5)</f>
        <v>1</v>
      </c>
    </row>
    <row r="106" customFormat="false" ht="13.8" hidden="false" customHeight="false" outlineLevel="0" collapsed="false">
      <c r="A106" s="8" t="s">
        <v>35</v>
      </c>
      <c r="B106" s="9" t="n">
        <v>0.5</v>
      </c>
      <c r="C106" s="0" t="n">
        <f aca="false">_xlfn.CEILING.MATH(B106,0.5)</f>
        <v>0.5</v>
      </c>
    </row>
    <row r="107" customFormat="false" ht="13.8" hidden="false" customHeight="false" outlineLevel="0" collapsed="false">
      <c r="A107" s="8" t="s">
        <v>34</v>
      </c>
      <c r="B107" s="9" t="n">
        <v>1.357</v>
      </c>
      <c r="C107" s="0" t="n">
        <f aca="false">_xlfn.CEILING.MATH(B107,0.5)</f>
        <v>1.5</v>
      </c>
    </row>
    <row r="108" customFormat="false" ht="13.8" hidden="false" customHeight="false" outlineLevel="0" collapsed="false">
      <c r="A108" s="8" t="s">
        <v>33</v>
      </c>
      <c r="B108" s="9" t="n">
        <v>0.7</v>
      </c>
      <c r="C108" s="0" t="n">
        <f aca="false">_xlfn.CEILING.MATH(B108,0.5)</f>
        <v>1</v>
      </c>
    </row>
    <row r="109" customFormat="false" ht="13.8" hidden="false" customHeight="false" outlineLevel="0" collapsed="false">
      <c r="A109" s="8" t="s">
        <v>32</v>
      </c>
      <c r="B109" s="9" t="n">
        <v>0.841</v>
      </c>
      <c r="C109" s="0" t="n">
        <f aca="false">_xlfn.CEILING.MATH(B109,0.5)</f>
        <v>1</v>
      </c>
    </row>
    <row r="110" customFormat="false" ht="13.8" hidden="false" customHeight="false" outlineLevel="0" collapsed="false">
      <c r="A110" s="8" t="s">
        <v>31</v>
      </c>
      <c r="B110" s="9" t="n">
        <v>0.27</v>
      </c>
      <c r="C110" s="0" t="n">
        <f aca="false">_xlfn.CEILING.MATH(B110,0.5)</f>
        <v>0.5</v>
      </c>
    </row>
    <row r="111" customFormat="false" ht="13.8" hidden="false" customHeight="false" outlineLevel="0" collapsed="false">
      <c r="A111" s="8" t="s">
        <v>30</v>
      </c>
      <c r="B111" s="9" t="n">
        <v>0.065</v>
      </c>
      <c r="C111" s="0" t="n">
        <f aca="false">_xlfn.CEILING.MATH(B111,0.5)</f>
        <v>0.5</v>
      </c>
    </row>
    <row r="112" customFormat="false" ht="13.8" hidden="false" customHeight="false" outlineLevel="0" collapsed="false">
      <c r="A112" s="8" t="s">
        <v>29</v>
      </c>
      <c r="B112" s="9" t="n">
        <v>0.515</v>
      </c>
      <c r="C112" s="0" t="n">
        <f aca="false">_xlfn.CEILING.MATH(B112,0.5)</f>
        <v>1</v>
      </c>
    </row>
    <row r="113" customFormat="false" ht="13.8" hidden="false" customHeight="false" outlineLevel="0" collapsed="false">
      <c r="A113" s="8" t="s">
        <v>28</v>
      </c>
      <c r="B113" s="9" t="n">
        <v>2.098</v>
      </c>
      <c r="C113" s="0" t="n">
        <f aca="false">_xlfn.CEILING.MATH(B113,0.5)</f>
        <v>2.5</v>
      </c>
    </row>
    <row r="114" customFormat="false" ht="13.8" hidden="false" customHeight="false" outlineLevel="0" collapsed="false">
      <c r="A114" s="8" t="s">
        <v>27</v>
      </c>
      <c r="B114" s="9" t="n">
        <v>1.2</v>
      </c>
      <c r="C114" s="0" t="n">
        <f aca="false">_xlfn.CEILING.MATH(B114,0.5)</f>
        <v>1.5</v>
      </c>
    </row>
    <row r="115" customFormat="false" ht="13.8" hidden="false" customHeight="false" outlineLevel="0" collapsed="false">
      <c r="A115" s="8" t="s">
        <v>26</v>
      </c>
      <c r="B115" s="9" t="n">
        <v>0.177</v>
      </c>
      <c r="C115" s="0" t="n">
        <f aca="false">_xlfn.CEILING.MATH(B115,0.5)</f>
        <v>0.5</v>
      </c>
    </row>
    <row r="116" customFormat="false" ht="13.8" hidden="false" customHeight="false" outlineLevel="0" collapsed="false">
      <c r="A116" s="8" t="s">
        <v>25</v>
      </c>
      <c r="B116" s="9" t="n">
        <v>0.558</v>
      </c>
      <c r="C116" s="0" t="n">
        <f aca="false">_xlfn.CEILING.MATH(B116,0.5)</f>
        <v>1</v>
      </c>
    </row>
    <row r="117" customFormat="false" ht="13.8" hidden="false" customHeight="false" outlineLevel="0" collapsed="false">
      <c r="A117" s="8" t="s">
        <v>24</v>
      </c>
      <c r="B117" s="9" t="n">
        <v>0.165</v>
      </c>
      <c r="C117" s="0" t="n">
        <f aca="false">_xlfn.CEILING.MATH(B117,0.5)</f>
        <v>0.5</v>
      </c>
    </row>
    <row r="118" customFormat="false" ht="13.8" hidden="false" customHeight="false" outlineLevel="0" collapsed="false">
      <c r="A118" s="8" t="s">
        <v>23</v>
      </c>
      <c r="B118" s="9" t="n">
        <v>0.24</v>
      </c>
      <c r="C118" s="0" t="n">
        <f aca="false">_xlfn.CEILING.MATH(B118,0.5)</f>
        <v>0.5</v>
      </c>
    </row>
    <row r="119" customFormat="false" ht="13.8" hidden="false" customHeight="false" outlineLevel="0" collapsed="false">
      <c r="A119" s="8" t="s">
        <v>22</v>
      </c>
      <c r="B119" s="9" t="n">
        <v>0.755</v>
      </c>
      <c r="C119" s="0" t="n">
        <f aca="false">_xlfn.CEILING.MATH(B119,0.5)</f>
        <v>1</v>
      </c>
    </row>
    <row r="120" customFormat="false" ht="13.8" hidden="false" customHeight="false" outlineLevel="0" collapsed="false">
      <c r="A120" s="8" t="s">
        <v>21</v>
      </c>
      <c r="B120" s="9" t="n">
        <v>0.24</v>
      </c>
      <c r="C120" s="0" t="n">
        <f aca="false">_xlfn.CEILING.MATH(B120,0.5)</f>
        <v>0.5</v>
      </c>
    </row>
    <row r="121" customFormat="false" ht="13.8" hidden="false" customHeight="false" outlineLevel="0" collapsed="false">
      <c r="A121" s="8" t="s">
        <v>20</v>
      </c>
      <c r="B121" s="9" t="n">
        <v>0.477</v>
      </c>
      <c r="C121" s="0" t="n">
        <f aca="false">_xlfn.CEILING.MATH(B121,0.5)</f>
        <v>0.5</v>
      </c>
    </row>
    <row r="122" customFormat="false" ht="13.8" hidden="false" customHeight="false" outlineLevel="0" collapsed="false">
      <c r="A122" s="8" t="s">
        <v>18</v>
      </c>
      <c r="B122" s="9" t="n">
        <v>1.376</v>
      </c>
      <c r="C122" s="0" t="n">
        <f aca="false">_xlfn.CEILING.MATH(B122,0.5)</f>
        <v>1.5</v>
      </c>
    </row>
    <row r="123" customFormat="false" ht="13.8" hidden="false" customHeight="false" outlineLevel="0" collapsed="false">
      <c r="A123" s="8" t="s">
        <v>17</v>
      </c>
      <c r="B123" s="9" t="n">
        <v>0.672</v>
      </c>
      <c r="C123" s="0" t="n">
        <f aca="false">_xlfn.CEILING.MATH(B123,0.5)</f>
        <v>1</v>
      </c>
    </row>
    <row r="124" customFormat="false" ht="13.8" hidden="false" customHeight="false" outlineLevel="0" collapsed="false">
      <c r="A124" s="8" t="s">
        <v>14</v>
      </c>
      <c r="B124" s="9" t="n">
        <v>1.557</v>
      </c>
      <c r="C124" s="0" t="n">
        <f aca="false">_xlfn.CEILING.MATH(B124,0.5)</f>
        <v>2</v>
      </c>
    </row>
    <row r="125" customFormat="false" ht="13.8" hidden="false" customHeight="false" outlineLevel="0" collapsed="false">
      <c r="A125" s="8" t="s">
        <v>9</v>
      </c>
      <c r="B125" s="9" t="n">
        <v>1.549</v>
      </c>
      <c r="C125" s="0" t="n">
        <f aca="false">_xlfn.CEILING.MATH(B125,0.5)</f>
        <v>2</v>
      </c>
    </row>
    <row r="126" customFormat="false" ht="13.8" hidden="false" customHeight="false" outlineLevel="0" collapsed="false">
      <c r="A126" s="8" t="s">
        <v>146</v>
      </c>
      <c r="B126" s="10" t="n">
        <v>0.127</v>
      </c>
      <c r="C126" s="0" t="n">
        <f aca="false">_xlfn.CEILING.MATH(B126,0.5)</f>
        <v>0.5</v>
      </c>
    </row>
    <row r="127" customFormat="false" ht="13.8" hidden="false" customHeight="false" outlineLevel="0" collapsed="false">
      <c r="A127" s="11" t="s">
        <v>147</v>
      </c>
      <c r="B127" s="12" t="n">
        <v>87.9759999999998</v>
      </c>
      <c r="C127" s="0" t="n">
        <f aca="false">_xlfn.CEILING.MATH(B127,0.5)</f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9" activeCellId="0" sqref="V1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62"/>
    <col collapsed="false" customWidth="true" hidden="false" outlineLevel="0" max="2" min="2" style="1" width="13.63"/>
    <col collapsed="false" customWidth="true" hidden="false" outlineLevel="0" max="3" min="3" style="0" width="17.13"/>
    <col collapsed="false" customWidth="true" hidden="false" outlineLevel="0" max="4" min="4" style="0" width="13.87"/>
    <col collapsed="false" customWidth="true" hidden="false" outlineLevel="0" max="5" min="5" style="0" width="10.25"/>
    <col collapsed="false" customWidth="true" hidden="false" outlineLevel="0" max="7" min="7" style="0" width="24.25"/>
    <col collapsed="false" customWidth="true" hidden="false" outlineLevel="0" max="8" min="8" style="0" width="16.26"/>
    <col collapsed="false" customWidth="true" hidden="false" outlineLevel="0" max="9" min="9" style="0" width="23.12"/>
    <col collapsed="false" customWidth="true" hidden="false" outlineLevel="0" max="10" min="10" style="0" width="17.5"/>
    <col collapsed="false" customWidth="true" hidden="false" outlineLevel="0" max="11" min="11" style="0" width="13.63"/>
    <col collapsed="false" customWidth="true" hidden="false" outlineLevel="0" max="13" min="13" style="0" width="15.87"/>
  </cols>
  <sheetData>
    <row r="1" customFormat="false" ht="14.25" hidden="false" customHeight="false" outlineLevel="0" collapsed="false">
      <c r="A1" s="0" t="s">
        <v>148</v>
      </c>
      <c r="B1" s="1" t="s">
        <v>149</v>
      </c>
      <c r="C1" s="0" t="s">
        <v>150</v>
      </c>
      <c r="D1" s="0" t="s">
        <v>151</v>
      </c>
      <c r="E1" s="0" t="s">
        <v>152</v>
      </c>
      <c r="F1" s="0" t="s">
        <v>153</v>
      </c>
      <c r="G1" s="0" t="s">
        <v>154</v>
      </c>
      <c r="H1" s="0" t="s">
        <v>155</v>
      </c>
      <c r="I1" s="2" t="s">
        <v>156</v>
      </c>
      <c r="J1" s="13" t="s">
        <v>157</v>
      </c>
      <c r="K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</row>
    <row r="2" customFormat="false" ht="14.25" hidden="false" customHeight="false" outlineLevel="0" collapsed="false">
      <c r="A2" s="0" t="s">
        <v>163</v>
      </c>
      <c r="B2" s="1" t="s">
        <v>140</v>
      </c>
      <c r="C2" s="0" t="s">
        <v>164</v>
      </c>
      <c r="D2" s="0" t="n">
        <v>121003</v>
      </c>
      <c r="E2" s="0" t="s">
        <v>165</v>
      </c>
      <c r="F2" s="0" t="s">
        <v>166</v>
      </c>
      <c r="G2" s="0" t="s">
        <v>167</v>
      </c>
      <c r="H2" s="0" t="s">
        <v>168</v>
      </c>
      <c r="I2" s="0" t="str">
        <f aca="false">VLOOKUP(B2,order!$A$2:$G$401,3,0)</f>
        <v>6.00</v>
      </c>
      <c r="J2" s="0" t="str">
        <f aca="false">VLOOKUP(D2,[2]Sheet1!A2:C125,3,0)</f>
        <v>d</v>
      </c>
      <c r="K2" s="0" t="str">
        <f aca="false">VLOOKUP(B2,order!$A$2:$I$401,9,0)</f>
        <v>additional</v>
      </c>
      <c r="L2" s="0" t="str">
        <f aca="false">IF(ISNUMBER(SEARCH("Forward and RTO charges",G2)),"rto",
 IF(ISNUMBER(SEARCH("Forward charges",G2)),"fwd"))</f>
        <v>fwd</v>
      </c>
      <c r="M2" s="0" t="str">
        <f aca="false">L2&amp;"_"&amp;J2&amp;"_"&amp;K2</f>
        <v>fwd_d_additional</v>
      </c>
      <c r="N2" s="0" t="n">
        <f aca="false">VLOOKUP(M2,Sheet2!$G$5:$H$24,2,0)</f>
        <v>44.8</v>
      </c>
      <c r="O2" s="14" t="n">
        <f aca="false">VLOOKUP(B2,'Pivot Table_Sheet1_1'!$A$2:$C$126,2,0)</f>
        <v>1.302</v>
      </c>
      <c r="P2" s="0" t="n">
        <f aca="false">IF(L2="fwd",
VLOOKUP(J2,Sheet2!$J$18:$Q$22,3,FALSE())+CEILING((O2-0.5)/0.5,1)*VLOOKUP(J2,Sheet2!$J$18:$Q$22,2,FALSE()),
VLOOKUP(J2,Sheet2!$J$18:$Q$22,6,FALSE())+CEILING((O2-0.5)/0.5,1)*VLOOKUP(J2,Sheet2!$J$18:$Q$22,5,FALSE())
)</f>
        <v>135</v>
      </c>
    </row>
    <row r="3" customFormat="false" ht="14.25" hidden="false" customHeight="false" outlineLevel="0" collapsed="false">
      <c r="A3" s="0" t="s">
        <v>169</v>
      </c>
      <c r="B3" s="1" t="s">
        <v>137</v>
      </c>
      <c r="C3" s="0" t="s">
        <v>170</v>
      </c>
      <c r="D3" s="0" t="n">
        <v>121003</v>
      </c>
      <c r="E3" s="0" t="s">
        <v>171</v>
      </c>
      <c r="F3" s="0" t="s">
        <v>166</v>
      </c>
      <c r="G3" s="0" t="s">
        <v>167</v>
      </c>
      <c r="H3" s="0" t="s">
        <v>172</v>
      </c>
      <c r="I3" s="0" t="str">
        <f aca="false">VLOOKUP(B3,order!$A$2:$G$401,3,0)</f>
        <v>1.00</v>
      </c>
      <c r="J3" s="0" t="str">
        <f aca="false">VLOOKUP(D3,[2]Sheet1!A3:C126,3,0)</f>
        <v>d</v>
      </c>
      <c r="K3" s="0" t="str">
        <f aca="false">VLOOKUP(B3,order!$A$2:$I$401,9,0)</f>
        <v>fixed</v>
      </c>
      <c r="L3" s="0" t="str">
        <f aca="false">IF(ISNUMBER(SEARCH("Forward and RTO charges",G3)),"rto",
 IF(ISNUMBER(SEARCH("Forward charges",G3)),"fwd"))</f>
        <v>fwd</v>
      </c>
      <c r="M3" s="0" t="str">
        <f aca="false">L3&amp;"_"&amp;J3&amp;"_"&amp;K3</f>
        <v>fwd_d_fixed</v>
      </c>
      <c r="N3" s="0" t="n">
        <f aca="false">VLOOKUP(M3,Sheet2!$G$5:$H$24,2,0)</f>
        <v>45.4</v>
      </c>
      <c r="O3" s="14" t="n">
        <f aca="false">VLOOKUP(B3,'Pivot Table_Sheet1_1'!$A$2:$C$126,2,0)</f>
        <v>0.615</v>
      </c>
      <c r="P3" s="0" t="n">
        <f aca="false">IF(L3="fwd",
VLOOKUP(J3,Sheet2!$J$18:$Q$22,3,FALSE())+CEILING((O3-0.5)/0.5,1)*VLOOKUP(J3,Sheet2!$J$18:$Q$22,2,FALSE()),
VLOOKUP(J3,Sheet2!$J$18:$Q$22,6,FALSE())+CEILING((O3-0.5)/0.5,1)*VLOOKUP(J3,Sheet2!$J$18:$Q$22,5,FALSE())
)</f>
        <v>90.2</v>
      </c>
    </row>
    <row r="4" customFormat="false" ht="14.25" hidden="false" customHeight="false" outlineLevel="0" collapsed="false">
      <c r="A4" s="0" t="s">
        <v>173</v>
      </c>
      <c r="B4" s="1" t="s">
        <v>134</v>
      </c>
      <c r="C4" s="0" t="s">
        <v>174</v>
      </c>
      <c r="D4" s="0" t="n">
        <v>121003</v>
      </c>
      <c r="E4" s="0" t="s">
        <v>175</v>
      </c>
      <c r="F4" s="0" t="s">
        <v>166</v>
      </c>
      <c r="G4" s="0" t="s">
        <v>167</v>
      </c>
      <c r="H4" s="0" t="s">
        <v>176</v>
      </c>
      <c r="I4" s="0" t="str">
        <f aca="false">VLOOKUP(B4,order!$A$2:$G$401,3,0)</f>
        <v>2.00</v>
      </c>
      <c r="J4" s="0" t="str">
        <f aca="false">VLOOKUP(D4,[2]Sheet1!A4:C127,3,0)</f>
        <v>d</v>
      </c>
      <c r="K4" s="0" t="str">
        <f aca="false">VLOOKUP(B4,order!$A$2:$I$401,9,0)</f>
        <v>additional</v>
      </c>
      <c r="L4" s="0" t="str">
        <f aca="false">IF(ISNUMBER(SEARCH("Forward and RTO charges",G4)),"rto",
 IF(ISNUMBER(SEARCH("Forward charges",G4)),"fwd"))</f>
        <v>fwd</v>
      </c>
      <c r="M4" s="0" t="str">
        <f aca="false">L4&amp;"_"&amp;J4&amp;"_"&amp;K4</f>
        <v>fwd_d_additional</v>
      </c>
      <c r="N4" s="0" t="n">
        <f aca="false">VLOOKUP(M4,Sheet2!$G$5:$H$24,2,0)</f>
        <v>44.8</v>
      </c>
      <c r="O4" s="14" t="n">
        <f aca="false">VLOOKUP(B4,'Pivot Table_Sheet1_1'!$A$2:$C$126,2,0)</f>
        <v>2.265</v>
      </c>
      <c r="P4" s="0" t="n">
        <f aca="false">IF(L4="fwd",
VLOOKUP(J4,Sheet2!$J$18:$Q$22,3,FALSE())+CEILING((O4-0.5)/0.5,1)*VLOOKUP(J4,Sheet2!$J$18:$Q$22,2,FALSE()),
VLOOKUP(J4,Sheet2!$J$18:$Q$22,6,FALSE())+CEILING((O4-0.5)/0.5,1)*VLOOKUP(J4,Sheet2!$J$18:$Q$22,5,FALSE())
)</f>
        <v>224.6</v>
      </c>
    </row>
    <row r="5" customFormat="false" ht="14.25" hidden="false" customHeight="false" outlineLevel="0" collapsed="false">
      <c r="A5" s="0" t="s">
        <v>177</v>
      </c>
      <c r="B5" s="1" t="s">
        <v>132</v>
      </c>
      <c r="C5" s="0" t="s">
        <v>170</v>
      </c>
      <c r="D5" s="0" t="n">
        <v>121003</v>
      </c>
      <c r="E5" s="0" t="s">
        <v>178</v>
      </c>
      <c r="F5" s="0" t="s">
        <v>179</v>
      </c>
      <c r="G5" s="0" t="s">
        <v>167</v>
      </c>
      <c r="H5" s="0" t="s">
        <v>180</v>
      </c>
      <c r="I5" s="0" t="str">
        <f aca="false">VLOOKUP(B5,order!$A$2:$G$401,3,0)</f>
        <v>1.00</v>
      </c>
      <c r="J5" s="0" t="str">
        <f aca="false">VLOOKUP(D5,[2]Sheet1!A5:C128,3,0)</f>
        <v>b</v>
      </c>
      <c r="K5" s="0" t="str">
        <f aca="false">VLOOKUP(B5,order!$A$2:$I$401,9,0)</f>
        <v>fixed</v>
      </c>
      <c r="L5" s="0" t="str">
        <f aca="false">IF(ISNUMBER(SEARCH("Forward and RTO charges",G5)),"rto",
 IF(ISNUMBER(SEARCH("Forward charges",G5)),"fwd"))</f>
        <v>fwd</v>
      </c>
      <c r="M5" s="0" t="str">
        <f aca="false">L5&amp;"_"&amp;J5&amp;"_"&amp;K5</f>
        <v>fwd_b_fixed</v>
      </c>
      <c r="N5" s="0" t="n">
        <f aca="false">VLOOKUP(M5,Sheet2!$G$5:$H$24,2,0)</f>
        <v>33</v>
      </c>
      <c r="O5" s="14" t="n">
        <f aca="false">VLOOKUP(B5,'Pivot Table_Sheet1_1'!$A$2:$C$126,2,0)</f>
        <v>0.7</v>
      </c>
      <c r="P5" s="0" t="n">
        <f aca="false">IF(L5="fwd",
VLOOKUP(J5,Sheet2!$J$18:$Q$22,3,FALSE())+CEILING((O5-0.5)/0.5,1)*VLOOKUP(J5,Sheet2!$J$18:$Q$22,2,FALSE()),
VLOOKUP(J5,Sheet2!$J$18:$Q$22,6,FALSE())+CEILING((O5-0.5)/0.5,1)*VLOOKUP(J5,Sheet2!$J$18:$Q$22,5,FALSE())
)</f>
        <v>61.3</v>
      </c>
    </row>
    <row r="6" customFormat="false" ht="14.25" hidden="false" customHeight="false" outlineLevel="0" collapsed="false">
      <c r="A6" s="0" t="s">
        <v>181</v>
      </c>
      <c r="B6" s="1" t="s">
        <v>112</v>
      </c>
      <c r="C6" s="0" t="s">
        <v>182</v>
      </c>
      <c r="D6" s="0" t="n">
        <v>121003</v>
      </c>
      <c r="E6" s="0" t="s">
        <v>183</v>
      </c>
      <c r="F6" s="0" t="s">
        <v>166</v>
      </c>
      <c r="G6" s="0" t="s">
        <v>167</v>
      </c>
      <c r="H6" s="0" t="s">
        <v>184</v>
      </c>
      <c r="I6" s="0" t="str">
        <f aca="false">VLOOKUP(B6,order!$A$2:$G$401,3,0)</f>
        <v>1.00</v>
      </c>
      <c r="J6" s="0" t="str">
        <f aca="false">VLOOKUP(D6,[2]Sheet1!A6:C129,3,0)</f>
        <v>d</v>
      </c>
      <c r="K6" s="0" t="str">
        <f aca="false">VLOOKUP(B6,order!$A$2:$I$401,9,0)</f>
        <v>fixed</v>
      </c>
      <c r="L6" s="0" t="str">
        <f aca="false">IF(ISNUMBER(SEARCH("Forward and RTO charges",G6)),"rto",
 IF(ISNUMBER(SEARCH("Forward charges",G6)),"fwd"))</f>
        <v>fwd</v>
      </c>
      <c r="M6" s="0" t="str">
        <f aca="false">L6&amp;"_"&amp;J6&amp;"_"&amp;K6</f>
        <v>fwd_d_fixed</v>
      </c>
      <c r="N6" s="0" t="n">
        <f aca="false">VLOOKUP(M6,Sheet2!$G$5:$H$24,2,0)</f>
        <v>45.4</v>
      </c>
      <c r="O6" s="14" t="n">
        <f aca="false">VLOOKUP(B6,'Pivot Table_Sheet1_1'!$A$2:$C$126,2,0)</f>
        <v>0.24</v>
      </c>
      <c r="P6" s="0" t="n">
        <f aca="false">IF(L6="fwd",
VLOOKUP(J6,Sheet2!$J$18:$Q$22,3,FALSE())+CEILING((O6-0.5)/0.5,1)*VLOOKUP(J6,Sheet2!$J$18:$Q$22,2,FALSE()),
VLOOKUP(J6,Sheet2!$J$18:$Q$22,6,FALSE())+CEILING((O6-0.5)/0.5,1)*VLOOKUP(J6,Sheet2!$J$18:$Q$22,5,FALSE())
)</f>
        <v>45.4</v>
      </c>
    </row>
    <row r="7" customFormat="false" ht="14.25" hidden="false" customHeight="false" outlineLevel="0" collapsed="false">
      <c r="A7" s="0" t="s">
        <v>185</v>
      </c>
      <c r="B7" s="1" t="s">
        <v>124</v>
      </c>
      <c r="C7" s="0" t="s">
        <v>182</v>
      </c>
      <c r="D7" s="0" t="n">
        <v>121003</v>
      </c>
      <c r="E7" s="0" t="s">
        <v>186</v>
      </c>
      <c r="F7" s="0" t="s">
        <v>166</v>
      </c>
      <c r="G7" s="0" t="s">
        <v>167</v>
      </c>
      <c r="H7" s="0" t="s">
        <v>184</v>
      </c>
      <c r="I7" s="0" t="str">
        <f aca="false">VLOOKUP(B7,order!$A$2:$G$401,3,0)</f>
        <v>1.00</v>
      </c>
      <c r="J7" s="0" t="str">
        <f aca="false">VLOOKUP(D7,[2]Sheet1!A7:C130,3,0)</f>
        <v>d</v>
      </c>
      <c r="K7" s="0" t="str">
        <f aca="false">VLOOKUP(B7,order!$A$2:$I$401,9,0)</f>
        <v>fixed</v>
      </c>
      <c r="L7" s="0" t="str">
        <f aca="false">IF(ISNUMBER(SEARCH("Forward and RTO charges",G7)),"rto",
 IF(ISNUMBER(SEARCH("Forward charges",G7)),"fwd"))</f>
        <v>fwd</v>
      </c>
      <c r="M7" s="0" t="str">
        <f aca="false">L7&amp;"_"&amp;J7&amp;"_"&amp;K7</f>
        <v>fwd_d_fixed</v>
      </c>
      <c r="N7" s="0" t="n">
        <f aca="false">VLOOKUP(M7,Sheet2!$G$5:$H$24,2,0)</f>
        <v>45.4</v>
      </c>
      <c r="O7" s="14" t="n">
        <f aca="false">VLOOKUP(B7,'Pivot Table_Sheet1_1'!$A$2:$C$126,2,0)</f>
        <v>0.24</v>
      </c>
      <c r="P7" s="0" t="n">
        <f aca="false">IF(L7="fwd",
VLOOKUP(J7,Sheet2!$J$18:$Q$22,3,FALSE())+CEILING((O7-0.5)/0.5,1)*VLOOKUP(J7,Sheet2!$J$18:$Q$22,2,FALSE()),
VLOOKUP(J7,Sheet2!$J$18:$Q$22,6,FALSE())+CEILING((O7-0.5)/0.5,1)*VLOOKUP(J7,Sheet2!$J$18:$Q$22,5,FALSE())
)</f>
        <v>45.4</v>
      </c>
    </row>
    <row r="8" customFormat="false" ht="14.25" hidden="false" customHeight="false" outlineLevel="0" collapsed="false">
      <c r="A8" s="0" t="s">
        <v>187</v>
      </c>
      <c r="B8" s="1" t="s">
        <v>115</v>
      </c>
      <c r="C8" s="0" t="s">
        <v>170</v>
      </c>
      <c r="D8" s="0" t="n">
        <v>121003</v>
      </c>
      <c r="E8" s="0" t="s">
        <v>188</v>
      </c>
      <c r="F8" s="0" t="s">
        <v>179</v>
      </c>
      <c r="G8" s="0" t="s">
        <v>167</v>
      </c>
      <c r="H8" s="0" t="s">
        <v>180</v>
      </c>
      <c r="I8" s="0" t="str">
        <f aca="false">VLOOKUP(B8,order!$A$2:$G$401,3,0)</f>
        <v>2.00</v>
      </c>
      <c r="J8" s="0" t="str">
        <f aca="false">VLOOKUP(D8,[2]Sheet1!A8:C131,3,0)</f>
        <v>b</v>
      </c>
      <c r="K8" s="0" t="str">
        <f aca="false">VLOOKUP(B8,order!$A$2:$I$401,9,0)</f>
        <v>fixed</v>
      </c>
      <c r="L8" s="0" t="str">
        <f aca="false">IF(ISNUMBER(SEARCH("Forward and RTO charges",G8)),"rto",
 IF(ISNUMBER(SEARCH("Forward charges",G8)),"fwd"))</f>
        <v>fwd</v>
      </c>
      <c r="M8" s="0" t="str">
        <f aca="false">L8&amp;"_"&amp;J8&amp;"_"&amp;K8</f>
        <v>fwd_b_fixed</v>
      </c>
      <c r="N8" s="0" t="n">
        <f aca="false">VLOOKUP(M8,Sheet2!$G$5:$H$24,2,0)</f>
        <v>33</v>
      </c>
      <c r="O8" s="14" t="n">
        <f aca="false">VLOOKUP(B8,'Pivot Table_Sheet1_1'!$A$2:$C$126,2,0)</f>
        <v>0.84</v>
      </c>
      <c r="P8" s="0" t="n">
        <f aca="false">IF(L8="fwd",
VLOOKUP(J8,Sheet2!$J$18:$Q$22,3,FALSE())+CEILING((O8-0.5)/0.5,1)*VLOOKUP(J8,Sheet2!$J$18:$Q$22,2,FALSE()),
VLOOKUP(J8,Sheet2!$J$18:$Q$22,6,FALSE())+CEILING((O8-0.5)/0.5,1)*VLOOKUP(J8,Sheet2!$J$18:$Q$22,5,FALSE())
)</f>
        <v>61.3</v>
      </c>
    </row>
    <row r="9" customFormat="false" ht="14.25" hidden="false" customHeight="false" outlineLevel="0" collapsed="false">
      <c r="A9" s="0" t="s">
        <v>189</v>
      </c>
      <c r="B9" s="1" t="s">
        <v>110</v>
      </c>
      <c r="C9" s="0" t="s">
        <v>190</v>
      </c>
      <c r="D9" s="0" t="n">
        <v>121003</v>
      </c>
      <c r="E9" s="0" t="s">
        <v>191</v>
      </c>
      <c r="F9" s="0" t="s">
        <v>179</v>
      </c>
      <c r="G9" s="0" t="s">
        <v>167</v>
      </c>
      <c r="H9" s="0" t="s">
        <v>192</v>
      </c>
      <c r="I9" s="0" t="str">
        <f aca="false">VLOOKUP(B9,order!$A$2:$G$401,3,0)</f>
        <v>1.00</v>
      </c>
      <c r="J9" s="0" t="str">
        <f aca="false">VLOOKUP(D9,[2]Sheet1!A9:C132,3,0)</f>
        <v>b</v>
      </c>
      <c r="K9" s="0" t="str">
        <f aca="false">VLOOKUP(B9,order!$A$2:$I$401,9,0)</f>
        <v>fixed</v>
      </c>
      <c r="L9" s="0" t="str">
        <f aca="false">IF(ISNUMBER(SEARCH("Forward and RTO charges",G9)),"rto",
 IF(ISNUMBER(SEARCH("Forward charges",G9)),"fwd"))</f>
        <v>fwd</v>
      </c>
      <c r="M9" s="0" t="str">
        <f aca="false">L9&amp;"_"&amp;J9&amp;"_"&amp;K9</f>
        <v>fwd_b_fixed</v>
      </c>
      <c r="N9" s="0" t="n">
        <f aca="false">VLOOKUP(M9,Sheet2!$G$5:$H$24,2,0)</f>
        <v>33</v>
      </c>
      <c r="O9" s="14" t="n">
        <f aca="false">VLOOKUP(B9,'Pivot Table_Sheet1_1'!$A$2:$C$126,2,0)</f>
        <v>1.168</v>
      </c>
      <c r="P9" s="0" t="n">
        <f aca="false">IF(L9="fwd",
VLOOKUP(J9,Sheet2!$J$18:$Q$22,3,FALSE())+CEILING((O9-0.5)/0.5,1)*VLOOKUP(J9,Sheet2!$J$18:$Q$22,2,FALSE()),
VLOOKUP(J9,Sheet2!$J$18:$Q$22,6,FALSE())+CEILING((O9-0.5)/0.5,1)*VLOOKUP(J9,Sheet2!$J$18:$Q$22,5,FALSE())
)</f>
        <v>89.6</v>
      </c>
    </row>
    <row r="10" customFormat="false" ht="14.25" hidden="false" customHeight="false" outlineLevel="0" collapsed="false">
      <c r="A10" s="0" t="s">
        <v>193</v>
      </c>
      <c r="B10" s="1" t="s">
        <v>108</v>
      </c>
      <c r="C10" s="0" t="s">
        <v>194</v>
      </c>
      <c r="D10" s="0" t="n">
        <v>121003</v>
      </c>
      <c r="E10" s="0" t="s">
        <v>195</v>
      </c>
      <c r="F10" s="0" t="s">
        <v>166</v>
      </c>
      <c r="G10" s="0" t="s">
        <v>167</v>
      </c>
      <c r="H10" s="0" t="s">
        <v>184</v>
      </c>
      <c r="I10" s="0" t="str">
        <f aca="false">VLOOKUP(B10,order!$A$2:$G$401,3,0)</f>
        <v>1.00</v>
      </c>
      <c r="J10" s="0" t="str">
        <f aca="false">VLOOKUP(D10,[2]Sheet1!A10:C133,3,0)</f>
        <v>d</v>
      </c>
      <c r="K10" s="0" t="str">
        <f aca="false">VLOOKUP(B10,order!$A$2:$I$401,9,0)</f>
        <v>fixed</v>
      </c>
      <c r="L10" s="0" t="str">
        <f aca="false">IF(ISNUMBER(SEARCH("Forward and RTO charges",G10)),"rto",
 IF(ISNUMBER(SEARCH("Forward charges",G10)),"fwd"))</f>
        <v>fwd</v>
      </c>
      <c r="M10" s="0" t="str">
        <f aca="false">L10&amp;"_"&amp;J10&amp;"_"&amp;K10</f>
        <v>fwd_d_fixed</v>
      </c>
      <c r="N10" s="0" t="n">
        <f aca="false">VLOOKUP(M10,Sheet2!$G$5:$H$24,2,0)</f>
        <v>45.4</v>
      </c>
      <c r="O10" s="14" t="n">
        <f aca="false">VLOOKUP(B10,'Pivot Table_Sheet1_1'!$A$2:$C$126,2,0)</f>
        <v>0.5</v>
      </c>
      <c r="P10" s="0" t="n">
        <f aca="false">IF(L10="fwd",
VLOOKUP(J10,Sheet2!$J$18:$Q$22,3,FALSE())+CEILING((O10-0.5)/0.5,1)*VLOOKUP(J10,Sheet2!$J$18:$Q$22,2,FALSE()),
VLOOKUP(J10,Sheet2!$J$18:$Q$22,6,FALSE())+CEILING((O10-0.5)/0.5,1)*VLOOKUP(J10,Sheet2!$J$18:$Q$22,5,FALSE())
)</f>
        <v>45.4</v>
      </c>
    </row>
    <row r="11" customFormat="false" ht="14.25" hidden="false" customHeight="false" outlineLevel="0" collapsed="false">
      <c r="A11" s="0" t="s">
        <v>196</v>
      </c>
      <c r="B11" s="1" t="s">
        <v>106</v>
      </c>
      <c r="C11" s="0" t="s">
        <v>194</v>
      </c>
      <c r="D11" s="0" t="n">
        <v>121003</v>
      </c>
      <c r="E11" s="0" t="s">
        <v>197</v>
      </c>
      <c r="F11" s="0" t="s">
        <v>166</v>
      </c>
      <c r="G11" s="0" t="s">
        <v>167</v>
      </c>
      <c r="H11" s="0" t="s">
        <v>184</v>
      </c>
      <c r="I11" s="0" t="str">
        <f aca="false">VLOOKUP(B11,order!$A$2:$G$401,3,0)</f>
        <v>1.00</v>
      </c>
      <c r="J11" s="0" t="str">
        <f aca="false">VLOOKUP(D11,[2]Sheet1!A11:C134,3,0)</f>
        <v>d</v>
      </c>
      <c r="K11" s="0" t="str">
        <f aca="false">VLOOKUP(B11,order!$A$2:$I$401,9,0)</f>
        <v>fixed</v>
      </c>
      <c r="L11" s="0" t="str">
        <f aca="false">IF(ISNUMBER(SEARCH("Forward and RTO charges",G11)),"rto",
 IF(ISNUMBER(SEARCH("Forward charges",G11)),"fwd"))</f>
        <v>fwd</v>
      </c>
      <c r="M11" s="0" t="str">
        <f aca="false">L11&amp;"_"&amp;J11&amp;"_"&amp;K11</f>
        <v>fwd_d_fixed</v>
      </c>
      <c r="N11" s="0" t="n">
        <f aca="false">VLOOKUP(M11,Sheet2!$G$5:$H$24,2,0)</f>
        <v>45.4</v>
      </c>
      <c r="O11" s="14" t="n">
        <f aca="false">VLOOKUP(B11,'Pivot Table_Sheet1_1'!$A$2:$C$126,2,0)</f>
        <v>0.5</v>
      </c>
      <c r="P11" s="0" t="n">
        <f aca="false">IF(L11="fwd",
VLOOKUP(J11,Sheet2!$J$18:$Q$22,3,FALSE())+CEILING((O11-0.5)/0.5,1)*VLOOKUP(J11,Sheet2!$J$18:$Q$22,2,FALSE()),
VLOOKUP(J11,Sheet2!$J$18:$Q$22,6,FALSE())+CEILING((O11-0.5)/0.5,1)*VLOOKUP(J11,Sheet2!$J$18:$Q$22,5,FALSE())
)</f>
        <v>45.4</v>
      </c>
    </row>
    <row r="12" customFormat="false" ht="14.25" hidden="false" customHeight="false" outlineLevel="0" collapsed="false">
      <c r="A12" s="0" t="s">
        <v>198</v>
      </c>
      <c r="B12" s="1" t="s">
        <v>98</v>
      </c>
      <c r="C12" s="0" t="s">
        <v>199</v>
      </c>
      <c r="D12" s="0" t="n">
        <v>121003</v>
      </c>
      <c r="E12" s="0" t="s">
        <v>200</v>
      </c>
      <c r="F12" s="0" t="s">
        <v>179</v>
      </c>
      <c r="G12" s="0" t="s">
        <v>167</v>
      </c>
      <c r="H12" s="0" t="s">
        <v>180</v>
      </c>
      <c r="I12" s="0" t="str">
        <f aca="false">VLOOKUP(B12,order!$A$2:$G$401,3,0)</f>
        <v>1.00</v>
      </c>
      <c r="J12" s="0" t="str">
        <f aca="false">VLOOKUP(D12,[2]Sheet1!A12:C135,3,0)</f>
        <v>b</v>
      </c>
      <c r="K12" s="0" t="str">
        <f aca="false">VLOOKUP(B12,order!$A$2:$I$401,9,0)</f>
        <v>fixed</v>
      </c>
      <c r="L12" s="0" t="str">
        <f aca="false">IF(ISNUMBER(SEARCH("Forward and RTO charges",G12)),"rto",
 IF(ISNUMBER(SEARCH("Forward charges",G12)),"fwd"))</f>
        <v>fwd</v>
      </c>
      <c r="M12" s="0" t="str">
        <f aca="false">L12&amp;"_"&amp;J12&amp;"_"&amp;K12</f>
        <v>fwd_b_fixed</v>
      </c>
      <c r="N12" s="0" t="n">
        <f aca="false">VLOOKUP(M12,Sheet2!$G$5:$H$24,2,0)</f>
        <v>33</v>
      </c>
      <c r="O12" s="14" t="n">
        <f aca="false">VLOOKUP(B12,'Pivot Table_Sheet1_1'!$A$2:$C$126,2,0)</f>
        <v>0.607</v>
      </c>
      <c r="P12" s="0" t="n">
        <f aca="false">IF(L12="fwd",
VLOOKUP(J12,Sheet2!$J$18:$Q$22,3,FALSE())+CEILING((O12-0.5)/0.5,1)*VLOOKUP(J12,Sheet2!$J$18:$Q$22,2,FALSE()),
VLOOKUP(J12,Sheet2!$J$18:$Q$22,6,FALSE())+CEILING((O12-0.5)/0.5,1)*VLOOKUP(J12,Sheet2!$J$18:$Q$22,5,FALSE())
)</f>
        <v>61.3</v>
      </c>
    </row>
    <row r="13" customFormat="false" ht="14.25" hidden="false" customHeight="false" outlineLevel="0" collapsed="false">
      <c r="A13" s="0" t="s">
        <v>201</v>
      </c>
      <c r="B13" s="1" t="s">
        <v>95</v>
      </c>
      <c r="C13" s="0" t="s">
        <v>202</v>
      </c>
      <c r="D13" s="0" t="n">
        <v>121003</v>
      </c>
      <c r="E13" s="0" t="s">
        <v>203</v>
      </c>
      <c r="F13" s="0" t="s">
        <v>166</v>
      </c>
      <c r="G13" s="0" t="s">
        <v>167</v>
      </c>
      <c r="H13" s="0" t="s">
        <v>172</v>
      </c>
      <c r="I13" s="0" t="str">
        <f aca="false">VLOOKUP(B13,order!$A$2:$G$401,3,0)</f>
        <v>1.00</v>
      </c>
      <c r="J13" s="0" t="str">
        <f aca="false">VLOOKUP(D13,[2]Sheet1!A13:C136,3,0)</f>
        <v>d</v>
      </c>
      <c r="K13" s="0" t="str">
        <f aca="false">VLOOKUP(B13,order!$A$2:$I$401,9,0)</f>
        <v>fixed</v>
      </c>
      <c r="L13" s="0" t="str">
        <f aca="false">IF(ISNUMBER(SEARCH("Forward and RTO charges",G13)),"rto",
 IF(ISNUMBER(SEARCH("Forward charges",G13)),"fwd"))</f>
        <v>fwd</v>
      </c>
      <c r="M13" s="0" t="str">
        <f aca="false">L13&amp;"_"&amp;J13&amp;"_"&amp;K13</f>
        <v>fwd_d_fixed</v>
      </c>
      <c r="N13" s="0" t="n">
        <f aca="false">VLOOKUP(M13,Sheet2!$G$5:$H$24,2,0)</f>
        <v>45.4</v>
      </c>
      <c r="O13" s="14" t="n">
        <f aca="false">VLOOKUP(B13,'Pivot Table_Sheet1_1'!$A$2:$C$126,2,0)</f>
        <v>0.607</v>
      </c>
      <c r="P13" s="0" t="n">
        <f aca="false">IF(L13="fwd",
VLOOKUP(J13,Sheet2!$J$18:$Q$22,3,FALSE())+CEILING((O13-0.5)/0.5,1)*VLOOKUP(J13,Sheet2!$J$18:$Q$22,2,FALSE()),
VLOOKUP(J13,Sheet2!$J$18:$Q$22,6,FALSE())+CEILING((O13-0.5)/0.5,1)*VLOOKUP(J13,Sheet2!$J$18:$Q$22,5,FALSE())
)</f>
        <v>90.2</v>
      </c>
    </row>
    <row r="14" customFormat="false" ht="14.25" hidden="false" customHeight="false" outlineLevel="0" collapsed="false">
      <c r="A14" s="0" t="s">
        <v>204</v>
      </c>
      <c r="B14" s="1" t="s">
        <v>94</v>
      </c>
      <c r="C14" s="0" t="s">
        <v>205</v>
      </c>
      <c r="D14" s="0" t="n">
        <v>121003</v>
      </c>
      <c r="E14" s="0" t="s">
        <v>206</v>
      </c>
      <c r="F14" s="0" t="s">
        <v>179</v>
      </c>
      <c r="G14" s="0" t="s">
        <v>167</v>
      </c>
      <c r="H14" s="0" t="s">
        <v>192</v>
      </c>
      <c r="I14" s="0" t="str">
        <f aca="false">VLOOKUP(B14,order!$A$2:$G$401,3,0)</f>
        <v>1.00</v>
      </c>
      <c r="J14" s="0" t="str">
        <f aca="false">VLOOKUP(D14,[2]Sheet1!A14:C137,3,0)</f>
        <v>b</v>
      </c>
      <c r="K14" s="0" t="str">
        <f aca="false">VLOOKUP(B14,order!$A$2:$I$401,9,0)</f>
        <v>fixed</v>
      </c>
      <c r="L14" s="0" t="str">
        <f aca="false">IF(ISNUMBER(SEARCH("Forward and RTO charges",G14)),"rto",
 IF(ISNUMBER(SEARCH("Forward charges",G14)),"fwd"))</f>
        <v>fwd</v>
      </c>
      <c r="M14" s="0" t="str">
        <f aca="false">L14&amp;"_"&amp;J14&amp;"_"&amp;K14</f>
        <v>fwd_b_fixed</v>
      </c>
      <c r="N14" s="0" t="n">
        <f aca="false">VLOOKUP(M14,Sheet2!$G$5:$H$24,2,0)</f>
        <v>33</v>
      </c>
      <c r="O14" s="14" t="n">
        <f aca="false">VLOOKUP(B14,'Pivot Table_Sheet1_1'!$A$2:$C$126,2,0)</f>
        <v>1.08</v>
      </c>
      <c r="P14" s="0" t="n">
        <f aca="false">IF(L14="fwd",
VLOOKUP(J14,Sheet2!$J$18:$Q$22,3,FALSE())+CEILING((O14-0.5)/0.5,1)*VLOOKUP(J14,Sheet2!$J$18:$Q$22,2,FALSE()),
VLOOKUP(J14,Sheet2!$J$18:$Q$22,6,FALSE())+CEILING((O14-0.5)/0.5,1)*VLOOKUP(J14,Sheet2!$J$18:$Q$22,5,FALSE())
)</f>
        <v>89.6</v>
      </c>
    </row>
    <row r="15" customFormat="false" ht="14.25" hidden="false" customHeight="false" outlineLevel="0" collapsed="false">
      <c r="A15" s="0" t="s">
        <v>207</v>
      </c>
      <c r="B15" s="1" t="s">
        <v>93</v>
      </c>
      <c r="C15" s="0" t="s">
        <v>170</v>
      </c>
      <c r="D15" s="0" t="n">
        <v>121003</v>
      </c>
      <c r="E15" s="0" t="s">
        <v>208</v>
      </c>
      <c r="F15" s="0" t="s">
        <v>166</v>
      </c>
      <c r="G15" s="0" t="s">
        <v>167</v>
      </c>
      <c r="H15" s="0" t="s">
        <v>172</v>
      </c>
      <c r="I15" s="0" t="str">
        <f aca="false">VLOOKUP(B15,order!$A$2:$G$401,3,0)</f>
        <v>1.00</v>
      </c>
      <c r="J15" s="0" t="str">
        <f aca="false">VLOOKUP(D15,[2]Sheet1!A15:C138,3,0)</f>
        <v>d</v>
      </c>
      <c r="K15" s="0" t="str">
        <f aca="false">VLOOKUP(B15,order!$A$2:$I$401,9,0)</f>
        <v>fixed</v>
      </c>
      <c r="L15" s="0" t="str">
        <f aca="false">IF(ISNUMBER(SEARCH("Forward and RTO charges",G15)),"rto",
 IF(ISNUMBER(SEARCH("Forward charges",G15)),"fwd"))</f>
        <v>fwd</v>
      </c>
      <c r="M15" s="0" t="str">
        <f aca="false">L15&amp;"_"&amp;J15&amp;"_"&amp;K15</f>
        <v>fwd_d_fixed</v>
      </c>
      <c r="N15" s="0" t="n">
        <f aca="false">VLOOKUP(M15,Sheet2!$G$5:$H$24,2,0)</f>
        <v>45.4</v>
      </c>
      <c r="O15" s="14" t="n">
        <f aca="false">VLOOKUP(B15,'Pivot Table_Sheet1_1'!$A$2:$C$126,2,0)</f>
        <v>0.93</v>
      </c>
      <c r="P15" s="0" t="n">
        <f aca="false">IF(L15="fwd",
VLOOKUP(J15,Sheet2!$J$18:$Q$22,3,FALSE())+CEILING((O15-0.5)/0.5,1)*VLOOKUP(J15,Sheet2!$J$18:$Q$22,2,FALSE()),
VLOOKUP(J15,Sheet2!$J$18:$Q$22,6,FALSE())+CEILING((O15-0.5)/0.5,1)*VLOOKUP(J15,Sheet2!$J$18:$Q$22,5,FALSE())
)</f>
        <v>90.2</v>
      </c>
    </row>
    <row r="16" customFormat="false" ht="14.25" hidden="false" customHeight="false" outlineLevel="0" collapsed="false">
      <c r="A16" s="0" t="s">
        <v>209</v>
      </c>
      <c r="B16" s="1" t="s">
        <v>96</v>
      </c>
      <c r="C16" s="0" t="s">
        <v>182</v>
      </c>
      <c r="D16" s="0" t="n">
        <v>121003</v>
      </c>
      <c r="E16" s="0" t="s">
        <v>210</v>
      </c>
      <c r="F16" s="0" t="s">
        <v>166</v>
      </c>
      <c r="G16" s="0" t="s">
        <v>167</v>
      </c>
      <c r="H16" s="0" t="s">
        <v>184</v>
      </c>
      <c r="I16" s="0" t="str">
        <f aca="false">VLOOKUP(B16,order!$A$2:$G$401,3,0)</f>
        <v>1.00</v>
      </c>
      <c r="J16" s="0" t="str">
        <f aca="false">VLOOKUP(D16,[2]Sheet1!A16:C139,3,0)</f>
        <v>d</v>
      </c>
      <c r="K16" s="0" t="str">
        <f aca="false">VLOOKUP(B16,order!$A$2:$I$401,9,0)</f>
        <v>fixed</v>
      </c>
      <c r="L16" s="0" t="str">
        <f aca="false">IF(ISNUMBER(SEARCH("Forward and RTO charges",G16)),"rto",
 IF(ISNUMBER(SEARCH("Forward charges",G16)),"fwd"))</f>
        <v>fwd</v>
      </c>
      <c r="M16" s="0" t="str">
        <f aca="false">L16&amp;"_"&amp;J16&amp;"_"&amp;K16</f>
        <v>fwd_d_fixed</v>
      </c>
      <c r="N16" s="0" t="n">
        <f aca="false">VLOOKUP(M16,Sheet2!$G$5:$H$24,2,0)</f>
        <v>45.4</v>
      </c>
      <c r="O16" s="14" t="n">
        <f aca="false">VLOOKUP(B16,'Pivot Table_Sheet1_1'!$A$2:$C$126,2,0)</f>
        <v>0.24</v>
      </c>
      <c r="P16" s="0" t="n">
        <f aca="false">IF(L16="fwd",
VLOOKUP(J16,Sheet2!$J$18:$Q$22,3,FALSE())+CEILING((O16-0.5)/0.5,1)*VLOOKUP(J16,Sheet2!$J$18:$Q$22,2,FALSE()),
VLOOKUP(J16,Sheet2!$J$18:$Q$22,6,FALSE())+CEILING((O16-0.5)/0.5,1)*VLOOKUP(J16,Sheet2!$J$18:$Q$22,5,FALSE())
)</f>
        <v>45.4</v>
      </c>
    </row>
    <row r="17" customFormat="false" ht="14.25" hidden="false" customHeight="false" outlineLevel="0" collapsed="false">
      <c r="A17" s="0" t="s">
        <v>211</v>
      </c>
      <c r="B17" s="1" t="s">
        <v>89</v>
      </c>
      <c r="C17" s="0" t="s">
        <v>212</v>
      </c>
      <c r="D17" s="0" t="n">
        <v>121003</v>
      </c>
      <c r="E17" s="0" t="s">
        <v>213</v>
      </c>
      <c r="F17" s="0" t="s">
        <v>166</v>
      </c>
      <c r="G17" s="0" t="s">
        <v>167</v>
      </c>
      <c r="H17" s="0" t="s">
        <v>168</v>
      </c>
      <c r="I17" s="0" t="str">
        <f aca="false">VLOOKUP(B17,order!$A$2:$G$401,3,0)</f>
        <v>2.00</v>
      </c>
      <c r="J17" s="0" t="str">
        <f aca="false">VLOOKUP(D17,[2]Sheet1!A17:C140,3,0)</f>
        <v>d</v>
      </c>
      <c r="K17" s="0" t="str">
        <f aca="false">VLOOKUP(B17,order!$A$2:$I$401,9,0)</f>
        <v>fixed</v>
      </c>
      <c r="L17" s="0" t="str">
        <f aca="false">IF(ISNUMBER(SEARCH("Forward and RTO charges",G17)),"rto",
 IF(ISNUMBER(SEARCH("Forward charges",G17)),"fwd"))</f>
        <v>fwd</v>
      </c>
      <c r="M17" s="0" t="str">
        <f aca="false">L17&amp;"_"&amp;J17&amp;"_"&amp;K17</f>
        <v>fwd_d_fixed</v>
      </c>
      <c r="N17" s="0" t="n">
        <f aca="false">VLOOKUP(M17,Sheet2!$G$5:$H$24,2,0)</f>
        <v>45.4</v>
      </c>
      <c r="O17" s="14" t="n">
        <f aca="false">VLOOKUP(B17,'Pivot Table_Sheet1_1'!$A$2:$C$126,2,0)</f>
        <v>1.157</v>
      </c>
      <c r="P17" s="0" t="n">
        <f aca="false">IF(L17="fwd",
VLOOKUP(J17,Sheet2!$J$18:$Q$22,3,FALSE())+CEILING((O17-0.5)/0.5,1)*VLOOKUP(J17,Sheet2!$J$18:$Q$22,2,FALSE()),
VLOOKUP(J17,Sheet2!$J$18:$Q$22,6,FALSE())+CEILING((O17-0.5)/0.5,1)*VLOOKUP(J17,Sheet2!$J$18:$Q$22,5,FALSE())
)</f>
        <v>135</v>
      </c>
    </row>
    <row r="18" customFormat="false" ht="14.25" hidden="false" customHeight="false" outlineLevel="0" collapsed="false">
      <c r="A18" s="0" t="s">
        <v>214</v>
      </c>
      <c r="B18" s="1" t="s">
        <v>88</v>
      </c>
      <c r="C18" s="0" t="s">
        <v>194</v>
      </c>
      <c r="D18" s="0" t="n">
        <v>121003</v>
      </c>
      <c r="E18" s="0" t="s">
        <v>191</v>
      </c>
      <c r="F18" s="0" t="s">
        <v>179</v>
      </c>
      <c r="G18" s="0" t="s">
        <v>167</v>
      </c>
      <c r="H18" s="0" t="s">
        <v>215</v>
      </c>
      <c r="I18" s="0" t="str">
        <f aca="false">VLOOKUP(B18,order!$A$2:$G$401,3,0)</f>
        <v>1.00</v>
      </c>
      <c r="J18" s="0" t="str">
        <f aca="false">VLOOKUP(D18,[2]Sheet1!A18:C141,3,0)</f>
        <v>b</v>
      </c>
      <c r="K18" s="0" t="str">
        <f aca="false">VLOOKUP(B18,order!$A$2:$I$401,9,0)</f>
        <v>fixed</v>
      </c>
      <c r="L18" s="0" t="str">
        <f aca="false">IF(ISNUMBER(SEARCH("Forward and RTO charges",G18)),"rto",
 IF(ISNUMBER(SEARCH("Forward charges",G18)),"fwd"))</f>
        <v>fwd</v>
      </c>
      <c r="M18" s="0" t="str">
        <f aca="false">L18&amp;"_"&amp;J18&amp;"_"&amp;K18</f>
        <v>fwd_b_fixed</v>
      </c>
      <c r="N18" s="0" t="n">
        <f aca="false">VLOOKUP(M18,Sheet2!$G$5:$H$24,2,0)</f>
        <v>33</v>
      </c>
      <c r="O18" s="14" t="n">
        <f aca="false">VLOOKUP(B18,'Pivot Table_Sheet1_1'!$A$2:$C$126,2,0)</f>
        <v>0.343</v>
      </c>
      <c r="P18" s="0" t="n">
        <f aca="false">IF(L18="fwd",
VLOOKUP(J18,Sheet2!$J$18:$Q$22,3,FALSE())+CEILING((O18-0.5)/0.5,1)*VLOOKUP(J18,Sheet2!$J$18:$Q$22,2,FALSE()),
VLOOKUP(J18,Sheet2!$J$18:$Q$22,6,FALSE())+CEILING((O18-0.5)/0.5,1)*VLOOKUP(J18,Sheet2!$J$18:$Q$22,5,FALSE())
)</f>
        <v>33</v>
      </c>
    </row>
    <row r="19" customFormat="false" ht="14.25" hidden="false" customHeight="false" outlineLevel="0" collapsed="false">
      <c r="A19" s="0" t="s">
        <v>216</v>
      </c>
      <c r="B19" s="1" t="s">
        <v>87</v>
      </c>
      <c r="C19" s="0" t="s">
        <v>199</v>
      </c>
      <c r="D19" s="0" t="n">
        <v>121003</v>
      </c>
      <c r="E19" s="0" t="s">
        <v>217</v>
      </c>
      <c r="F19" s="0" t="s">
        <v>166</v>
      </c>
      <c r="G19" s="0" t="s">
        <v>167</v>
      </c>
      <c r="H19" s="0" t="s">
        <v>172</v>
      </c>
      <c r="I19" s="0" t="str">
        <f aca="false">VLOOKUP(B19,order!$A$2:$G$401,3,0)</f>
        <v>1.00</v>
      </c>
      <c r="J19" s="0" t="str">
        <f aca="false">VLOOKUP(D19,[2]Sheet1!A19:C142,3,0)</f>
        <v>d</v>
      </c>
      <c r="K19" s="0" t="str">
        <f aca="false">VLOOKUP(B19,order!$A$2:$I$401,9,0)</f>
        <v>fixed</v>
      </c>
      <c r="L19" s="0" t="str">
        <f aca="false">IF(ISNUMBER(SEARCH("Forward and RTO charges",G19)),"rto",
 IF(ISNUMBER(SEARCH("Forward charges",G19)),"fwd"))</f>
        <v>fwd</v>
      </c>
      <c r="M19" s="0" t="str">
        <f aca="false">L19&amp;"_"&amp;J19&amp;"_"&amp;K19</f>
        <v>fwd_d_fixed</v>
      </c>
      <c r="N19" s="0" t="n">
        <f aca="false">VLOOKUP(M19,Sheet2!$G$5:$H$24,2,0)</f>
        <v>45.4</v>
      </c>
      <c r="O19" s="14" t="n">
        <f aca="false">VLOOKUP(B19,'Pivot Table_Sheet1_1'!$A$2:$C$126,2,0)</f>
        <v>0.607</v>
      </c>
      <c r="P19" s="0" t="n">
        <f aca="false">IF(L19="fwd",
VLOOKUP(J19,Sheet2!$J$18:$Q$22,3,FALSE())+CEILING((O19-0.5)/0.5,1)*VLOOKUP(J19,Sheet2!$J$18:$Q$22,2,FALSE()),
VLOOKUP(J19,Sheet2!$J$18:$Q$22,6,FALSE())+CEILING((O19-0.5)/0.5,1)*VLOOKUP(J19,Sheet2!$J$18:$Q$22,5,FALSE())
)</f>
        <v>90.2</v>
      </c>
    </row>
    <row r="20" customFormat="false" ht="14.25" hidden="false" customHeight="false" outlineLevel="0" collapsed="false">
      <c r="A20" s="0" t="s">
        <v>218</v>
      </c>
      <c r="B20" s="1" t="s">
        <v>85</v>
      </c>
      <c r="C20" s="0" t="s">
        <v>219</v>
      </c>
      <c r="D20" s="0" t="n">
        <v>121003</v>
      </c>
      <c r="E20" s="0" t="s">
        <v>220</v>
      </c>
      <c r="F20" s="0" t="s">
        <v>221</v>
      </c>
      <c r="G20" s="0" t="s">
        <v>222</v>
      </c>
      <c r="H20" s="0" t="s">
        <v>223</v>
      </c>
      <c r="I20" s="0" t="str">
        <f aca="false">VLOOKUP(B20,order!$A$2:$G$401,3,0)</f>
        <v>1.00</v>
      </c>
      <c r="J20" s="0" t="str">
        <f aca="false">VLOOKUP(D20,[2]Sheet1!A20:C143,3,0)</f>
        <v>e</v>
      </c>
      <c r="K20" s="0" t="str">
        <f aca="false">VLOOKUP(B20,order!$A$2:$I$401,9,0)</f>
        <v>fixed</v>
      </c>
      <c r="L20" s="0" t="str">
        <f aca="false">IF(ISNUMBER(SEARCH("Forward and RTO charges",G20)),"rto",
 IF(ISNUMBER(SEARCH("Forward charges",G20)),"fwd"))</f>
        <v>rto</v>
      </c>
      <c r="M20" s="0" t="str">
        <f aca="false">L20&amp;"_"&amp;J20&amp;"_"&amp;K20</f>
        <v>rto_e_fixed</v>
      </c>
      <c r="N20" s="0" t="n">
        <f aca="false">VLOOKUP(M20,Sheet2!$G$5:$H$24,2,0)</f>
        <v>50.7</v>
      </c>
      <c r="O20" s="14" t="n">
        <f aca="false">VLOOKUP(B20,'Pivot Table_Sheet1_1'!$A$2:$C$126,2,0)</f>
        <v>0.245</v>
      </c>
      <c r="P20" s="0" t="n">
        <f aca="false">IF(L20="fwd",
VLOOKUP(J20,Sheet2!$J$18:$Q$22,3,FALSE())+CEILING((O20-0.5)/0.5,1)*VLOOKUP(J20,Sheet2!$J$18:$Q$22,2,FALSE()),
VLOOKUP(J20,Sheet2!$J$18:$Q$22,6,FALSE())+CEILING((O20-0.5)/0.5,1)*VLOOKUP(J20,Sheet2!$J$18:$Q$22,5,FALSE())
)</f>
        <v>50.7</v>
      </c>
    </row>
    <row r="21" customFormat="false" ht="14.25" hidden="false" customHeight="false" outlineLevel="0" collapsed="false">
      <c r="A21" s="0" t="s">
        <v>224</v>
      </c>
      <c r="B21" s="1" t="s">
        <v>83</v>
      </c>
      <c r="C21" s="0" t="s">
        <v>199</v>
      </c>
      <c r="D21" s="0" t="n">
        <v>121003</v>
      </c>
      <c r="E21" s="0" t="s">
        <v>225</v>
      </c>
      <c r="F21" s="0" t="s">
        <v>179</v>
      </c>
      <c r="G21" s="0" t="s">
        <v>167</v>
      </c>
      <c r="H21" s="0" t="s">
        <v>180</v>
      </c>
      <c r="I21" s="0" t="str">
        <f aca="false">VLOOKUP(B21,order!$A$2:$G$401,3,0)</f>
        <v>1.00</v>
      </c>
      <c r="J21" s="0" t="str">
        <f aca="false">VLOOKUP(D21,[2]Sheet1!A21:C144,3,0)</f>
        <v>b</v>
      </c>
      <c r="K21" s="0" t="str">
        <f aca="false">VLOOKUP(B21,order!$A$2:$I$401,9,0)</f>
        <v>fixed</v>
      </c>
      <c r="L21" s="0" t="str">
        <f aca="false">IF(ISNUMBER(SEARCH("Forward and RTO charges",G21)),"rto",
 IF(ISNUMBER(SEARCH("Forward charges",G21)),"fwd"))</f>
        <v>fwd</v>
      </c>
      <c r="M21" s="0" t="str">
        <f aca="false">L21&amp;"_"&amp;J21&amp;"_"&amp;K21</f>
        <v>fwd_b_fixed</v>
      </c>
      <c r="N21" s="0" t="n">
        <f aca="false">VLOOKUP(M21,Sheet2!$G$5:$H$24,2,0)</f>
        <v>33</v>
      </c>
      <c r="O21" s="14" t="n">
        <f aca="false">VLOOKUP(B21,'Pivot Table_Sheet1_1'!$A$2:$C$126,2,0)</f>
        <v>0.607</v>
      </c>
      <c r="P21" s="0" t="n">
        <f aca="false">IF(L21="fwd",
VLOOKUP(J21,Sheet2!$J$18:$Q$22,3,FALSE())+CEILING((O21-0.5)/0.5,1)*VLOOKUP(J21,Sheet2!$J$18:$Q$22,2,FALSE()),
VLOOKUP(J21,Sheet2!$J$18:$Q$22,6,FALSE())+CEILING((O21-0.5)/0.5,1)*VLOOKUP(J21,Sheet2!$J$18:$Q$22,5,FALSE())
)</f>
        <v>61.3</v>
      </c>
    </row>
    <row r="22" customFormat="false" ht="14.25" hidden="false" customHeight="false" outlineLevel="0" collapsed="false">
      <c r="A22" s="0" t="s">
        <v>226</v>
      </c>
      <c r="B22" s="1" t="s">
        <v>82</v>
      </c>
      <c r="C22" s="0" t="s">
        <v>227</v>
      </c>
      <c r="D22" s="0" t="n">
        <v>121003</v>
      </c>
      <c r="E22" s="0" t="s">
        <v>228</v>
      </c>
      <c r="F22" s="0" t="s">
        <v>166</v>
      </c>
      <c r="G22" s="0" t="s">
        <v>167</v>
      </c>
      <c r="H22" s="0" t="s">
        <v>172</v>
      </c>
      <c r="I22" s="0" t="str">
        <f aca="false">VLOOKUP(B22,order!$A$2:$G$401,3,0)</f>
        <v>2.00</v>
      </c>
      <c r="J22" s="0" t="str">
        <f aca="false">VLOOKUP(D22,[2]Sheet1!A22:C145,3,0)</f>
        <v>d</v>
      </c>
      <c r="K22" s="0" t="str">
        <f aca="false">VLOOKUP(B22,order!$A$2:$I$401,9,0)</f>
        <v>fixed</v>
      </c>
      <c r="L22" s="0" t="str">
        <f aca="false">IF(ISNUMBER(SEARCH("Forward and RTO charges",G22)),"rto",
 IF(ISNUMBER(SEARCH("Forward charges",G22)),"fwd"))</f>
        <v>fwd</v>
      </c>
      <c r="M22" s="0" t="str">
        <f aca="false">L22&amp;"_"&amp;J22&amp;"_"&amp;K22</f>
        <v>fwd_d_fixed</v>
      </c>
      <c r="N22" s="0" t="n">
        <f aca="false">VLOOKUP(M22,Sheet2!$G$5:$H$24,2,0)</f>
        <v>45.4</v>
      </c>
      <c r="O22" s="14" t="n">
        <f aca="false">VLOOKUP(B22,'Pivot Table_Sheet1_1'!$A$2:$C$126,2,0)</f>
        <v>0.734</v>
      </c>
      <c r="P22" s="0" t="n">
        <f aca="false">IF(L22="fwd",
VLOOKUP(J22,Sheet2!$J$18:$Q$22,3,FALSE())+CEILING((O22-0.5)/0.5,1)*VLOOKUP(J22,Sheet2!$J$18:$Q$22,2,FALSE()),
VLOOKUP(J22,Sheet2!$J$18:$Q$22,6,FALSE())+CEILING((O22-0.5)/0.5,1)*VLOOKUP(J22,Sheet2!$J$18:$Q$22,5,FALSE())
)</f>
        <v>90.2</v>
      </c>
    </row>
    <row r="23" customFormat="false" ht="14.25" hidden="false" customHeight="false" outlineLevel="0" collapsed="false">
      <c r="A23" s="0" t="s">
        <v>229</v>
      </c>
      <c r="B23" s="1" t="s">
        <v>79</v>
      </c>
      <c r="C23" s="0" t="s">
        <v>230</v>
      </c>
      <c r="D23" s="0" t="n">
        <v>121003</v>
      </c>
      <c r="E23" s="0" t="s">
        <v>231</v>
      </c>
      <c r="F23" s="0" t="s">
        <v>179</v>
      </c>
      <c r="G23" s="0" t="s">
        <v>167</v>
      </c>
      <c r="H23" s="0" t="s">
        <v>192</v>
      </c>
      <c r="I23" s="0" t="str">
        <f aca="false">VLOOKUP(B23,order!$A$2:$G$401,3,0)</f>
        <v>1.00</v>
      </c>
      <c r="J23" s="0" t="str">
        <f aca="false">VLOOKUP(D23,[2]Sheet1!A23:C146,3,0)</f>
        <v>b</v>
      </c>
      <c r="K23" s="0" t="str">
        <f aca="false">VLOOKUP(B23,order!$A$2:$I$401,9,0)</f>
        <v>fixed</v>
      </c>
      <c r="L23" s="0" t="str">
        <f aca="false">IF(ISNUMBER(SEARCH("Forward and RTO charges",G23)),"rto",
 IF(ISNUMBER(SEARCH("Forward charges",G23)),"fwd"))</f>
        <v>fwd</v>
      </c>
      <c r="M23" s="0" t="str">
        <f aca="false">L23&amp;"_"&amp;J23&amp;"_"&amp;K23</f>
        <v>fwd_b_fixed</v>
      </c>
      <c r="N23" s="0" t="n">
        <f aca="false">VLOOKUP(M23,Sheet2!$G$5:$H$24,2,0)</f>
        <v>33</v>
      </c>
      <c r="O23" s="14" t="n">
        <f aca="false">VLOOKUP(B23,'Pivot Table_Sheet1_1'!$A$2:$C$126,2,0)</f>
        <v>1.183</v>
      </c>
      <c r="P23" s="0" t="n">
        <f aca="false">IF(L23="fwd",
VLOOKUP(J23,Sheet2!$J$18:$Q$22,3,FALSE())+CEILING((O23-0.5)/0.5,1)*VLOOKUP(J23,Sheet2!$J$18:$Q$22,2,FALSE()),
VLOOKUP(J23,Sheet2!$J$18:$Q$22,6,FALSE())+CEILING((O23-0.5)/0.5,1)*VLOOKUP(J23,Sheet2!$J$18:$Q$22,5,FALSE())
)</f>
        <v>89.6</v>
      </c>
    </row>
    <row r="24" customFormat="false" ht="14.25" hidden="false" customHeight="false" outlineLevel="0" collapsed="false">
      <c r="A24" s="0" t="s">
        <v>232</v>
      </c>
      <c r="B24" s="1" t="s">
        <v>91</v>
      </c>
      <c r="C24" s="0" t="s">
        <v>233</v>
      </c>
      <c r="D24" s="0" t="n">
        <v>121003</v>
      </c>
      <c r="E24" s="0" t="s">
        <v>234</v>
      </c>
      <c r="F24" s="0" t="s">
        <v>166</v>
      </c>
      <c r="G24" s="0" t="s">
        <v>222</v>
      </c>
      <c r="H24" s="0" t="s">
        <v>235</v>
      </c>
      <c r="I24" s="0" t="str">
        <f aca="false">VLOOKUP(B24,order!$A$2:$G$401,3,0)</f>
        <v>1.00</v>
      </c>
      <c r="J24" s="0" t="str">
        <f aca="false">VLOOKUP(D24,[2]Sheet1!A24:C147,3,0)</f>
        <v>d</v>
      </c>
      <c r="K24" s="0" t="str">
        <f aca="false">VLOOKUP(B24,order!$A$2:$I$401,9,0)</f>
        <v>fixed</v>
      </c>
      <c r="L24" s="0" t="str">
        <f aca="false">IF(ISNUMBER(SEARCH("Forward and RTO charges",G24)),"rto",
 IF(ISNUMBER(SEARCH("Forward charges",G24)),"fwd"))</f>
        <v>rto</v>
      </c>
      <c r="M24" s="0" t="str">
        <f aca="false">L24&amp;"_"&amp;J24&amp;"_"&amp;K24</f>
        <v>rto_d_fixed</v>
      </c>
      <c r="N24" s="0" t="n">
        <f aca="false">VLOOKUP(M24,Sheet2!$G$5:$H$24,2,0)</f>
        <v>41.3</v>
      </c>
      <c r="O24" s="14" t="n">
        <f aca="false">VLOOKUP(B24,'Pivot Table_Sheet1_1'!$A$2:$C$126,2,0)</f>
        <v>0.721</v>
      </c>
      <c r="P24" s="0" t="n">
        <f aca="false">IF(L24="fwd",
VLOOKUP(J24,Sheet2!$J$18:$Q$22,3,FALSE())+CEILING((O24-0.5)/0.5,1)*VLOOKUP(J24,Sheet2!$J$18:$Q$22,2,FALSE()),
VLOOKUP(J24,Sheet2!$J$18:$Q$22,6,FALSE())+CEILING((O24-0.5)/0.5,1)*VLOOKUP(J24,Sheet2!$J$18:$Q$22,5,FALSE())
)</f>
        <v>86.1</v>
      </c>
    </row>
    <row r="25" customFormat="false" ht="14.25" hidden="false" customHeight="false" outlineLevel="0" collapsed="false">
      <c r="A25" s="0" t="s">
        <v>236</v>
      </c>
      <c r="B25" s="1" t="s">
        <v>44</v>
      </c>
      <c r="C25" s="0" t="s">
        <v>237</v>
      </c>
      <c r="D25" s="0" t="n">
        <v>121003</v>
      </c>
      <c r="E25" s="0" t="s">
        <v>238</v>
      </c>
      <c r="F25" s="0" t="s">
        <v>179</v>
      </c>
      <c r="G25" s="0" t="s">
        <v>222</v>
      </c>
      <c r="H25" s="0" t="s">
        <v>239</v>
      </c>
      <c r="I25" s="0" t="str">
        <f aca="false">VLOOKUP(B25,order!$A$2:$G$401,3,0)</f>
        <v>1.00</v>
      </c>
      <c r="J25" s="0" t="str">
        <f aca="false">VLOOKUP(D25,[2]Sheet1!A25:C148,3,0)</f>
        <v>b</v>
      </c>
      <c r="K25" s="0" t="str">
        <f aca="false">VLOOKUP(B25,order!$A$2:$I$401,9,0)</f>
        <v>fixed</v>
      </c>
      <c r="L25" s="0" t="str">
        <f aca="false">IF(ISNUMBER(SEARCH("Forward and RTO charges",G25)),"rto",
 IF(ISNUMBER(SEARCH("Forward charges",G25)),"fwd"))</f>
        <v>rto</v>
      </c>
      <c r="M25" s="0" t="str">
        <f aca="false">L25&amp;"_"&amp;J25&amp;"_"&amp;K25</f>
        <v>rto_b_fixed</v>
      </c>
      <c r="N25" s="0" t="n">
        <f aca="false">VLOOKUP(M25,Sheet2!$G$5:$H$24,2,0)</f>
        <v>20.5</v>
      </c>
      <c r="O25" s="14" t="n">
        <f aca="false">VLOOKUP(B25,'Pivot Table_Sheet1_1'!$A$2:$C$126,2,0)</f>
        <v>0.558</v>
      </c>
      <c r="P25" s="0" t="n">
        <f aca="false">IF(L25="fwd",
VLOOKUP(J25,Sheet2!$J$18:$Q$22,3,FALSE())+CEILING((O25-0.5)/0.5,1)*VLOOKUP(J25,Sheet2!$J$18:$Q$22,2,FALSE()),
VLOOKUP(J25,Sheet2!$J$18:$Q$22,6,FALSE())+CEILING((O25-0.5)/0.5,1)*VLOOKUP(J25,Sheet2!$J$18:$Q$22,5,FALSE())
)</f>
        <v>48.8</v>
      </c>
    </row>
    <row r="26" customFormat="false" ht="14.25" hidden="false" customHeight="false" outlineLevel="0" collapsed="false">
      <c r="A26" s="0" t="s">
        <v>240</v>
      </c>
      <c r="B26" s="1" t="s">
        <v>36</v>
      </c>
      <c r="C26" s="0" t="s">
        <v>241</v>
      </c>
      <c r="D26" s="0" t="n">
        <v>121003</v>
      </c>
      <c r="E26" s="0" t="s">
        <v>242</v>
      </c>
      <c r="F26" s="0" t="s">
        <v>166</v>
      </c>
      <c r="G26" s="0" t="s">
        <v>222</v>
      </c>
      <c r="H26" s="0" t="s">
        <v>235</v>
      </c>
      <c r="I26" s="0" t="str">
        <f aca="false">VLOOKUP(B26,order!$A$2:$G$401,3,0)</f>
        <v>2.00</v>
      </c>
      <c r="J26" s="0" t="str">
        <f aca="false">VLOOKUP(D26,[2]Sheet1!A26:C149,3,0)</f>
        <v>d</v>
      </c>
      <c r="K26" s="0" t="str">
        <f aca="false">VLOOKUP(B26,order!$A$2:$I$401,9,0)</f>
        <v>fixed</v>
      </c>
      <c r="L26" s="0" t="str">
        <f aca="false">IF(ISNUMBER(SEARCH("Forward and RTO charges",G26)),"rto",
 IF(ISNUMBER(SEARCH("Forward charges",G26)),"fwd"))</f>
        <v>rto</v>
      </c>
      <c r="M26" s="0" t="str">
        <f aca="false">L26&amp;"_"&amp;J26&amp;"_"&amp;K26</f>
        <v>rto_d_fixed</v>
      </c>
      <c r="N26" s="0" t="n">
        <f aca="false">VLOOKUP(M26,Sheet2!$G$5:$H$24,2,0)</f>
        <v>41.3</v>
      </c>
      <c r="O26" s="14" t="n">
        <f aca="false">VLOOKUP(B26,'Pivot Table_Sheet1_1'!$A$2:$C$126,2,0)</f>
        <v>0.92</v>
      </c>
      <c r="P26" s="0" t="n">
        <f aca="false">IF(L26="fwd",
VLOOKUP(J26,Sheet2!$J$18:$Q$22,3,FALSE())+CEILING((O26-0.5)/0.5,1)*VLOOKUP(J26,Sheet2!$J$18:$Q$22,2,FALSE()),
VLOOKUP(J26,Sheet2!$J$18:$Q$22,6,FALSE())+CEILING((O26-0.5)/0.5,1)*VLOOKUP(J26,Sheet2!$J$18:$Q$22,5,FALSE())
)</f>
        <v>86.1</v>
      </c>
    </row>
    <row r="27" customFormat="false" ht="14.25" hidden="false" customHeight="false" outlineLevel="0" collapsed="false">
      <c r="A27" s="0" t="s">
        <v>243</v>
      </c>
      <c r="B27" s="1" t="s">
        <v>33</v>
      </c>
      <c r="C27" s="0" t="s">
        <v>233</v>
      </c>
      <c r="D27" s="0" t="n">
        <v>121003</v>
      </c>
      <c r="E27" s="0" t="s">
        <v>244</v>
      </c>
      <c r="F27" s="0" t="s">
        <v>166</v>
      </c>
      <c r="G27" s="0" t="s">
        <v>222</v>
      </c>
      <c r="H27" s="0" t="s">
        <v>235</v>
      </c>
      <c r="I27" s="0" t="str">
        <f aca="false">VLOOKUP(B27,order!$A$2:$G$401,3,0)</f>
        <v>1.00</v>
      </c>
      <c r="J27" s="0" t="str">
        <f aca="false">VLOOKUP(D27,[2]Sheet1!A27:C150,3,0)</f>
        <v>d</v>
      </c>
      <c r="K27" s="0" t="str">
        <f aca="false">VLOOKUP(B27,order!$A$2:$I$401,9,0)</f>
        <v>fixed</v>
      </c>
      <c r="L27" s="0" t="str">
        <f aca="false">IF(ISNUMBER(SEARCH("Forward and RTO charges",G27)),"rto",
 IF(ISNUMBER(SEARCH("Forward charges",G27)),"fwd"))</f>
        <v>rto</v>
      </c>
      <c r="M27" s="0" t="str">
        <f aca="false">L27&amp;"_"&amp;J27&amp;"_"&amp;K27</f>
        <v>rto_d_fixed</v>
      </c>
      <c r="N27" s="0" t="n">
        <f aca="false">VLOOKUP(M27,Sheet2!$G$5:$H$24,2,0)</f>
        <v>41.3</v>
      </c>
      <c r="O27" s="14" t="n">
        <f aca="false">VLOOKUP(B27,'Pivot Table_Sheet1_1'!$A$2:$C$126,2,0)</f>
        <v>0.7</v>
      </c>
      <c r="P27" s="0" t="n">
        <f aca="false">IF(L27="fwd",
VLOOKUP(J27,Sheet2!$J$18:$Q$22,3,FALSE())+CEILING((O27-0.5)/0.5,1)*VLOOKUP(J27,Sheet2!$J$18:$Q$22,2,FALSE()),
VLOOKUP(J27,Sheet2!$J$18:$Q$22,6,FALSE())+CEILING((O27-0.5)/0.5,1)*VLOOKUP(J27,Sheet2!$J$18:$Q$22,5,FALSE())
)</f>
        <v>86.1</v>
      </c>
    </row>
    <row r="28" customFormat="false" ht="14.25" hidden="false" customHeight="false" outlineLevel="0" collapsed="false">
      <c r="A28" s="0" t="s">
        <v>245</v>
      </c>
      <c r="B28" s="1" t="s">
        <v>32</v>
      </c>
      <c r="C28" s="0" t="s">
        <v>246</v>
      </c>
      <c r="D28" s="0" t="n">
        <v>121003</v>
      </c>
      <c r="E28" s="0" t="s">
        <v>247</v>
      </c>
      <c r="F28" s="0" t="s">
        <v>221</v>
      </c>
      <c r="G28" s="0" t="s">
        <v>222</v>
      </c>
      <c r="H28" s="0" t="s">
        <v>248</v>
      </c>
      <c r="I28" s="0" t="str">
        <f aca="false">VLOOKUP(B28,order!$A$2:$G$401,3,0)</f>
        <v>1.00</v>
      </c>
      <c r="J28" s="0" t="str">
        <f aca="false">VLOOKUP(D28,[2]Sheet1!A28:C151,3,0)</f>
        <v>e</v>
      </c>
      <c r="K28" s="0" t="str">
        <f aca="false">VLOOKUP(B28,order!$A$2:$I$401,9,0)</f>
        <v>fixed</v>
      </c>
      <c r="L28" s="0" t="str">
        <f aca="false">IF(ISNUMBER(SEARCH("Forward and RTO charges",G28)),"rto",
 IF(ISNUMBER(SEARCH("Forward charges",G28)),"fwd"))</f>
        <v>rto</v>
      </c>
      <c r="M28" s="0" t="str">
        <f aca="false">L28&amp;"_"&amp;J28&amp;"_"&amp;K28</f>
        <v>rto_e_fixed</v>
      </c>
      <c r="N28" s="0" t="n">
        <f aca="false">VLOOKUP(M28,Sheet2!$G$5:$H$24,2,0)</f>
        <v>50.7</v>
      </c>
      <c r="O28" s="14" t="n">
        <f aca="false">VLOOKUP(B28,'Pivot Table_Sheet1_1'!$A$2:$C$126,2,0)</f>
        <v>0.841</v>
      </c>
      <c r="P28" s="0" t="n">
        <f aca="false">IF(L28="fwd",
VLOOKUP(J28,Sheet2!$J$18:$Q$22,3,FALSE())+CEILING((O28-0.5)/0.5,1)*VLOOKUP(J28,Sheet2!$J$18:$Q$22,2,FALSE()),
VLOOKUP(J28,Sheet2!$J$18:$Q$22,6,FALSE())+CEILING((O28-0.5)/0.5,1)*VLOOKUP(J28,Sheet2!$J$18:$Q$22,5,FALSE())
)</f>
        <v>106.2</v>
      </c>
    </row>
    <row r="29" customFormat="false" ht="14.25" hidden="false" customHeight="false" outlineLevel="0" collapsed="false">
      <c r="A29" s="0" t="s">
        <v>249</v>
      </c>
      <c r="B29" s="1" t="s">
        <v>27</v>
      </c>
      <c r="C29" s="0" t="s">
        <v>230</v>
      </c>
      <c r="D29" s="0" t="n">
        <v>121003</v>
      </c>
      <c r="E29" s="0" t="s">
        <v>250</v>
      </c>
      <c r="F29" s="0" t="s">
        <v>166</v>
      </c>
      <c r="G29" s="0" t="s">
        <v>222</v>
      </c>
      <c r="H29" s="0" t="s">
        <v>251</v>
      </c>
      <c r="I29" s="0" t="str">
        <f aca="false">VLOOKUP(B29,order!$A$2:$G$401,3,0)</f>
        <v>1.00</v>
      </c>
      <c r="J29" s="0" t="str">
        <f aca="false">VLOOKUP(D29,[2]Sheet1!A29:C152,3,0)</f>
        <v>d</v>
      </c>
      <c r="K29" s="0" t="str">
        <f aca="false">VLOOKUP(B29,order!$A$2:$I$401,9,0)</f>
        <v>additional</v>
      </c>
      <c r="L29" s="0" t="str">
        <f aca="false">IF(ISNUMBER(SEARCH("Forward and RTO charges",G29)),"rto",
 IF(ISNUMBER(SEARCH("Forward charges",G29)),"fwd"))</f>
        <v>rto</v>
      </c>
      <c r="M29" s="0" t="str">
        <f aca="false">L29&amp;"_"&amp;J29&amp;"_"&amp;K29</f>
        <v>rto_d_additional</v>
      </c>
      <c r="N29" s="0" t="n">
        <f aca="false">VLOOKUP(M29,Sheet2!$G$5:$H$24,2,0)</f>
        <v>44.8</v>
      </c>
      <c r="O29" s="14" t="n">
        <f aca="false">VLOOKUP(B29,'Pivot Table_Sheet1_1'!$A$2:$C$126,2,0)</f>
        <v>1.2</v>
      </c>
      <c r="P29" s="0" t="n">
        <f aca="false">IF(L29="fwd",
VLOOKUP(J29,Sheet2!$J$18:$Q$22,3,FALSE())+CEILING((O29-0.5)/0.5,1)*VLOOKUP(J29,Sheet2!$J$18:$Q$22,2,FALSE()),
VLOOKUP(J29,Sheet2!$J$18:$Q$22,6,FALSE())+CEILING((O29-0.5)/0.5,1)*VLOOKUP(J29,Sheet2!$J$18:$Q$22,5,FALSE())
)</f>
        <v>130.9</v>
      </c>
    </row>
    <row r="30" customFormat="false" ht="14.25" hidden="false" customHeight="false" outlineLevel="0" collapsed="false">
      <c r="A30" s="0" t="s">
        <v>252</v>
      </c>
      <c r="B30" s="1" t="s">
        <v>34</v>
      </c>
      <c r="C30" s="0" t="s">
        <v>164</v>
      </c>
      <c r="D30" s="0" t="n">
        <v>121003</v>
      </c>
      <c r="E30" s="0" t="s">
        <v>253</v>
      </c>
      <c r="F30" s="0" t="s">
        <v>179</v>
      </c>
      <c r="G30" s="0" t="s">
        <v>222</v>
      </c>
      <c r="H30" s="0" t="s">
        <v>254</v>
      </c>
      <c r="I30" s="0" t="str">
        <f aca="false">VLOOKUP(B30,order!$A$2:$G$401,3,0)</f>
        <v>1.00</v>
      </c>
      <c r="J30" s="0" t="str">
        <f aca="false">VLOOKUP(D30,[2]Sheet1!A30:C153,3,0)</f>
        <v>b</v>
      </c>
      <c r="K30" s="0" t="str">
        <f aca="false">VLOOKUP(B30,order!$A$2:$I$401,9,0)</f>
        <v>fixed</v>
      </c>
      <c r="L30" s="0" t="str">
        <f aca="false">IF(ISNUMBER(SEARCH("Forward and RTO charges",G30)),"rto",
 IF(ISNUMBER(SEARCH("Forward charges",G30)),"fwd"))</f>
        <v>rto</v>
      </c>
      <c r="M30" s="0" t="str">
        <f aca="false">L30&amp;"_"&amp;J30&amp;"_"&amp;K30</f>
        <v>rto_b_fixed</v>
      </c>
      <c r="N30" s="0" t="n">
        <f aca="false">VLOOKUP(M30,Sheet2!$G$5:$H$24,2,0)</f>
        <v>20.5</v>
      </c>
      <c r="O30" s="14" t="n">
        <f aca="false">VLOOKUP(B30,'Pivot Table_Sheet1_1'!$A$2:$C$126,2,0)</f>
        <v>1.357</v>
      </c>
      <c r="P30" s="0" t="n">
        <f aca="false">IF(L30="fwd",
VLOOKUP(J30,Sheet2!$J$18:$Q$22,3,FALSE())+CEILING((O30-0.5)/0.5,1)*VLOOKUP(J30,Sheet2!$J$18:$Q$22,2,FALSE()),
VLOOKUP(J30,Sheet2!$J$18:$Q$22,6,FALSE())+CEILING((O30-0.5)/0.5,1)*VLOOKUP(J30,Sheet2!$J$18:$Q$22,5,FALSE())
)</f>
        <v>77.1</v>
      </c>
    </row>
    <row r="31" customFormat="false" ht="14.25" hidden="false" customHeight="false" outlineLevel="0" collapsed="false">
      <c r="A31" s="0" t="s">
        <v>255</v>
      </c>
      <c r="B31" s="1" t="s">
        <v>17</v>
      </c>
      <c r="C31" s="0" t="s">
        <v>233</v>
      </c>
      <c r="D31" s="0" t="n">
        <v>121003</v>
      </c>
      <c r="E31" s="0" t="s">
        <v>256</v>
      </c>
      <c r="F31" s="0" t="s">
        <v>166</v>
      </c>
      <c r="G31" s="0" t="s">
        <v>222</v>
      </c>
      <c r="H31" s="0" t="s">
        <v>235</v>
      </c>
      <c r="I31" s="0" t="str">
        <f aca="false">VLOOKUP(B31,order!$A$2:$G$401,3,0)</f>
        <v>2.00</v>
      </c>
      <c r="J31" s="0" t="str">
        <f aca="false">VLOOKUP(D31,[2]Sheet1!A31:C154,3,0)</f>
        <v>d</v>
      </c>
      <c r="K31" s="0" t="str">
        <f aca="false">VLOOKUP(B31,order!$A$2:$I$401,9,0)</f>
        <v>fixed</v>
      </c>
      <c r="L31" s="0" t="str">
        <f aca="false">IF(ISNUMBER(SEARCH("Forward and RTO charges",G31)),"rto",
 IF(ISNUMBER(SEARCH("Forward charges",G31)),"fwd"))</f>
        <v>rto</v>
      </c>
      <c r="M31" s="0" t="str">
        <f aca="false">L31&amp;"_"&amp;J31&amp;"_"&amp;K31</f>
        <v>rto_d_fixed</v>
      </c>
      <c r="N31" s="0" t="n">
        <f aca="false">VLOOKUP(M31,Sheet2!$G$5:$H$24,2,0)</f>
        <v>41.3</v>
      </c>
      <c r="O31" s="14" t="n">
        <f aca="false">VLOOKUP(B31,'Pivot Table_Sheet1_1'!$A$2:$C$126,2,0)</f>
        <v>0.672</v>
      </c>
      <c r="P31" s="0" t="n">
        <f aca="false">IF(L31="fwd",
VLOOKUP(J31,Sheet2!$J$18:$Q$22,3,FALSE())+CEILING((O31-0.5)/0.5,1)*VLOOKUP(J31,Sheet2!$J$18:$Q$22,2,FALSE()),
VLOOKUP(J31,Sheet2!$J$18:$Q$22,6,FALSE())+CEILING((O31-0.5)/0.5,1)*VLOOKUP(J31,Sheet2!$J$18:$Q$22,5,FALSE())
)</f>
        <v>86.1</v>
      </c>
    </row>
    <row r="32" customFormat="false" ht="14.25" hidden="false" customHeight="false" outlineLevel="0" collapsed="false">
      <c r="A32" s="0" t="s">
        <v>257</v>
      </c>
      <c r="B32" s="1" t="s">
        <v>14</v>
      </c>
      <c r="C32" s="0" t="s">
        <v>258</v>
      </c>
      <c r="D32" s="0" t="n">
        <v>121003</v>
      </c>
      <c r="E32" s="0" t="s">
        <v>259</v>
      </c>
      <c r="F32" s="0" t="s">
        <v>166</v>
      </c>
      <c r="G32" s="0" t="s">
        <v>222</v>
      </c>
      <c r="H32" s="0" t="s">
        <v>260</v>
      </c>
      <c r="I32" s="0" t="str">
        <f aca="false">VLOOKUP(B32,order!$A$2:$G$401,3,0)</f>
        <v>4.00</v>
      </c>
      <c r="J32" s="0" t="str">
        <f aca="false">VLOOKUP(D32,[2]Sheet1!A32:C155,3,0)</f>
        <v>d</v>
      </c>
      <c r="K32" s="0" t="str">
        <f aca="false">VLOOKUP(B32,order!$A$2:$I$401,9,0)</f>
        <v>fixed</v>
      </c>
      <c r="L32" s="0" t="str">
        <f aca="false">IF(ISNUMBER(SEARCH("Forward and RTO charges",G32)),"rto",
 IF(ISNUMBER(SEARCH("Forward charges",G32)),"fwd"))</f>
        <v>rto</v>
      </c>
      <c r="M32" s="0" t="str">
        <f aca="false">L32&amp;"_"&amp;J32&amp;"_"&amp;K32</f>
        <v>rto_d_fixed</v>
      </c>
      <c r="N32" s="0" t="n">
        <f aca="false">VLOOKUP(M32,Sheet2!$G$5:$H$24,2,0)</f>
        <v>41.3</v>
      </c>
      <c r="O32" s="14" t="n">
        <f aca="false">VLOOKUP(B32,'Pivot Table_Sheet1_1'!$A$2:$C$126,2,0)</f>
        <v>1.557</v>
      </c>
      <c r="P32" s="0" t="n">
        <f aca="false">IF(L32="fwd",
VLOOKUP(J32,Sheet2!$J$18:$Q$22,3,FALSE())+CEILING((O32-0.5)/0.5,1)*VLOOKUP(J32,Sheet2!$J$18:$Q$22,2,FALSE()),
VLOOKUP(J32,Sheet2!$J$18:$Q$22,6,FALSE())+CEILING((O32-0.5)/0.5,1)*VLOOKUP(J32,Sheet2!$J$18:$Q$22,5,FALSE())
)</f>
        <v>175.7</v>
      </c>
    </row>
    <row r="33" customFormat="false" ht="14.25" hidden="false" customHeight="false" outlineLevel="0" collapsed="false">
      <c r="A33" s="0" t="s">
        <v>261</v>
      </c>
      <c r="B33" s="1" t="s">
        <v>55</v>
      </c>
      <c r="C33" s="0" t="s">
        <v>262</v>
      </c>
      <c r="D33" s="0" t="n">
        <v>121003</v>
      </c>
      <c r="E33" s="0" t="s">
        <v>263</v>
      </c>
      <c r="F33" s="0" t="s">
        <v>166</v>
      </c>
      <c r="G33" s="0" t="s">
        <v>222</v>
      </c>
      <c r="H33" s="0" t="s">
        <v>251</v>
      </c>
      <c r="I33" s="0" t="str">
        <f aca="false">VLOOKUP(B33,order!$A$2:$G$401,3,0)</f>
        <v>1.00</v>
      </c>
      <c r="J33" s="0" t="str">
        <f aca="false">VLOOKUP(D33,[2]Sheet1!A33:C156,3,0)</f>
        <v>d</v>
      </c>
      <c r="K33" s="0" t="str">
        <f aca="false">VLOOKUP(B33,order!$A$2:$I$401,9,0)</f>
        <v>fixed</v>
      </c>
      <c r="L33" s="0" t="str">
        <f aca="false">IF(ISNUMBER(SEARCH("Forward and RTO charges",G33)),"rto",
 IF(ISNUMBER(SEARCH("Forward charges",G33)),"fwd"))</f>
        <v>rto</v>
      </c>
      <c r="M33" s="0" t="str">
        <f aca="false">L33&amp;"_"&amp;J33&amp;"_"&amp;K33</f>
        <v>rto_d_fixed</v>
      </c>
      <c r="N33" s="0" t="n">
        <f aca="false">VLOOKUP(M33,Sheet2!$G$5:$H$24,2,0)</f>
        <v>41.3</v>
      </c>
      <c r="O33" s="14" t="n">
        <f aca="false">VLOOKUP(B33,'Pivot Table_Sheet1_1'!$A$2:$C$126,2,0)</f>
        <v>1.032</v>
      </c>
      <c r="P33" s="0" t="n">
        <f aca="false">IF(L33="fwd",
VLOOKUP(J33,Sheet2!$J$18:$Q$22,3,FALSE())+CEILING((O33-0.5)/0.5,1)*VLOOKUP(J33,Sheet2!$J$18:$Q$22,2,FALSE()),
VLOOKUP(J33,Sheet2!$J$18:$Q$22,6,FALSE())+CEILING((O33-0.5)/0.5,1)*VLOOKUP(J33,Sheet2!$J$18:$Q$22,5,FALSE())
)</f>
        <v>130.9</v>
      </c>
    </row>
    <row r="34" customFormat="false" ht="14.25" hidden="false" customHeight="false" outlineLevel="0" collapsed="false">
      <c r="A34" s="0" t="s">
        <v>264</v>
      </c>
      <c r="B34" s="1" t="s">
        <v>65</v>
      </c>
      <c r="C34" s="0" t="s">
        <v>237</v>
      </c>
      <c r="D34" s="0" t="n">
        <v>121003</v>
      </c>
      <c r="E34" s="0" t="s">
        <v>265</v>
      </c>
      <c r="F34" s="0" t="s">
        <v>166</v>
      </c>
      <c r="G34" s="0" t="s">
        <v>222</v>
      </c>
      <c r="H34" s="0" t="s">
        <v>235</v>
      </c>
      <c r="I34" s="0" t="str">
        <f aca="false">VLOOKUP(B34,order!$A$2:$G$401,3,0)</f>
        <v>1.00</v>
      </c>
      <c r="J34" s="0" t="str">
        <f aca="false">VLOOKUP(D34,[2]Sheet1!A34:C157,3,0)</f>
        <v>d</v>
      </c>
      <c r="K34" s="0" t="str">
        <f aca="false">VLOOKUP(B34,order!$A$2:$I$401,9,0)</f>
        <v>fixed</v>
      </c>
      <c r="L34" s="0" t="str">
        <f aca="false">IF(ISNUMBER(SEARCH("Forward and RTO charges",G34)),"rto",
 IF(ISNUMBER(SEARCH("Forward charges",G34)),"fwd"))</f>
        <v>rto</v>
      </c>
      <c r="M34" s="0" t="str">
        <f aca="false">L34&amp;"_"&amp;J34&amp;"_"&amp;K34</f>
        <v>rto_d_fixed</v>
      </c>
      <c r="N34" s="0" t="n">
        <f aca="false">VLOOKUP(M34,Sheet2!$G$5:$H$24,2,0)</f>
        <v>41.3</v>
      </c>
      <c r="O34" s="14" t="n">
        <f aca="false">VLOOKUP(B34,'Pivot Table_Sheet1_1'!$A$2:$C$126,2,0)</f>
        <v>0.63</v>
      </c>
      <c r="P34" s="0" t="n">
        <f aca="false">IF(L34="fwd",
VLOOKUP(J34,Sheet2!$J$18:$Q$22,3,FALSE())+CEILING((O34-0.5)/0.5,1)*VLOOKUP(J34,Sheet2!$J$18:$Q$22,2,FALSE()),
VLOOKUP(J34,Sheet2!$J$18:$Q$22,6,FALSE())+CEILING((O34-0.5)/0.5,1)*VLOOKUP(J34,Sheet2!$J$18:$Q$22,5,FALSE())
)</f>
        <v>86.1</v>
      </c>
    </row>
    <row r="35" customFormat="false" ht="14.25" hidden="false" customHeight="false" outlineLevel="0" collapsed="false">
      <c r="A35" s="0" t="s">
        <v>266</v>
      </c>
      <c r="B35" s="1" t="s">
        <v>143</v>
      </c>
      <c r="C35" s="0" t="s">
        <v>267</v>
      </c>
      <c r="D35" s="0" t="n">
        <v>121003</v>
      </c>
      <c r="E35" s="0" t="s">
        <v>268</v>
      </c>
      <c r="F35" s="0" t="s">
        <v>179</v>
      </c>
      <c r="G35" s="0" t="s">
        <v>167</v>
      </c>
      <c r="H35" s="0" t="s">
        <v>269</v>
      </c>
      <c r="I35" s="0" t="str">
        <f aca="false">VLOOKUP(B35,order!$A$2:$G$401,3,0)</f>
        <v>1.00</v>
      </c>
      <c r="J35" s="0" t="str">
        <f aca="false">VLOOKUP(D35,[2]Sheet1!A35:C158,3,0)</f>
        <v>b</v>
      </c>
      <c r="K35" s="0" t="str">
        <f aca="false">VLOOKUP(B35,order!$A$2:$I$401,9,0)</f>
        <v>fixed</v>
      </c>
      <c r="L35" s="0" t="str">
        <f aca="false">IF(ISNUMBER(SEARCH("Forward and RTO charges",G35)),"rto",
 IF(ISNUMBER(SEARCH("Forward charges",G35)),"fwd"))</f>
        <v>fwd</v>
      </c>
      <c r="M35" s="0" t="str">
        <f aca="false">L35&amp;"_"&amp;J35&amp;"_"&amp;K35</f>
        <v>fwd_b_fixed</v>
      </c>
      <c r="N35" s="0" t="n">
        <f aca="false">VLOOKUP(M35,Sheet2!$G$5:$H$24,2,0)</f>
        <v>33</v>
      </c>
      <c r="O35" s="14" t="n">
        <f aca="false">VLOOKUP(B35,'Pivot Table_Sheet1_1'!$A$2:$C$126,2,0)</f>
        <v>0.22</v>
      </c>
      <c r="P35" s="0" t="n">
        <f aca="false">IF(L35="fwd",
VLOOKUP(J35,Sheet2!$J$18:$Q$22,3,FALSE())+CEILING((O35-0.5)/0.5,1)*VLOOKUP(J35,Sheet2!$J$18:$Q$22,2,FALSE()),
VLOOKUP(J35,Sheet2!$J$18:$Q$22,6,FALSE())+CEILING((O35-0.5)/0.5,1)*VLOOKUP(J35,Sheet2!$J$18:$Q$22,5,FALSE())
)</f>
        <v>33</v>
      </c>
    </row>
    <row r="36" customFormat="false" ht="14.25" hidden="false" customHeight="false" outlineLevel="0" collapsed="false">
      <c r="A36" s="0" t="s">
        <v>270</v>
      </c>
      <c r="B36" s="1" t="s">
        <v>142</v>
      </c>
      <c r="C36" s="0" t="s">
        <v>271</v>
      </c>
      <c r="D36" s="0" t="n">
        <v>121003</v>
      </c>
      <c r="E36" s="0" t="s">
        <v>272</v>
      </c>
      <c r="F36" s="0" t="s">
        <v>166</v>
      </c>
      <c r="G36" s="0" t="s">
        <v>167</v>
      </c>
      <c r="H36" s="0" t="s">
        <v>172</v>
      </c>
      <c r="I36" s="0" t="str">
        <f aca="false">VLOOKUP(B36,order!$A$2:$G$401,3,0)</f>
        <v>2.00</v>
      </c>
      <c r="J36" s="0" t="str">
        <f aca="false">VLOOKUP(D36,[2]Sheet1!A36:C159,3,0)</f>
        <v>d</v>
      </c>
      <c r="K36" s="0" t="str">
        <f aca="false">VLOOKUP(B36,order!$A$2:$I$401,9,0)</f>
        <v>fixed</v>
      </c>
      <c r="L36" s="0" t="str">
        <f aca="false">IF(ISNUMBER(SEARCH("Forward and RTO charges",G36)),"rto",
 IF(ISNUMBER(SEARCH("Forward charges",G36)),"fwd"))</f>
        <v>fwd</v>
      </c>
      <c r="M36" s="0" t="str">
        <f aca="false">L36&amp;"_"&amp;J36&amp;"_"&amp;K36</f>
        <v>fwd_d_fixed</v>
      </c>
      <c r="N36" s="0" t="n">
        <f aca="false">VLOOKUP(M36,Sheet2!$G$5:$H$24,2,0)</f>
        <v>45.4</v>
      </c>
      <c r="O36" s="14" t="n">
        <f aca="false">VLOOKUP(B36,'Pivot Table_Sheet1_1'!$A$2:$C$126,2,0)</f>
        <v>0.48</v>
      </c>
      <c r="P36" s="0" t="n">
        <f aca="false">IF(L36="fwd",
VLOOKUP(J36,Sheet2!$J$18:$Q$22,3,FALSE())+CEILING((O36-0.5)/0.5,1)*VLOOKUP(J36,Sheet2!$J$18:$Q$22,2,FALSE()),
VLOOKUP(J36,Sheet2!$J$18:$Q$22,6,FALSE())+CEILING((O36-0.5)/0.5,1)*VLOOKUP(J36,Sheet2!$J$18:$Q$22,5,FALSE())
)</f>
        <v>45.4</v>
      </c>
    </row>
    <row r="37" customFormat="false" ht="14.25" hidden="false" customHeight="false" outlineLevel="0" collapsed="false">
      <c r="A37" s="0" t="s">
        <v>273</v>
      </c>
      <c r="B37" s="1" t="s">
        <v>141</v>
      </c>
      <c r="C37" s="0" t="s">
        <v>274</v>
      </c>
      <c r="D37" s="0" t="n">
        <v>121003</v>
      </c>
      <c r="E37" s="0" t="s">
        <v>275</v>
      </c>
      <c r="F37" s="0" t="s">
        <v>166</v>
      </c>
      <c r="G37" s="0" t="s">
        <v>167</v>
      </c>
      <c r="H37" s="0" t="s">
        <v>172</v>
      </c>
      <c r="I37" s="0" t="str">
        <f aca="false">VLOOKUP(B37,order!$A$2:$G$401,3,0)</f>
        <v>1.00</v>
      </c>
      <c r="J37" s="0" t="str">
        <f aca="false">VLOOKUP(D37,[2]Sheet1!A37:C160,3,0)</f>
        <v>d</v>
      </c>
      <c r="K37" s="0" t="str">
        <f aca="false">VLOOKUP(B37,order!$A$2:$I$401,9,0)</f>
        <v>fixed</v>
      </c>
      <c r="L37" s="0" t="str">
        <f aca="false">IF(ISNUMBER(SEARCH("Forward and RTO charges",G37)),"rto",
 IF(ISNUMBER(SEARCH("Forward charges",G37)),"fwd"))</f>
        <v>fwd</v>
      </c>
      <c r="M37" s="0" t="str">
        <f aca="false">L37&amp;"_"&amp;J37&amp;"_"&amp;K37</f>
        <v>fwd_d_fixed</v>
      </c>
      <c r="N37" s="0" t="n">
        <f aca="false">VLOOKUP(M37,Sheet2!$G$5:$H$24,2,0)</f>
        <v>45.4</v>
      </c>
      <c r="O37" s="14" t="n">
        <f aca="false">VLOOKUP(B37,'Pivot Table_Sheet1_1'!$A$2:$C$126,2,0)</f>
        <v>0.5</v>
      </c>
      <c r="P37" s="0" t="n">
        <f aca="false">IF(L37="fwd",
VLOOKUP(J37,Sheet2!$J$18:$Q$22,3,FALSE())+CEILING((O37-0.5)/0.5,1)*VLOOKUP(J37,Sheet2!$J$18:$Q$22,2,FALSE()),
VLOOKUP(J37,Sheet2!$J$18:$Q$22,6,FALSE())+CEILING((O37-0.5)/0.5,1)*VLOOKUP(J37,Sheet2!$J$18:$Q$22,5,FALSE())
)</f>
        <v>45.4</v>
      </c>
    </row>
    <row r="38" customFormat="false" ht="14.25" hidden="false" customHeight="false" outlineLevel="0" collapsed="false">
      <c r="A38" s="0" t="s">
        <v>276</v>
      </c>
      <c r="B38" s="1" t="s">
        <v>139</v>
      </c>
      <c r="C38" s="0" t="s">
        <v>277</v>
      </c>
      <c r="D38" s="0" t="n">
        <v>121003</v>
      </c>
      <c r="E38" s="0" t="s">
        <v>278</v>
      </c>
      <c r="F38" s="0" t="s">
        <v>179</v>
      </c>
      <c r="G38" s="0" t="s">
        <v>167</v>
      </c>
      <c r="H38" s="0" t="s">
        <v>180</v>
      </c>
      <c r="I38" s="0" t="str">
        <f aca="false">VLOOKUP(B38,order!$A$2:$G$401,3,0)</f>
        <v>1.00</v>
      </c>
      <c r="J38" s="0" t="str">
        <f aca="false">VLOOKUP(D38,[2]Sheet1!A38:C161,3,0)</f>
        <v>b</v>
      </c>
      <c r="K38" s="0" t="str">
        <f aca="false">VLOOKUP(B38,order!$A$2:$I$401,9,0)</f>
        <v>fixed</v>
      </c>
      <c r="L38" s="0" t="str">
        <f aca="false">IF(ISNUMBER(SEARCH("Forward and RTO charges",G38)),"rto",
 IF(ISNUMBER(SEARCH("Forward charges",G38)),"fwd"))</f>
        <v>fwd</v>
      </c>
      <c r="M38" s="0" t="str">
        <f aca="false">L38&amp;"_"&amp;J38&amp;"_"&amp;K38</f>
        <v>fwd_b_fixed</v>
      </c>
      <c r="N38" s="0" t="n">
        <f aca="false">VLOOKUP(M38,Sheet2!$G$5:$H$24,2,0)</f>
        <v>33</v>
      </c>
      <c r="O38" s="14" t="n">
        <f aca="false">VLOOKUP(B38,'Pivot Table_Sheet1_1'!$A$2:$C$126,2,0)</f>
        <v>0.245</v>
      </c>
      <c r="P38" s="0" t="n">
        <f aca="false">IF(L38="fwd",
VLOOKUP(J38,Sheet2!$J$18:$Q$22,3,FALSE())+CEILING((O38-0.5)/0.5,1)*VLOOKUP(J38,Sheet2!$J$18:$Q$22,2,FALSE()),
VLOOKUP(J38,Sheet2!$J$18:$Q$22,6,FALSE())+CEILING((O38-0.5)/0.5,1)*VLOOKUP(J38,Sheet2!$J$18:$Q$22,5,FALSE())
)</f>
        <v>33</v>
      </c>
    </row>
    <row r="39" customFormat="false" ht="14.25" hidden="false" customHeight="false" outlineLevel="0" collapsed="false">
      <c r="A39" s="0" t="s">
        <v>279</v>
      </c>
      <c r="B39" s="1" t="s">
        <v>138</v>
      </c>
      <c r="C39" s="0" t="s">
        <v>280</v>
      </c>
      <c r="D39" s="0" t="n">
        <v>121003</v>
      </c>
      <c r="E39" s="0" t="s">
        <v>281</v>
      </c>
      <c r="F39" s="0" t="s">
        <v>166</v>
      </c>
      <c r="G39" s="0" t="s">
        <v>167</v>
      </c>
      <c r="H39" s="0" t="s">
        <v>168</v>
      </c>
      <c r="I39" s="0" t="str">
        <f aca="false">VLOOKUP(B39,order!$A$2:$G$401,3,0)</f>
        <v>1.00</v>
      </c>
      <c r="J39" s="0" t="str">
        <f aca="false">VLOOKUP(D39,[2]Sheet1!A39:C162,3,0)</f>
        <v>d</v>
      </c>
      <c r="K39" s="0" t="str">
        <f aca="false">VLOOKUP(B39,order!$A$2:$I$401,9,0)</f>
        <v>fixed</v>
      </c>
      <c r="L39" s="0" t="str">
        <f aca="false">IF(ISNUMBER(SEARCH("Forward and RTO charges",G39)),"rto",
 IF(ISNUMBER(SEARCH("Forward charges",G39)),"fwd"))</f>
        <v>fwd</v>
      </c>
      <c r="M39" s="0" t="str">
        <f aca="false">L39&amp;"_"&amp;J39&amp;"_"&amp;K39</f>
        <v>fwd_d_fixed</v>
      </c>
      <c r="N39" s="0" t="n">
        <f aca="false">VLOOKUP(M39,Sheet2!$G$5:$H$24,2,0)</f>
        <v>45.4</v>
      </c>
      <c r="O39" s="14" t="n">
        <f aca="false">VLOOKUP(B39,'Pivot Table_Sheet1_1'!$A$2:$C$126,2,0)</f>
        <v>0.245</v>
      </c>
      <c r="P39" s="0" t="n">
        <f aca="false">IF(L39="fwd",
VLOOKUP(J39,Sheet2!$J$18:$Q$22,3,FALSE())+CEILING((O39-0.5)/0.5,1)*VLOOKUP(J39,Sheet2!$J$18:$Q$22,2,FALSE()),
VLOOKUP(J39,Sheet2!$J$18:$Q$22,6,FALSE())+CEILING((O39-0.5)/0.5,1)*VLOOKUP(J39,Sheet2!$J$18:$Q$22,5,FALSE())
)</f>
        <v>45.4</v>
      </c>
    </row>
    <row r="40" customFormat="false" ht="14.25" hidden="false" customHeight="false" outlineLevel="0" collapsed="false">
      <c r="A40" s="0" t="s">
        <v>282</v>
      </c>
      <c r="B40" s="1" t="s">
        <v>135</v>
      </c>
      <c r="C40" s="0" t="s">
        <v>233</v>
      </c>
      <c r="D40" s="0" t="n">
        <v>121003</v>
      </c>
      <c r="E40" s="0" t="s">
        <v>283</v>
      </c>
      <c r="F40" s="0" t="s">
        <v>166</v>
      </c>
      <c r="G40" s="0" t="s">
        <v>167</v>
      </c>
      <c r="H40" s="0" t="s">
        <v>172</v>
      </c>
      <c r="I40" s="0" t="str">
        <f aca="false">VLOOKUP(B40,order!$A$2:$G$401,3,0)</f>
        <v>1.00</v>
      </c>
      <c r="J40" s="0" t="str">
        <f aca="false">VLOOKUP(D40,[2]Sheet1!A40:C163,3,0)</f>
        <v>d</v>
      </c>
      <c r="K40" s="0" t="str">
        <f aca="false">VLOOKUP(B40,order!$A$2:$I$401,9,0)</f>
        <v>fixed</v>
      </c>
      <c r="L40" s="0" t="str">
        <f aca="false">IF(ISNUMBER(SEARCH("Forward and RTO charges",G40)),"rto",
 IF(ISNUMBER(SEARCH("Forward charges",G40)),"fwd"))</f>
        <v>fwd</v>
      </c>
      <c r="M40" s="0" t="str">
        <f aca="false">L40&amp;"_"&amp;J40&amp;"_"&amp;K40</f>
        <v>fwd_d_fixed</v>
      </c>
      <c r="N40" s="0" t="n">
        <f aca="false">VLOOKUP(M40,Sheet2!$G$5:$H$24,2,0)</f>
        <v>45.4</v>
      </c>
      <c r="O40" s="14" t="n">
        <f aca="false">VLOOKUP(B40,'Pivot Table_Sheet1_1'!$A$2:$C$126,2,0)</f>
        <v>0.5</v>
      </c>
      <c r="P40" s="0" t="n">
        <f aca="false">IF(L40="fwd",
VLOOKUP(J40,Sheet2!$J$18:$Q$22,3,FALSE())+CEILING((O40-0.5)/0.5,1)*VLOOKUP(J40,Sheet2!$J$18:$Q$22,2,FALSE()),
VLOOKUP(J40,Sheet2!$J$18:$Q$22,6,FALSE())+CEILING((O40-0.5)/0.5,1)*VLOOKUP(J40,Sheet2!$J$18:$Q$22,5,FALSE())
)</f>
        <v>45.4</v>
      </c>
    </row>
    <row r="41" customFormat="false" ht="14.25" hidden="false" customHeight="false" outlineLevel="0" collapsed="false">
      <c r="A41" s="0" t="s">
        <v>284</v>
      </c>
      <c r="B41" s="1" t="s">
        <v>133</v>
      </c>
      <c r="C41" s="0" t="s">
        <v>285</v>
      </c>
      <c r="D41" s="0" t="n">
        <v>121003</v>
      </c>
      <c r="E41" s="0" t="s">
        <v>286</v>
      </c>
      <c r="F41" s="0" t="s">
        <v>166</v>
      </c>
      <c r="G41" s="0" t="s">
        <v>167</v>
      </c>
      <c r="H41" s="0" t="s">
        <v>172</v>
      </c>
      <c r="I41" s="0" t="str">
        <f aca="false">VLOOKUP(B41,order!$A$2:$G$401,3,0)</f>
        <v>1.00</v>
      </c>
      <c r="J41" s="0" t="str">
        <f aca="false">VLOOKUP(D41,[2]Sheet1!A41:C164,3,0)</f>
        <v>d</v>
      </c>
      <c r="K41" s="0" t="str">
        <f aca="false">VLOOKUP(B41,order!$A$2:$I$401,9,0)</f>
        <v>fixed</v>
      </c>
      <c r="L41" s="0" t="str">
        <f aca="false">IF(ISNUMBER(SEARCH("Forward and RTO charges",G41)),"rto",
 IF(ISNUMBER(SEARCH("Forward charges",G41)),"fwd"))</f>
        <v>fwd</v>
      </c>
      <c r="M41" s="0" t="str">
        <f aca="false">L41&amp;"_"&amp;J41&amp;"_"&amp;K41</f>
        <v>fwd_d_fixed</v>
      </c>
      <c r="N41" s="0" t="n">
        <f aca="false">VLOOKUP(M41,Sheet2!$G$5:$H$24,2,0)</f>
        <v>45.4</v>
      </c>
      <c r="O41" s="14" t="n">
        <f aca="false">VLOOKUP(B41,'Pivot Table_Sheet1_1'!$A$2:$C$126,2,0)</f>
        <v>0.5</v>
      </c>
      <c r="P41" s="0" t="n">
        <f aca="false">IF(L41="fwd",
VLOOKUP(J41,Sheet2!$J$18:$Q$22,3,FALSE())+CEILING((O41-0.5)/0.5,1)*VLOOKUP(J41,Sheet2!$J$18:$Q$22,2,FALSE()),
VLOOKUP(J41,Sheet2!$J$18:$Q$22,6,FALSE())+CEILING((O41-0.5)/0.5,1)*VLOOKUP(J41,Sheet2!$J$18:$Q$22,5,FALSE())
)</f>
        <v>45.4</v>
      </c>
    </row>
    <row r="42" customFormat="false" ht="14.25" hidden="false" customHeight="false" outlineLevel="0" collapsed="false">
      <c r="A42" s="0" t="s">
        <v>287</v>
      </c>
      <c r="B42" s="1" t="s">
        <v>130</v>
      </c>
      <c r="C42" s="0" t="s">
        <v>271</v>
      </c>
      <c r="D42" s="0" t="n">
        <v>121003</v>
      </c>
      <c r="E42" s="0" t="s">
        <v>288</v>
      </c>
      <c r="F42" s="0" t="s">
        <v>166</v>
      </c>
      <c r="G42" s="0" t="s">
        <v>167</v>
      </c>
      <c r="H42" s="0" t="s">
        <v>172</v>
      </c>
      <c r="I42" s="0" t="str">
        <f aca="false">VLOOKUP(B42,order!$A$2:$G$401,3,0)</f>
        <v>1.00</v>
      </c>
      <c r="J42" s="0" t="str">
        <f aca="false">VLOOKUP(D42,[2]Sheet1!A42:C165,3,0)</f>
        <v>d</v>
      </c>
      <c r="K42" s="0" t="str">
        <f aca="false">VLOOKUP(B42,order!$A$2:$I$401,9,0)</f>
        <v>fixed</v>
      </c>
      <c r="L42" s="0" t="str">
        <f aca="false">IF(ISNUMBER(SEARCH("Forward and RTO charges",G42)),"rto",
 IF(ISNUMBER(SEARCH("Forward charges",G42)),"fwd"))</f>
        <v>fwd</v>
      </c>
      <c r="M42" s="0" t="str">
        <f aca="false">L42&amp;"_"&amp;J42&amp;"_"&amp;K42</f>
        <v>fwd_d_fixed</v>
      </c>
      <c r="N42" s="0" t="n">
        <f aca="false">VLOOKUP(M42,Sheet2!$G$5:$H$24,2,0)</f>
        <v>45.4</v>
      </c>
      <c r="O42" s="14" t="n">
        <f aca="false">VLOOKUP(B42,'Pivot Table_Sheet1_1'!$A$2:$C$126,2,0)</f>
        <v>0.5</v>
      </c>
      <c r="P42" s="0" t="n">
        <f aca="false">IF(L42="fwd",
VLOOKUP(J42,Sheet2!$J$18:$Q$22,3,FALSE())+CEILING((O42-0.5)/0.5,1)*VLOOKUP(J42,Sheet2!$J$18:$Q$22,2,FALSE()),
VLOOKUP(J42,Sheet2!$J$18:$Q$22,6,FALSE())+CEILING((O42-0.5)/0.5,1)*VLOOKUP(J42,Sheet2!$J$18:$Q$22,5,FALSE())
)</f>
        <v>45.4</v>
      </c>
    </row>
    <row r="43" customFormat="false" ht="14.25" hidden="false" customHeight="false" outlineLevel="0" collapsed="false">
      <c r="A43" s="0" t="s">
        <v>289</v>
      </c>
      <c r="B43" s="1" t="s">
        <v>129</v>
      </c>
      <c r="C43" s="0" t="s">
        <v>170</v>
      </c>
      <c r="D43" s="0" t="n">
        <v>121003</v>
      </c>
      <c r="E43" s="0" t="s">
        <v>290</v>
      </c>
      <c r="F43" s="0" t="s">
        <v>179</v>
      </c>
      <c r="G43" s="0" t="s">
        <v>167</v>
      </c>
      <c r="H43" s="0" t="s">
        <v>180</v>
      </c>
      <c r="I43" s="0" t="str">
        <f aca="false">VLOOKUP(B43,order!$A$2:$G$401,3,0)</f>
        <v>1.00</v>
      </c>
      <c r="J43" s="0" t="str">
        <f aca="false">VLOOKUP(D43,[2]Sheet1!A43:C166,3,0)</f>
        <v>b</v>
      </c>
      <c r="K43" s="0" t="str">
        <f aca="false">VLOOKUP(B43,order!$A$2:$I$401,9,0)</f>
        <v>fixed</v>
      </c>
      <c r="L43" s="0" t="str">
        <f aca="false">IF(ISNUMBER(SEARCH("Forward and RTO charges",G43)),"rto",
 IF(ISNUMBER(SEARCH("Forward charges",G43)),"fwd"))</f>
        <v>fwd</v>
      </c>
      <c r="M43" s="0" t="str">
        <f aca="false">L43&amp;"_"&amp;J43&amp;"_"&amp;K43</f>
        <v>fwd_b_fixed</v>
      </c>
      <c r="N43" s="0" t="n">
        <f aca="false">VLOOKUP(M43,Sheet2!$G$5:$H$24,2,0)</f>
        <v>33</v>
      </c>
      <c r="O43" s="14" t="n">
        <f aca="false">VLOOKUP(B43,'Pivot Table_Sheet1_1'!$A$2:$C$126,2,0)</f>
        <v>0.127</v>
      </c>
      <c r="P43" s="0" t="n">
        <f aca="false">IF(L43="fwd",
VLOOKUP(J43,Sheet2!$J$18:$Q$22,3,FALSE())+CEILING((O43-0.5)/0.5,1)*VLOOKUP(J43,Sheet2!$J$18:$Q$22,2,FALSE()),
VLOOKUP(J43,Sheet2!$J$18:$Q$22,6,FALSE())+CEILING((O43-0.5)/0.5,1)*VLOOKUP(J43,Sheet2!$J$18:$Q$22,5,FALSE())
)</f>
        <v>33</v>
      </c>
    </row>
    <row r="44" customFormat="false" ht="14.25" hidden="false" customHeight="false" outlineLevel="0" collapsed="false">
      <c r="A44" s="0" t="s">
        <v>291</v>
      </c>
      <c r="B44" s="1" t="s">
        <v>128</v>
      </c>
      <c r="C44" s="0" t="s">
        <v>292</v>
      </c>
      <c r="D44" s="0" t="n">
        <v>121003</v>
      </c>
      <c r="E44" s="0" t="s">
        <v>293</v>
      </c>
      <c r="F44" s="0" t="s">
        <v>166</v>
      </c>
      <c r="G44" s="0" t="s">
        <v>167</v>
      </c>
      <c r="H44" s="0" t="s">
        <v>168</v>
      </c>
      <c r="I44" s="0" t="str">
        <f aca="false">VLOOKUP(B44,order!$A$2:$G$401,3,0)</f>
        <v>1.00</v>
      </c>
      <c r="J44" s="0" t="str">
        <f aca="false">VLOOKUP(D44,[2]Sheet1!A44:C167,3,0)</f>
        <v>d</v>
      </c>
      <c r="K44" s="0" t="str">
        <f aca="false">VLOOKUP(B44,order!$A$2:$I$401,9,0)</f>
        <v>fixed</v>
      </c>
      <c r="L44" s="0" t="str">
        <f aca="false">IF(ISNUMBER(SEARCH("Forward and RTO charges",G44)),"rto",
 IF(ISNUMBER(SEARCH("Forward charges",G44)),"fwd"))</f>
        <v>fwd</v>
      </c>
      <c r="M44" s="0" t="str">
        <f aca="false">L44&amp;"_"&amp;J44&amp;"_"&amp;K44</f>
        <v>fwd_d_fixed</v>
      </c>
      <c r="N44" s="0" t="n">
        <f aca="false">VLOOKUP(M44,Sheet2!$G$5:$H$24,2,0)</f>
        <v>45.4</v>
      </c>
      <c r="O44" s="14" t="n">
        <f aca="false">VLOOKUP(B44,'Pivot Table_Sheet1_1'!$A$2:$C$126,2,0)</f>
        <v>0.952</v>
      </c>
      <c r="P44" s="0" t="n">
        <f aca="false">IF(L44="fwd",
VLOOKUP(J44,Sheet2!$J$18:$Q$22,3,FALSE())+CEILING((O44-0.5)/0.5,1)*VLOOKUP(J44,Sheet2!$J$18:$Q$22,2,FALSE()),
VLOOKUP(J44,Sheet2!$J$18:$Q$22,6,FALSE())+CEILING((O44-0.5)/0.5,1)*VLOOKUP(J44,Sheet2!$J$18:$Q$22,5,FALSE())
)</f>
        <v>90.2</v>
      </c>
    </row>
    <row r="45" customFormat="false" ht="14.25" hidden="false" customHeight="false" outlineLevel="0" collapsed="false">
      <c r="A45" s="0" t="s">
        <v>294</v>
      </c>
      <c r="B45" s="1" t="s">
        <v>127</v>
      </c>
      <c r="C45" s="0" t="s">
        <v>271</v>
      </c>
      <c r="D45" s="0" t="n">
        <v>121003</v>
      </c>
      <c r="E45" s="0" t="s">
        <v>295</v>
      </c>
      <c r="F45" s="0" t="s">
        <v>179</v>
      </c>
      <c r="G45" s="0" t="s">
        <v>167</v>
      </c>
      <c r="H45" s="0" t="s">
        <v>180</v>
      </c>
      <c r="I45" s="0" t="str">
        <f aca="false">VLOOKUP(B45,order!$A$2:$G$401,3,0)</f>
        <v>1.00</v>
      </c>
      <c r="J45" s="0" t="str">
        <f aca="false">VLOOKUP(D45,[2]Sheet1!A45:C168,3,0)</f>
        <v>b</v>
      </c>
      <c r="K45" s="0" t="str">
        <f aca="false">VLOOKUP(B45,order!$A$2:$I$401,9,0)</f>
        <v>fixed</v>
      </c>
      <c r="L45" s="0" t="str">
        <f aca="false">IF(ISNUMBER(SEARCH("Forward and RTO charges",G45)),"rto",
 IF(ISNUMBER(SEARCH("Forward charges",G45)),"fwd"))</f>
        <v>fwd</v>
      </c>
      <c r="M45" s="0" t="str">
        <f aca="false">L45&amp;"_"&amp;J45&amp;"_"&amp;K45</f>
        <v>fwd_b_fixed</v>
      </c>
      <c r="N45" s="0" t="n">
        <f aca="false">VLOOKUP(M45,Sheet2!$G$5:$H$24,2,0)</f>
        <v>33</v>
      </c>
      <c r="O45" s="14" t="n">
        <f aca="false">VLOOKUP(B45,'Pivot Table_Sheet1_1'!$A$2:$C$126,2,0)</f>
        <v>0.5</v>
      </c>
      <c r="P45" s="0" t="n">
        <f aca="false">IF(L45="fwd",
VLOOKUP(J45,Sheet2!$J$18:$Q$22,3,FALSE())+CEILING((O45-0.5)/0.5,1)*VLOOKUP(J45,Sheet2!$J$18:$Q$22,2,FALSE()),
VLOOKUP(J45,Sheet2!$J$18:$Q$22,6,FALSE())+CEILING((O45-0.5)/0.5,1)*VLOOKUP(J45,Sheet2!$J$18:$Q$22,5,FALSE())
)</f>
        <v>33</v>
      </c>
    </row>
    <row r="46" customFormat="false" ht="14.25" hidden="false" customHeight="false" outlineLevel="0" collapsed="false">
      <c r="A46" s="0" t="s">
        <v>296</v>
      </c>
      <c r="B46" s="1" t="s">
        <v>126</v>
      </c>
      <c r="C46" s="0" t="s">
        <v>205</v>
      </c>
      <c r="D46" s="0" t="n">
        <v>121003</v>
      </c>
      <c r="E46" s="0" t="s">
        <v>297</v>
      </c>
      <c r="F46" s="0" t="s">
        <v>179</v>
      </c>
      <c r="G46" s="0" t="s">
        <v>167</v>
      </c>
      <c r="H46" s="0" t="s">
        <v>192</v>
      </c>
      <c r="I46" s="0" t="str">
        <f aca="false">VLOOKUP(B46,order!$A$2:$G$401,3,0)</f>
        <v>1.00</v>
      </c>
      <c r="J46" s="0" t="str">
        <f aca="false">VLOOKUP(D46,[2]Sheet1!A46:C169,3,0)</f>
        <v>b</v>
      </c>
      <c r="K46" s="0" t="str">
        <f aca="false">VLOOKUP(B46,order!$A$2:$I$401,9,0)</f>
        <v>fixed</v>
      </c>
      <c r="L46" s="0" t="str">
        <f aca="false">IF(ISNUMBER(SEARCH("Forward and RTO charges",G46)),"rto",
 IF(ISNUMBER(SEARCH("Forward charges",G46)),"fwd"))</f>
        <v>fwd</v>
      </c>
      <c r="M46" s="0" t="str">
        <f aca="false">L46&amp;"_"&amp;J46&amp;"_"&amp;K46</f>
        <v>fwd_b_fixed</v>
      </c>
      <c r="N46" s="0" t="n">
        <f aca="false">VLOOKUP(M46,Sheet2!$G$5:$H$24,2,0)</f>
        <v>33</v>
      </c>
      <c r="O46" s="14" t="n">
        <f aca="false">VLOOKUP(B46,'Pivot Table_Sheet1_1'!$A$2:$C$126,2,0)</f>
        <v>0.963</v>
      </c>
      <c r="P46" s="0" t="n">
        <f aca="false">IF(L46="fwd",
VLOOKUP(J46,Sheet2!$J$18:$Q$22,3,FALSE())+CEILING((O46-0.5)/0.5,1)*VLOOKUP(J46,Sheet2!$J$18:$Q$22,2,FALSE()),
VLOOKUP(J46,Sheet2!$J$18:$Q$22,6,FALSE())+CEILING((O46-0.5)/0.5,1)*VLOOKUP(J46,Sheet2!$J$18:$Q$22,5,FALSE())
)</f>
        <v>61.3</v>
      </c>
    </row>
    <row r="47" customFormat="false" ht="14.25" hidden="false" customHeight="false" outlineLevel="0" collapsed="false">
      <c r="A47" s="0" t="s">
        <v>298</v>
      </c>
      <c r="B47" s="1" t="s">
        <v>125</v>
      </c>
      <c r="C47" s="0" t="s">
        <v>285</v>
      </c>
      <c r="D47" s="0" t="n">
        <v>121003</v>
      </c>
      <c r="E47" s="0" t="s">
        <v>299</v>
      </c>
      <c r="F47" s="0" t="s">
        <v>166</v>
      </c>
      <c r="G47" s="0" t="s">
        <v>167</v>
      </c>
      <c r="H47" s="0" t="s">
        <v>172</v>
      </c>
      <c r="I47" s="0" t="str">
        <f aca="false">VLOOKUP(B47,order!$A$2:$G$401,3,0)</f>
        <v>1.00</v>
      </c>
      <c r="J47" s="0" t="str">
        <f aca="false">VLOOKUP(D47,[2]Sheet1!A47:C170,3,0)</f>
        <v>d</v>
      </c>
      <c r="K47" s="0" t="str">
        <f aca="false">VLOOKUP(B47,order!$A$2:$I$401,9,0)</f>
        <v>fixed</v>
      </c>
      <c r="L47" s="0" t="str">
        <f aca="false">IF(ISNUMBER(SEARCH("Forward and RTO charges",G47)),"rto",
 IF(ISNUMBER(SEARCH("Forward charges",G47)),"fwd"))</f>
        <v>fwd</v>
      </c>
      <c r="M47" s="0" t="str">
        <f aca="false">L47&amp;"_"&amp;J47&amp;"_"&amp;K47</f>
        <v>fwd_d_fixed</v>
      </c>
      <c r="N47" s="0" t="n">
        <f aca="false">VLOOKUP(M47,Sheet2!$G$5:$H$24,2,0)</f>
        <v>45.4</v>
      </c>
      <c r="O47" s="14" t="n">
        <f aca="false">VLOOKUP(B47,'Pivot Table_Sheet1_1'!$A$2:$C$126,2,0)</f>
        <v>0.5</v>
      </c>
      <c r="P47" s="0" t="n">
        <f aca="false">IF(L47="fwd",
VLOOKUP(J47,Sheet2!$J$18:$Q$22,3,FALSE())+CEILING((O47-0.5)/0.5,1)*VLOOKUP(J47,Sheet2!$J$18:$Q$22,2,FALSE()),
VLOOKUP(J47,Sheet2!$J$18:$Q$22,6,FALSE())+CEILING((O47-0.5)/0.5,1)*VLOOKUP(J47,Sheet2!$J$18:$Q$22,5,FALSE())
)</f>
        <v>45.4</v>
      </c>
    </row>
    <row r="48" customFormat="false" ht="14.25" hidden="false" customHeight="false" outlineLevel="0" collapsed="false">
      <c r="A48" s="0" t="s">
        <v>300</v>
      </c>
      <c r="B48" s="1" t="s">
        <v>122</v>
      </c>
      <c r="C48" s="0" t="s">
        <v>262</v>
      </c>
      <c r="D48" s="0" t="n">
        <v>121003</v>
      </c>
      <c r="E48" s="0" t="s">
        <v>301</v>
      </c>
      <c r="F48" s="0" t="s">
        <v>166</v>
      </c>
      <c r="G48" s="0" t="s">
        <v>167</v>
      </c>
      <c r="H48" s="0" t="s">
        <v>168</v>
      </c>
      <c r="I48" s="0" t="str">
        <f aca="false">VLOOKUP(B48,order!$A$2:$G$401,3,0)</f>
        <v>1.00</v>
      </c>
      <c r="J48" s="0" t="str">
        <f aca="false">VLOOKUP(D48,[2]Sheet1!A48:C171,3,0)</f>
        <v>d</v>
      </c>
      <c r="K48" s="0" t="str">
        <f aca="false">VLOOKUP(B48,order!$A$2:$I$401,9,0)</f>
        <v>fixed</v>
      </c>
      <c r="L48" s="0" t="str">
        <f aca="false">IF(ISNUMBER(SEARCH("Forward and RTO charges",G48)),"rto",
 IF(ISNUMBER(SEARCH("Forward charges",G48)),"fwd"))</f>
        <v>fwd</v>
      </c>
      <c r="M48" s="0" t="str">
        <f aca="false">L48&amp;"_"&amp;J48&amp;"_"&amp;K48</f>
        <v>fwd_d_fixed</v>
      </c>
      <c r="N48" s="0" t="n">
        <f aca="false">VLOOKUP(M48,Sheet2!$G$5:$H$24,2,0)</f>
        <v>45.4</v>
      </c>
      <c r="O48" s="14" t="n">
        <f aca="false">VLOOKUP(B48,'Pivot Table_Sheet1_1'!$A$2:$C$126,2,0)</f>
        <v>0.967</v>
      </c>
      <c r="P48" s="0" t="n">
        <f aca="false">IF(L48="fwd",
VLOOKUP(J48,Sheet2!$J$18:$Q$22,3,FALSE())+CEILING((O48-0.5)/0.5,1)*VLOOKUP(J48,Sheet2!$J$18:$Q$22,2,FALSE()),
VLOOKUP(J48,Sheet2!$J$18:$Q$22,6,FALSE())+CEILING((O48-0.5)/0.5,1)*VLOOKUP(J48,Sheet2!$J$18:$Q$22,5,FALSE())
)</f>
        <v>90.2</v>
      </c>
    </row>
    <row r="49" customFormat="false" ht="14.25" hidden="false" customHeight="false" outlineLevel="0" collapsed="false">
      <c r="A49" s="0" t="s">
        <v>302</v>
      </c>
      <c r="B49" s="1" t="s">
        <v>121</v>
      </c>
      <c r="C49" s="0" t="s">
        <v>285</v>
      </c>
      <c r="D49" s="0" t="n">
        <v>121003</v>
      </c>
      <c r="E49" s="0" t="s">
        <v>303</v>
      </c>
      <c r="F49" s="0" t="s">
        <v>166</v>
      </c>
      <c r="G49" s="0" t="s">
        <v>167</v>
      </c>
      <c r="H49" s="0" t="s">
        <v>172</v>
      </c>
      <c r="I49" s="0" t="str">
        <f aca="false">VLOOKUP(B49,order!$A$2:$G$401,3,0)</f>
        <v>1.00</v>
      </c>
      <c r="J49" s="0" t="str">
        <f aca="false">VLOOKUP(D49,[2]Sheet1!A49:C172,3,0)</f>
        <v>d</v>
      </c>
      <c r="K49" s="0" t="str">
        <f aca="false">VLOOKUP(B49,order!$A$2:$I$401,9,0)</f>
        <v>fixed</v>
      </c>
      <c r="L49" s="0" t="str">
        <f aca="false">IF(ISNUMBER(SEARCH("Forward and RTO charges",G49)),"rto",
 IF(ISNUMBER(SEARCH("Forward charges",G49)),"fwd"))</f>
        <v>fwd</v>
      </c>
      <c r="M49" s="0" t="str">
        <f aca="false">L49&amp;"_"&amp;J49&amp;"_"&amp;K49</f>
        <v>fwd_d_fixed</v>
      </c>
      <c r="N49" s="0" t="n">
        <f aca="false">VLOOKUP(M49,Sheet2!$G$5:$H$24,2,0)</f>
        <v>45.4</v>
      </c>
      <c r="O49" s="14" t="n">
        <f aca="false">VLOOKUP(B49,'Pivot Table_Sheet1_1'!$A$2:$C$126,2,0)</f>
        <v>0.5</v>
      </c>
      <c r="P49" s="0" t="n">
        <f aca="false">IF(L49="fwd",
VLOOKUP(J49,Sheet2!$J$18:$Q$22,3,FALSE())+CEILING((O49-0.5)/0.5,1)*VLOOKUP(J49,Sheet2!$J$18:$Q$22,2,FALSE()),
VLOOKUP(J49,Sheet2!$J$18:$Q$22,6,FALSE())+CEILING((O49-0.5)/0.5,1)*VLOOKUP(J49,Sheet2!$J$18:$Q$22,5,FALSE())
)</f>
        <v>45.4</v>
      </c>
    </row>
    <row r="50" customFormat="false" ht="14.25" hidden="false" customHeight="false" outlineLevel="0" collapsed="false">
      <c r="A50" s="0" t="s">
        <v>304</v>
      </c>
      <c r="B50" s="1" t="s">
        <v>123</v>
      </c>
      <c r="C50" s="0" t="s">
        <v>271</v>
      </c>
      <c r="D50" s="0" t="n">
        <v>121003</v>
      </c>
      <c r="E50" s="0" t="s">
        <v>305</v>
      </c>
      <c r="F50" s="0" t="s">
        <v>166</v>
      </c>
      <c r="G50" s="0" t="s">
        <v>167</v>
      </c>
      <c r="H50" s="0" t="s">
        <v>172</v>
      </c>
      <c r="I50" s="0" t="str">
        <f aca="false">VLOOKUP(B50,order!$A$2:$G$401,3,0)</f>
        <v>1.00</v>
      </c>
      <c r="J50" s="0" t="str">
        <f aca="false">VLOOKUP(D50,[2]Sheet1!A50:C173,3,0)</f>
        <v>d</v>
      </c>
      <c r="K50" s="0" t="str">
        <f aca="false">VLOOKUP(B50,order!$A$2:$I$401,9,0)</f>
        <v>fixed</v>
      </c>
      <c r="L50" s="0" t="str">
        <f aca="false">IF(ISNUMBER(SEARCH("Forward and RTO charges",G50)),"rto",
 IF(ISNUMBER(SEARCH("Forward charges",G50)),"fwd"))</f>
        <v>fwd</v>
      </c>
      <c r="M50" s="0" t="str">
        <f aca="false">L50&amp;"_"&amp;J50&amp;"_"&amp;K50</f>
        <v>fwd_d_fixed</v>
      </c>
      <c r="N50" s="0" t="n">
        <f aca="false">VLOOKUP(M50,Sheet2!$G$5:$H$24,2,0)</f>
        <v>45.4</v>
      </c>
      <c r="O50" s="14" t="n">
        <f aca="false">VLOOKUP(B50,'Pivot Table_Sheet1_1'!$A$2:$C$126,2,0)</f>
        <v>0.5</v>
      </c>
      <c r="P50" s="0" t="n">
        <f aca="false">IF(L50="fwd",
VLOOKUP(J50,Sheet2!$J$18:$Q$22,3,FALSE())+CEILING((O50-0.5)/0.5,1)*VLOOKUP(J50,Sheet2!$J$18:$Q$22,2,FALSE()),
VLOOKUP(J50,Sheet2!$J$18:$Q$22,6,FALSE())+CEILING((O50-0.5)/0.5,1)*VLOOKUP(J50,Sheet2!$J$18:$Q$22,5,FALSE())
)</f>
        <v>45.4</v>
      </c>
    </row>
    <row r="51" customFormat="false" ht="14.25" hidden="false" customHeight="false" outlineLevel="0" collapsed="false">
      <c r="A51" s="0" t="s">
        <v>306</v>
      </c>
      <c r="B51" s="1" t="s">
        <v>119</v>
      </c>
      <c r="C51" s="0" t="s">
        <v>307</v>
      </c>
      <c r="D51" s="0" t="n">
        <v>121003</v>
      </c>
      <c r="E51" s="0" t="s">
        <v>308</v>
      </c>
      <c r="F51" s="0" t="s">
        <v>179</v>
      </c>
      <c r="G51" s="0" t="s">
        <v>167</v>
      </c>
      <c r="H51" s="0" t="s">
        <v>269</v>
      </c>
      <c r="I51" s="0" t="str">
        <f aca="false">VLOOKUP(B51,order!$A$2:$G$401,3,0)</f>
        <v>1.00</v>
      </c>
      <c r="J51" s="0" t="str">
        <f aca="false">VLOOKUP(D51,[2]Sheet1!A51:C174,3,0)</f>
        <v>b</v>
      </c>
      <c r="K51" s="0" t="str">
        <f aca="false">VLOOKUP(B51,order!$A$2:$I$401,9,0)</f>
        <v>fixed</v>
      </c>
      <c r="L51" s="0" t="str">
        <f aca="false">IF(ISNUMBER(SEARCH("Forward and RTO charges",G51)),"rto",
 IF(ISNUMBER(SEARCH("Forward charges",G51)),"fwd"))</f>
        <v>fwd</v>
      </c>
      <c r="M51" s="0" t="str">
        <f aca="false">L51&amp;"_"&amp;J51&amp;"_"&amp;K51</f>
        <v>fwd_b_fixed</v>
      </c>
      <c r="N51" s="0" t="n">
        <f aca="false">VLOOKUP(M51,Sheet2!$G$5:$H$24,2,0)</f>
        <v>33</v>
      </c>
      <c r="O51" s="14" t="n">
        <f aca="false">VLOOKUP(B51,'Pivot Table_Sheet1_1'!$A$2:$C$126,2,0)</f>
        <v>0.611</v>
      </c>
      <c r="P51" s="0" t="n">
        <f aca="false">IF(L51="fwd",
VLOOKUP(J51,Sheet2!$J$18:$Q$22,3,FALSE())+CEILING((O51-0.5)/0.5,1)*VLOOKUP(J51,Sheet2!$J$18:$Q$22,2,FALSE()),
VLOOKUP(J51,Sheet2!$J$18:$Q$22,6,FALSE())+CEILING((O51-0.5)/0.5,1)*VLOOKUP(J51,Sheet2!$J$18:$Q$22,5,FALSE())
)</f>
        <v>61.3</v>
      </c>
    </row>
    <row r="52" customFormat="false" ht="14.25" hidden="false" customHeight="false" outlineLevel="0" collapsed="false">
      <c r="A52" s="0" t="s">
        <v>309</v>
      </c>
      <c r="B52" s="1" t="s">
        <v>118</v>
      </c>
      <c r="C52" s="0" t="s">
        <v>310</v>
      </c>
      <c r="D52" s="0" t="n">
        <v>121003</v>
      </c>
      <c r="E52" s="0" t="s">
        <v>295</v>
      </c>
      <c r="F52" s="0" t="s">
        <v>179</v>
      </c>
      <c r="G52" s="0" t="s">
        <v>167</v>
      </c>
      <c r="H52" s="0" t="s">
        <v>192</v>
      </c>
      <c r="I52" s="0" t="str">
        <f aca="false">VLOOKUP(B52,order!$A$2:$G$401,3,0)</f>
        <v>1.00</v>
      </c>
      <c r="J52" s="0" t="str">
        <f aca="false">VLOOKUP(D52,[2]Sheet1!A52:C175,3,0)</f>
        <v>b</v>
      </c>
      <c r="K52" s="0" t="str">
        <f aca="false">VLOOKUP(B52,order!$A$2:$I$401,9,0)</f>
        <v>fixed</v>
      </c>
      <c r="L52" s="0" t="str">
        <f aca="false">IF(ISNUMBER(SEARCH("Forward and RTO charges",G52)),"rto",
 IF(ISNUMBER(SEARCH("Forward charges",G52)),"fwd"))</f>
        <v>fwd</v>
      </c>
      <c r="M52" s="0" t="str">
        <f aca="false">L52&amp;"_"&amp;J52&amp;"_"&amp;K52</f>
        <v>fwd_b_fixed</v>
      </c>
      <c r="N52" s="0" t="n">
        <f aca="false">VLOOKUP(M52,Sheet2!$G$5:$H$24,2,0)</f>
        <v>33</v>
      </c>
      <c r="O52" s="14" t="n">
        <f aca="false">VLOOKUP(B52,'Pivot Table_Sheet1_1'!$A$2:$C$126,2,0)</f>
        <v>0.361</v>
      </c>
      <c r="P52" s="0" t="n">
        <f aca="false">IF(L52="fwd",
VLOOKUP(J52,Sheet2!$J$18:$Q$22,3,FALSE())+CEILING((O52-0.5)/0.5,1)*VLOOKUP(J52,Sheet2!$J$18:$Q$22,2,FALSE()),
VLOOKUP(J52,Sheet2!$J$18:$Q$22,6,FALSE())+CEILING((O52-0.5)/0.5,1)*VLOOKUP(J52,Sheet2!$J$18:$Q$22,5,FALSE())
)</f>
        <v>33</v>
      </c>
    </row>
    <row r="53" customFormat="false" ht="14.25" hidden="false" customHeight="false" outlineLevel="0" collapsed="false">
      <c r="A53" s="0" t="s">
        <v>311</v>
      </c>
      <c r="B53" s="1" t="s">
        <v>113</v>
      </c>
      <c r="C53" s="0" t="s">
        <v>271</v>
      </c>
      <c r="D53" s="0" t="n">
        <v>121003</v>
      </c>
      <c r="E53" s="0" t="s">
        <v>312</v>
      </c>
      <c r="F53" s="0" t="s">
        <v>166</v>
      </c>
      <c r="G53" s="0" t="s">
        <v>167</v>
      </c>
      <c r="H53" s="0" t="s">
        <v>172</v>
      </c>
      <c r="I53" s="0" t="str">
        <f aca="false">VLOOKUP(B53,order!$A$2:$G$401,3,0)</f>
        <v>1.00</v>
      </c>
      <c r="J53" s="0" t="str">
        <f aca="false">VLOOKUP(D53,[2]Sheet1!A53:C176,3,0)</f>
        <v>d</v>
      </c>
      <c r="K53" s="0" t="str">
        <f aca="false">VLOOKUP(B53,order!$A$2:$I$401,9,0)</f>
        <v>fixed</v>
      </c>
      <c r="L53" s="0" t="str">
        <f aca="false">IF(ISNUMBER(SEARCH("Forward and RTO charges",G53)),"rto",
 IF(ISNUMBER(SEARCH("Forward charges",G53)),"fwd"))</f>
        <v>fwd</v>
      </c>
      <c r="M53" s="0" t="str">
        <f aca="false">L53&amp;"_"&amp;J53&amp;"_"&amp;K53</f>
        <v>fwd_d_fixed</v>
      </c>
      <c r="N53" s="0" t="n">
        <f aca="false">VLOOKUP(M53,Sheet2!$G$5:$H$24,2,0)</f>
        <v>45.4</v>
      </c>
      <c r="O53" s="14" t="n">
        <f aca="false">VLOOKUP(B53,'Pivot Table_Sheet1_1'!$A$2:$C$126,2,0)</f>
        <v>0.5</v>
      </c>
      <c r="P53" s="0" t="n">
        <f aca="false">IF(L53="fwd",
VLOOKUP(J53,Sheet2!$J$18:$Q$22,3,FALSE())+CEILING((O53-0.5)/0.5,1)*VLOOKUP(J53,Sheet2!$J$18:$Q$22,2,FALSE()),
VLOOKUP(J53,Sheet2!$J$18:$Q$22,6,FALSE())+CEILING((O53-0.5)/0.5,1)*VLOOKUP(J53,Sheet2!$J$18:$Q$22,5,FALSE())
)</f>
        <v>45.4</v>
      </c>
    </row>
    <row r="54" customFormat="false" ht="14.25" hidden="false" customHeight="false" outlineLevel="0" collapsed="false">
      <c r="A54" s="0" t="s">
        <v>313</v>
      </c>
      <c r="B54" s="1" t="s">
        <v>111</v>
      </c>
      <c r="C54" s="0" t="s">
        <v>314</v>
      </c>
      <c r="D54" s="0" t="n">
        <v>121003</v>
      </c>
      <c r="E54" s="0" t="s">
        <v>315</v>
      </c>
      <c r="F54" s="0" t="s">
        <v>166</v>
      </c>
      <c r="G54" s="0" t="s">
        <v>167</v>
      </c>
      <c r="H54" s="0" t="s">
        <v>316</v>
      </c>
      <c r="I54" s="0" t="str">
        <f aca="false">VLOOKUP(B54,order!$A$2:$G$401,3,0)</f>
        <v>4.00</v>
      </c>
      <c r="J54" s="0" t="str">
        <f aca="false">VLOOKUP(D54,[2]Sheet1!A54:C177,3,0)</f>
        <v>d</v>
      </c>
      <c r="K54" s="0" t="str">
        <f aca="false">VLOOKUP(B54,order!$A$2:$I$401,9,0)</f>
        <v>fixed</v>
      </c>
      <c r="L54" s="0" t="str">
        <f aca="false">IF(ISNUMBER(SEARCH("Forward and RTO charges",G54)),"rto",
 IF(ISNUMBER(SEARCH("Forward charges",G54)),"fwd"))</f>
        <v>fwd</v>
      </c>
      <c r="M54" s="0" t="str">
        <f aca="false">L54&amp;"_"&amp;J54&amp;"_"&amp;K54</f>
        <v>fwd_d_fixed</v>
      </c>
      <c r="N54" s="0" t="n">
        <f aca="false">VLOOKUP(M54,Sheet2!$G$5:$H$24,2,0)</f>
        <v>45.4</v>
      </c>
      <c r="O54" s="14" t="n">
        <f aca="false">VLOOKUP(B54,'Pivot Table_Sheet1_1'!$A$2:$C$126,2,0)</f>
        <v>1.459</v>
      </c>
      <c r="P54" s="0" t="n">
        <f aca="false">IF(L54="fwd",
VLOOKUP(J54,Sheet2!$J$18:$Q$22,3,FALSE())+CEILING((O54-0.5)/0.5,1)*VLOOKUP(J54,Sheet2!$J$18:$Q$22,2,FALSE()),
VLOOKUP(J54,Sheet2!$J$18:$Q$22,6,FALSE())+CEILING((O54-0.5)/0.5,1)*VLOOKUP(J54,Sheet2!$J$18:$Q$22,5,FALSE())
)</f>
        <v>135</v>
      </c>
    </row>
    <row r="55" customFormat="false" ht="14.25" hidden="false" customHeight="false" outlineLevel="0" collapsed="false">
      <c r="A55" s="0" t="s">
        <v>317</v>
      </c>
      <c r="B55" s="1" t="s">
        <v>109</v>
      </c>
      <c r="C55" s="0" t="s">
        <v>318</v>
      </c>
      <c r="D55" s="0" t="n">
        <v>121003</v>
      </c>
      <c r="E55" s="0" t="s">
        <v>319</v>
      </c>
      <c r="F55" s="0" t="s">
        <v>166</v>
      </c>
      <c r="G55" s="0" t="s">
        <v>167</v>
      </c>
      <c r="H55" s="0" t="s">
        <v>172</v>
      </c>
      <c r="I55" s="0" t="str">
        <f aca="false">VLOOKUP(B55,order!$A$2:$G$401,3,0)</f>
        <v>1.00</v>
      </c>
      <c r="J55" s="0" t="str">
        <f aca="false">VLOOKUP(D55,[2]Sheet1!A55:C178,3,0)</f>
        <v>d</v>
      </c>
      <c r="K55" s="0" t="str">
        <f aca="false">VLOOKUP(B55,order!$A$2:$I$401,9,0)</f>
        <v>fixed</v>
      </c>
      <c r="L55" s="0" t="str">
        <f aca="false">IF(ISNUMBER(SEARCH("Forward and RTO charges",G55)),"rto",
 IF(ISNUMBER(SEARCH("Forward charges",G55)),"fwd"))</f>
        <v>fwd</v>
      </c>
      <c r="M55" s="0" t="str">
        <f aca="false">L55&amp;"_"&amp;J55&amp;"_"&amp;K55</f>
        <v>fwd_d_fixed</v>
      </c>
      <c r="N55" s="0" t="n">
        <f aca="false">VLOOKUP(M55,Sheet2!$G$5:$H$24,2,0)</f>
        <v>45.4</v>
      </c>
      <c r="O55" s="14" t="n">
        <f aca="false">VLOOKUP(B55,'Pivot Table_Sheet1_1'!$A$2:$C$126,2,0)</f>
        <v>0.5</v>
      </c>
      <c r="P55" s="0" t="n">
        <f aca="false">IF(L55="fwd",
VLOOKUP(J55,Sheet2!$J$18:$Q$22,3,FALSE())+CEILING((O55-0.5)/0.5,1)*VLOOKUP(J55,Sheet2!$J$18:$Q$22,2,FALSE()),
VLOOKUP(J55,Sheet2!$J$18:$Q$22,6,FALSE())+CEILING((O55-0.5)/0.5,1)*VLOOKUP(J55,Sheet2!$J$18:$Q$22,5,FALSE())
)</f>
        <v>45.4</v>
      </c>
    </row>
    <row r="56" customFormat="false" ht="14.25" hidden="false" customHeight="false" outlineLevel="0" collapsed="false">
      <c r="A56" s="0" t="s">
        <v>320</v>
      </c>
      <c r="B56" s="1" t="s">
        <v>102</v>
      </c>
      <c r="C56" s="0" t="s">
        <v>321</v>
      </c>
      <c r="D56" s="0" t="n">
        <v>121003</v>
      </c>
      <c r="E56" s="0" t="s">
        <v>322</v>
      </c>
      <c r="F56" s="0" t="s">
        <v>166</v>
      </c>
      <c r="G56" s="0" t="s">
        <v>167</v>
      </c>
      <c r="H56" s="0" t="s">
        <v>316</v>
      </c>
      <c r="I56" s="0" t="str">
        <f aca="false">VLOOKUP(B56,order!$A$2:$G$401,3,0)</f>
        <v>6.00</v>
      </c>
      <c r="J56" s="0" t="str">
        <f aca="false">VLOOKUP(D56,[2]Sheet1!A56:C179,3,0)</f>
        <v>d</v>
      </c>
      <c r="K56" s="0" t="str">
        <f aca="false">VLOOKUP(B56,order!$A$2:$I$401,9,0)</f>
        <v>additional</v>
      </c>
      <c r="L56" s="0" t="str">
        <f aca="false">IF(ISNUMBER(SEARCH("Forward and RTO charges",G56)),"rto",
 IF(ISNUMBER(SEARCH("Forward charges",G56)),"fwd"))</f>
        <v>fwd</v>
      </c>
      <c r="M56" s="0" t="str">
        <f aca="false">L56&amp;"_"&amp;J56&amp;"_"&amp;K56</f>
        <v>fwd_d_additional</v>
      </c>
      <c r="N56" s="0" t="n">
        <f aca="false">VLOOKUP(M56,Sheet2!$G$5:$H$24,2,0)</f>
        <v>44.8</v>
      </c>
      <c r="O56" s="14" t="n">
        <f aca="false">VLOOKUP(B56,'Pivot Table_Sheet1_1'!$A$2:$C$126,2,0)</f>
        <v>2.016</v>
      </c>
      <c r="P56" s="0" t="n">
        <f aca="false">IF(L56="fwd",
VLOOKUP(J56,Sheet2!$J$18:$Q$22,3,FALSE())+CEILING((O56-0.5)/0.5,1)*VLOOKUP(J56,Sheet2!$J$18:$Q$22,2,FALSE()),
VLOOKUP(J56,Sheet2!$J$18:$Q$22,6,FALSE())+CEILING((O56-0.5)/0.5,1)*VLOOKUP(J56,Sheet2!$J$18:$Q$22,5,FALSE())
)</f>
        <v>224.6</v>
      </c>
    </row>
    <row r="57" customFormat="false" ht="14.25" hidden="false" customHeight="false" outlineLevel="0" collapsed="false">
      <c r="A57" s="0" t="s">
        <v>323</v>
      </c>
      <c r="B57" s="1" t="s">
        <v>101</v>
      </c>
      <c r="C57" s="0" t="s">
        <v>170</v>
      </c>
      <c r="D57" s="0" t="n">
        <v>121003</v>
      </c>
      <c r="E57" s="0" t="s">
        <v>324</v>
      </c>
      <c r="F57" s="0" t="s">
        <v>179</v>
      </c>
      <c r="G57" s="0" t="s">
        <v>167</v>
      </c>
      <c r="H57" s="0" t="s">
        <v>180</v>
      </c>
      <c r="I57" s="0" t="str">
        <f aca="false">VLOOKUP(B57,order!$A$2:$G$401,3,0)</f>
        <v>2.00</v>
      </c>
      <c r="J57" s="0" t="str">
        <f aca="false">VLOOKUP(D57,[2]Sheet1!A57:C180,3,0)</f>
        <v>b</v>
      </c>
      <c r="K57" s="0" t="str">
        <f aca="false">VLOOKUP(B57,order!$A$2:$I$401,9,0)</f>
        <v>fixed</v>
      </c>
      <c r="L57" s="0" t="str">
        <f aca="false">IF(ISNUMBER(SEARCH("Forward and RTO charges",G57)),"rto",
 IF(ISNUMBER(SEARCH("Forward charges",G57)),"fwd"))</f>
        <v>fwd</v>
      </c>
      <c r="M57" s="0" t="str">
        <f aca="false">L57&amp;"_"&amp;J57&amp;"_"&amp;K57</f>
        <v>fwd_b_fixed</v>
      </c>
      <c r="N57" s="0" t="n">
        <f aca="false">VLOOKUP(M57,Sheet2!$G$5:$H$24,2,0)</f>
        <v>33</v>
      </c>
      <c r="O57" s="14" t="n">
        <f aca="false">VLOOKUP(B57,'Pivot Table_Sheet1_1'!$A$2:$C$126,2,0)</f>
        <v>1.048</v>
      </c>
      <c r="P57" s="0" t="n">
        <f aca="false">IF(L57="fwd",
VLOOKUP(J57,Sheet2!$J$18:$Q$22,3,FALSE())+CEILING((O57-0.5)/0.5,1)*VLOOKUP(J57,Sheet2!$J$18:$Q$22,2,FALSE()),
VLOOKUP(J57,Sheet2!$J$18:$Q$22,6,FALSE())+CEILING((O57-0.5)/0.5,1)*VLOOKUP(J57,Sheet2!$J$18:$Q$22,5,FALSE())
)</f>
        <v>89.6</v>
      </c>
    </row>
    <row r="58" customFormat="false" ht="14.25" hidden="false" customHeight="false" outlineLevel="0" collapsed="false">
      <c r="A58" s="0" t="s">
        <v>325</v>
      </c>
      <c r="B58" s="1" t="s">
        <v>69</v>
      </c>
      <c r="C58" s="0" t="s">
        <v>326</v>
      </c>
      <c r="D58" s="0" t="n">
        <v>121003</v>
      </c>
      <c r="E58" s="0" t="s">
        <v>327</v>
      </c>
      <c r="F58" s="0" t="s">
        <v>179</v>
      </c>
      <c r="G58" s="0" t="s">
        <v>167</v>
      </c>
      <c r="H58" s="0" t="s">
        <v>192</v>
      </c>
      <c r="I58" s="0" t="str">
        <f aca="false">VLOOKUP(B58,order!$A$2:$G$401,3,0)</f>
        <v>1.00</v>
      </c>
      <c r="J58" s="0" t="str">
        <f aca="false">VLOOKUP(D58,[2]Sheet1!A58:C181,3,0)</f>
        <v>b</v>
      </c>
      <c r="K58" s="0" t="str">
        <f aca="false">VLOOKUP(B58,order!$A$2:$I$401,9,0)</f>
        <v>fixed</v>
      </c>
      <c r="L58" s="0" t="str">
        <f aca="false">IF(ISNUMBER(SEARCH("Forward and RTO charges",G58)),"rto",
 IF(ISNUMBER(SEARCH("Forward charges",G58)),"fwd"))</f>
        <v>fwd</v>
      </c>
      <c r="M58" s="0" t="str">
        <f aca="false">L58&amp;"_"&amp;J58&amp;"_"&amp;K58</f>
        <v>fwd_b_fixed</v>
      </c>
      <c r="N58" s="0" t="n">
        <f aca="false">VLOOKUP(M58,Sheet2!$G$5:$H$24,2,0)</f>
        <v>33</v>
      </c>
      <c r="O58" s="14" t="n">
        <f aca="false">VLOOKUP(B58,'Pivot Table_Sheet1_1'!$A$2:$C$126,2,0)</f>
        <v>1.505</v>
      </c>
      <c r="P58" s="0" t="n">
        <f aca="false">IF(L58="fwd",
VLOOKUP(J58,Sheet2!$J$18:$Q$22,3,FALSE())+CEILING((O58-0.5)/0.5,1)*VLOOKUP(J58,Sheet2!$J$18:$Q$22,2,FALSE()),
VLOOKUP(J58,Sheet2!$J$18:$Q$22,6,FALSE())+CEILING((O58-0.5)/0.5,1)*VLOOKUP(J58,Sheet2!$J$18:$Q$22,5,FALSE())
)</f>
        <v>117.9</v>
      </c>
    </row>
    <row r="59" customFormat="false" ht="14.25" hidden="false" customHeight="false" outlineLevel="0" collapsed="false">
      <c r="A59" s="0" t="s">
        <v>328</v>
      </c>
      <c r="B59" s="1" t="s">
        <v>67</v>
      </c>
      <c r="C59" s="0" t="s">
        <v>326</v>
      </c>
      <c r="D59" s="0" t="n">
        <v>121003</v>
      </c>
      <c r="E59" s="0" t="s">
        <v>329</v>
      </c>
      <c r="F59" s="0" t="s">
        <v>166</v>
      </c>
      <c r="G59" s="0" t="s">
        <v>167</v>
      </c>
      <c r="H59" s="0" t="s">
        <v>168</v>
      </c>
      <c r="I59" s="0" t="str">
        <f aca="false">VLOOKUP(B59,order!$A$2:$G$401,3,0)</f>
        <v>1.00</v>
      </c>
      <c r="J59" s="0" t="str">
        <f aca="false">VLOOKUP(D59,[2]Sheet1!A59:C182,3,0)</f>
        <v>d</v>
      </c>
      <c r="K59" s="0" t="str">
        <f aca="false">VLOOKUP(B59,order!$A$2:$I$401,9,0)</f>
        <v>fixed</v>
      </c>
      <c r="L59" s="0" t="str">
        <f aca="false">IF(ISNUMBER(SEARCH("Forward and RTO charges",G59)),"rto",
 IF(ISNUMBER(SEARCH("Forward charges",G59)),"fwd"))</f>
        <v>fwd</v>
      </c>
      <c r="M59" s="0" t="str">
        <f aca="false">L59&amp;"_"&amp;J59&amp;"_"&amp;K59</f>
        <v>fwd_d_fixed</v>
      </c>
      <c r="N59" s="0" t="n">
        <f aca="false">VLOOKUP(M59,Sheet2!$G$5:$H$24,2,0)</f>
        <v>45.4</v>
      </c>
      <c r="O59" s="14" t="n">
        <f aca="false">VLOOKUP(B59,'Pivot Table_Sheet1_1'!$A$2:$C$126,2,0)</f>
        <v>1.517</v>
      </c>
      <c r="P59" s="0" t="n">
        <f aca="false">IF(L59="fwd",
VLOOKUP(J59,Sheet2!$J$18:$Q$22,3,FALSE())+CEILING((O59-0.5)/0.5,1)*VLOOKUP(J59,Sheet2!$J$18:$Q$22,2,FALSE()),
VLOOKUP(J59,Sheet2!$J$18:$Q$22,6,FALSE())+CEILING((O59-0.5)/0.5,1)*VLOOKUP(J59,Sheet2!$J$18:$Q$22,5,FALSE())
)</f>
        <v>179.8</v>
      </c>
    </row>
    <row r="60" customFormat="false" ht="14.25" hidden="false" customHeight="false" outlineLevel="0" collapsed="false">
      <c r="A60" s="0" t="s">
        <v>330</v>
      </c>
      <c r="B60" s="1" t="s">
        <v>66</v>
      </c>
      <c r="C60" s="0" t="s">
        <v>331</v>
      </c>
      <c r="D60" s="0" t="n">
        <v>121003</v>
      </c>
      <c r="E60" s="0" t="s">
        <v>332</v>
      </c>
      <c r="F60" s="0" t="s">
        <v>166</v>
      </c>
      <c r="G60" s="0" t="s">
        <v>167</v>
      </c>
      <c r="H60" s="0" t="s">
        <v>333</v>
      </c>
      <c r="I60" s="0" t="str">
        <f aca="false">VLOOKUP(B60,order!$A$2:$G$401,3,0)</f>
        <v>1.00</v>
      </c>
      <c r="J60" s="0" t="str">
        <f aca="false">VLOOKUP(D60,[2]Sheet1!A60:C183,3,0)</f>
        <v>d</v>
      </c>
      <c r="K60" s="0" t="str">
        <f aca="false">VLOOKUP(B60,order!$A$2:$I$401,9,0)</f>
        <v>fixed</v>
      </c>
      <c r="L60" s="0" t="str">
        <f aca="false">IF(ISNUMBER(SEARCH("Forward and RTO charges",G60)),"rto",
 IF(ISNUMBER(SEARCH("Forward charges",G60)),"fwd"))</f>
        <v>fwd</v>
      </c>
      <c r="M60" s="0" t="str">
        <f aca="false">L60&amp;"_"&amp;J60&amp;"_"&amp;K60</f>
        <v>fwd_d_fixed</v>
      </c>
      <c r="N60" s="0" t="n">
        <f aca="false">VLOOKUP(M60,Sheet2!$G$5:$H$24,2,0)</f>
        <v>45.4</v>
      </c>
      <c r="O60" s="14" t="n">
        <f aca="false">VLOOKUP(B60,'Pivot Table_Sheet1_1'!$A$2:$C$126,2,0)</f>
        <v>3.08</v>
      </c>
      <c r="P60" s="0" t="n">
        <f aca="false">IF(L60="fwd",
VLOOKUP(J60,Sheet2!$J$18:$Q$22,3,FALSE())+CEILING((O60-0.5)/0.5,1)*VLOOKUP(J60,Sheet2!$J$18:$Q$22,2,FALSE()),
VLOOKUP(J60,Sheet2!$J$18:$Q$22,6,FALSE())+CEILING((O60-0.5)/0.5,1)*VLOOKUP(J60,Sheet2!$J$18:$Q$22,5,FALSE())
)</f>
        <v>314.2</v>
      </c>
    </row>
    <row r="61" customFormat="false" ht="14.25" hidden="false" customHeight="false" outlineLevel="0" collapsed="false">
      <c r="A61" s="0" t="s">
        <v>334</v>
      </c>
      <c r="B61" s="1" t="s">
        <v>131</v>
      </c>
      <c r="C61" s="0" t="s">
        <v>335</v>
      </c>
      <c r="D61" s="0" t="n">
        <v>121003</v>
      </c>
      <c r="E61" s="0" t="s">
        <v>336</v>
      </c>
      <c r="F61" s="0" t="s">
        <v>166</v>
      </c>
      <c r="G61" s="0" t="s">
        <v>167</v>
      </c>
      <c r="H61" s="0" t="s">
        <v>316</v>
      </c>
      <c r="I61" s="0" t="str">
        <f aca="false">VLOOKUP(B61,order!$A$2:$G$401,3,0)</f>
        <v>2.00</v>
      </c>
      <c r="J61" s="0" t="str">
        <f aca="false">VLOOKUP(D61,[2]Sheet1!A61:C184,3,0)</f>
        <v>b</v>
      </c>
      <c r="K61" s="0" t="str">
        <f aca="false">VLOOKUP(B61,order!$A$2:$I$401,9,0)</f>
        <v>fixed</v>
      </c>
      <c r="L61" s="0" t="str">
        <f aca="false">IF(ISNUMBER(SEARCH("Forward and RTO charges",G61)),"rto",
 IF(ISNUMBER(SEARCH("Forward charges",G61)),"fwd"))</f>
        <v>fwd</v>
      </c>
      <c r="M61" s="0" t="str">
        <f aca="false">L61&amp;"_"&amp;J61&amp;"_"&amp;K61</f>
        <v>fwd_b_fixed</v>
      </c>
      <c r="N61" s="0" t="n">
        <f aca="false">VLOOKUP(M61,Sheet2!$G$5:$H$24,2,0)</f>
        <v>33</v>
      </c>
      <c r="O61" s="14" t="n">
        <f aca="false">VLOOKUP(B61,'Pivot Table_Sheet1_1'!$A$2:$C$126,2,0)</f>
        <v>1.621</v>
      </c>
      <c r="P61" s="0" t="n">
        <f aca="false">IF(L61="fwd",
VLOOKUP(J61,Sheet2!$J$18:$Q$22,3,FALSE())+CEILING((O61-0.5)/0.5,1)*VLOOKUP(J61,Sheet2!$J$18:$Q$22,2,FALSE()),
VLOOKUP(J61,Sheet2!$J$18:$Q$22,6,FALSE())+CEILING((O61-0.5)/0.5,1)*VLOOKUP(J61,Sheet2!$J$18:$Q$22,5,FALSE())
)</f>
        <v>117.9</v>
      </c>
    </row>
    <row r="62" customFormat="false" ht="14.25" hidden="false" customHeight="false" outlineLevel="0" collapsed="false">
      <c r="A62" s="0" t="s">
        <v>337</v>
      </c>
      <c r="B62" s="1" t="s">
        <v>107</v>
      </c>
      <c r="C62" s="0" t="s">
        <v>199</v>
      </c>
      <c r="D62" s="0" t="n">
        <v>121003</v>
      </c>
      <c r="E62" s="0" t="s">
        <v>338</v>
      </c>
      <c r="F62" s="0" t="s">
        <v>166</v>
      </c>
      <c r="G62" s="0" t="s">
        <v>167</v>
      </c>
      <c r="H62" s="0" t="s">
        <v>172</v>
      </c>
      <c r="I62" s="0" t="str">
        <f aca="false">VLOOKUP(B62,order!$A$2:$G$401,3,0)</f>
        <v>1.00</v>
      </c>
      <c r="J62" s="0" t="str">
        <f aca="false">VLOOKUP(D62,[2]Sheet1!A62:C185,3,0)</f>
        <v>b</v>
      </c>
      <c r="K62" s="0" t="str">
        <f aca="false">VLOOKUP(B62,order!$A$2:$I$401,9,0)</f>
        <v>fixed</v>
      </c>
      <c r="L62" s="0" t="str">
        <f aca="false">IF(ISNUMBER(SEARCH("Forward and RTO charges",G62)),"rto",
 IF(ISNUMBER(SEARCH("Forward charges",G62)),"fwd"))</f>
        <v>fwd</v>
      </c>
      <c r="M62" s="0" t="str">
        <f aca="false">L62&amp;"_"&amp;J62&amp;"_"&amp;K62</f>
        <v>fwd_b_fixed</v>
      </c>
      <c r="N62" s="0" t="n">
        <f aca="false">VLOOKUP(M62,Sheet2!$G$5:$H$24,2,0)</f>
        <v>33</v>
      </c>
      <c r="O62" s="14" t="n">
        <f aca="false">VLOOKUP(B62,'Pivot Table_Sheet1_1'!$A$2:$C$126,2,0)</f>
        <v>0.607</v>
      </c>
      <c r="P62" s="0" t="n">
        <f aca="false">IF(L62="fwd",
VLOOKUP(J62,Sheet2!$J$18:$Q$22,3,FALSE())+CEILING((O62-0.5)/0.5,1)*VLOOKUP(J62,Sheet2!$J$18:$Q$22,2,FALSE()),
VLOOKUP(J62,Sheet2!$J$18:$Q$22,6,FALSE())+CEILING((O62-0.5)/0.5,1)*VLOOKUP(J62,Sheet2!$J$18:$Q$22,5,FALSE())
)</f>
        <v>61.3</v>
      </c>
    </row>
    <row r="63" customFormat="false" ht="14.25" hidden="false" customHeight="false" outlineLevel="0" collapsed="false">
      <c r="A63" s="0" t="s">
        <v>339</v>
      </c>
      <c r="B63" s="1" t="s">
        <v>90</v>
      </c>
      <c r="C63" s="0" t="s">
        <v>194</v>
      </c>
      <c r="D63" s="0" t="n">
        <v>121003</v>
      </c>
      <c r="E63" s="0" t="s">
        <v>340</v>
      </c>
      <c r="F63" s="0" t="s">
        <v>166</v>
      </c>
      <c r="G63" s="0" t="s">
        <v>167</v>
      </c>
      <c r="H63" s="0" t="s">
        <v>184</v>
      </c>
      <c r="I63" s="0" t="str">
        <f aca="false">VLOOKUP(B63,order!$A$2:$G$401,3,0)</f>
        <v>1.00</v>
      </c>
      <c r="J63" s="0" t="str">
        <f aca="false">VLOOKUP(D63,[2]Sheet1!A63:C186,3,0)</f>
        <v>b</v>
      </c>
      <c r="K63" s="0" t="str">
        <f aca="false">VLOOKUP(B63,order!$A$2:$I$401,9,0)</f>
        <v>fixed</v>
      </c>
      <c r="L63" s="0" t="str">
        <f aca="false">IF(ISNUMBER(SEARCH("Forward and RTO charges",G63)),"rto",
 IF(ISNUMBER(SEARCH("Forward charges",G63)),"fwd"))</f>
        <v>fwd</v>
      </c>
      <c r="M63" s="0" t="str">
        <f aca="false">L63&amp;"_"&amp;J63&amp;"_"&amp;K63</f>
        <v>fwd_b_fixed</v>
      </c>
      <c r="N63" s="0" t="n">
        <f aca="false">VLOOKUP(M63,Sheet2!$G$5:$H$24,2,0)</f>
        <v>33</v>
      </c>
      <c r="O63" s="14" t="n">
        <f aca="false">VLOOKUP(B63,'Pivot Table_Sheet1_1'!$A$2:$C$126,2,0)</f>
        <v>0.5</v>
      </c>
      <c r="P63" s="0" t="n">
        <f aca="false">IF(L63="fwd",
VLOOKUP(J63,Sheet2!$J$18:$Q$22,3,FALSE())+CEILING((O63-0.5)/0.5,1)*VLOOKUP(J63,Sheet2!$J$18:$Q$22,2,FALSE()),
VLOOKUP(J63,Sheet2!$J$18:$Q$22,6,FALSE())+CEILING((O63-0.5)/0.5,1)*VLOOKUP(J63,Sheet2!$J$18:$Q$22,5,FALSE())
)</f>
        <v>33</v>
      </c>
    </row>
    <row r="64" customFormat="false" ht="14.25" hidden="false" customHeight="false" outlineLevel="0" collapsed="false">
      <c r="A64" s="0" t="s">
        <v>341</v>
      </c>
      <c r="B64" s="1" t="s">
        <v>86</v>
      </c>
      <c r="C64" s="0" t="s">
        <v>342</v>
      </c>
      <c r="D64" s="0" t="n">
        <v>121003</v>
      </c>
      <c r="E64" s="0" t="s">
        <v>343</v>
      </c>
      <c r="F64" s="0" t="s">
        <v>166</v>
      </c>
      <c r="G64" s="0" t="s">
        <v>167</v>
      </c>
      <c r="H64" s="0" t="s">
        <v>172</v>
      </c>
      <c r="I64" s="0" t="str">
        <f aca="false">VLOOKUP(B64,order!$A$2:$G$401,3,0)</f>
        <v>1.00</v>
      </c>
      <c r="J64" s="0" t="str">
        <f aca="false">VLOOKUP(D64,[2]Sheet1!A64:C187,3,0)</f>
        <v>b</v>
      </c>
      <c r="K64" s="0" t="str">
        <f aca="false">VLOOKUP(B64,order!$A$2:$I$401,9,0)</f>
        <v>fixed</v>
      </c>
      <c r="L64" s="0" t="str">
        <f aca="false">IF(ISNUMBER(SEARCH("Forward and RTO charges",G64)),"rto",
 IF(ISNUMBER(SEARCH("Forward charges",G64)),"fwd"))</f>
        <v>fwd</v>
      </c>
      <c r="M64" s="0" t="str">
        <f aca="false">L64&amp;"_"&amp;J64&amp;"_"&amp;K64</f>
        <v>fwd_b_fixed</v>
      </c>
      <c r="N64" s="0" t="n">
        <f aca="false">VLOOKUP(M64,Sheet2!$G$5:$H$24,2,0)</f>
        <v>33</v>
      </c>
      <c r="O64" s="14" t="n">
        <f aca="false">VLOOKUP(B64,'Pivot Table_Sheet1_1'!$A$2:$C$126,2,0)</f>
        <v>0.601</v>
      </c>
      <c r="P64" s="0" t="n">
        <f aca="false">IF(L64="fwd",
VLOOKUP(J64,Sheet2!$J$18:$Q$22,3,FALSE())+CEILING((O64-0.5)/0.5,1)*VLOOKUP(J64,Sheet2!$J$18:$Q$22,2,FALSE()),
VLOOKUP(J64,Sheet2!$J$18:$Q$22,6,FALSE())+CEILING((O64-0.5)/0.5,1)*VLOOKUP(J64,Sheet2!$J$18:$Q$22,5,FALSE())
)</f>
        <v>61.3</v>
      </c>
    </row>
    <row r="65" customFormat="false" ht="14.25" hidden="false" customHeight="false" outlineLevel="0" collapsed="false">
      <c r="A65" s="0" t="s">
        <v>344</v>
      </c>
      <c r="B65" s="1" t="s">
        <v>76</v>
      </c>
      <c r="C65" s="0" t="s">
        <v>246</v>
      </c>
      <c r="D65" s="0" t="n">
        <v>121003</v>
      </c>
      <c r="E65" s="0" t="s">
        <v>345</v>
      </c>
      <c r="F65" s="0" t="s">
        <v>166</v>
      </c>
      <c r="G65" s="0" t="s">
        <v>167</v>
      </c>
      <c r="H65" s="0" t="s">
        <v>172</v>
      </c>
      <c r="I65" s="0" t="str">
        <f aca="false">VLOOKUP(B65,order!$A$2:$G$401,3,0)</f>
        <v>2.00</v>
      </c>
      <c r="J65" s="0" t="str">
        <f aca="false">VLOOKUP(D65,[2]Sheet1!A65:C188,3,0)</f>
        <v>b</v>
      </c>
      <c r="K65" s="0" t="str">
        <f aca="false">VLOOKUP(B65,order!$A$2:$I$401,9,0)</f>
        <v>fixed</v>
      </c>
      <c r="L65" s="0" t="str">
        <f aca="false">IF(ISNUMBER(SEARCH("Forward and RTO charges",G65)),"rto",
 IF(ISNUMBER(SEARCH("Forward charges",G65)),"fwd"))</f>
        <v>fwd</v>
      </c>
      <c r="M65" s="0" t="str">
        <f aca="false">L65&amp;"_"&amp;J65&amp;"_"&amp;K65</f>
        <v>fwd_b_fixed</v>
      </c>
      <c r="N65" s="0" t="n">
        <f aca="false">VLOOKUP(M65,Sheet2!$G$5:$H$24,2,0)</f>
        <v>33</v>
      </c>
      <c r="O65" s="14" t="n">
        <f aca="false">VLOOKUP(B65,'Pivot Table_Sheet1_1'!$A$2:$C$126,2,0)</f>
        <v>0.731</v>
      </c>
      <c r="P65" s="0" t="n">
        <f aca="false">IF(L65="fwd",
VLOOKUP(J65,Sheet2!$J$18:$Q$22,3,FALSE())+CEILING((O65-0.5)/0.5,1)*VLOOKUP(J65,Sheet2!$J$18:$Q$22,2,FALSE()),
VLOOKUP(J65,Sheet2!$J$18:$Q$22,6,FALSE())+CEILING((O65-0.5)/0.5,1)*VLOOKUP(J65,Sheet2!$J$18:$Q$22,5,FALSE())
)</f>
        <v>61.3</v>
      </c>
    </row>
    <row r="66" customFormat="false" ht="14.25" hidden="false" customHeight="false" outlineLevel="0" collapsed="false">
      <c r="A66" s="0" t="s">
        <v>346</v>
      </c>
      <c r="B66" s="1" t="s">
        <v>63</v>
      </c>
      <c r="C66" s="0" t="s">
        <v>347</v>
      </c>
      <c r="D66" s="0" t="n">
        <v>121003</v>
      </c>
      <c r="E66" s="0" t="s">
        <v>348</v>
      </c>
      <c r="F66" s="0" t="s">
        <v>166</v>
      </c>
      <c r="G66" s="0" t="s">
        <v>167</v>
      </c>
      <c r="H66" s="0" t="s">
        <v>172</v>
      </c>
      <c r="I66" s="0" t="str">
        <f aca="false">VLOOKUP(B66,order!$A$2:$G$401,3,0)</f>
        <v>1.00</v>
      </c>
      <c r="J66" s="0" t="str">
        <f aca="false">VLOOKUP(D66,[2]Sheet1!A66:C189,3,0)</f>
        <v>b</v>
      </c>
      <c r="K66" s="0" t="str">
        <f aca="false">VLOOKUP(B66,order!$A$2:$I$401,9,0)</f>
        <v>fixed</v>
      </c>
      <c r="L66" s="0" t="str">
        <f aca="false">IF(ISNUMBER(SEARCH("Forward and RTO charges",G66)),"rto",
 IF(ISNUMBER(SEARCH("Forward charges",G66)),"fwd"))</f>
        <v>fwd</v>
      </c>
      <c r="M66" s="0" t="str">
        <f aca="false">L66&amp;"_"&amp;J66&amp;"_"&amp;K66</f>
        <v>fwd_b_fixed</v>
      </c>
      <c r="N66" s="0" t="n">
        <f aca="false">VLOOKUP(M66,Sheet2!$G$5:$H$24,2,0)</f>
        <v>33</v>
      </c>
      <c r="O66" s="14" t="n">
        <f aca="false">VLOOKUP(B66,'Pivot Table_Sheet1_1'!$A$2:$C$126,2,0)</f>
        <v>0.601</v>
      </c>
      <c r="P66" s="0" t="n">
        <f aca="false">IF(L66="fwd",
VLOOKUP(J66,Sheet2!$J$18:$Q$22,3,FALSE())+CEILING((O66-0.5)/0.5,1)*VLOOKUP(J66,Sheet2!$J$18:$Q$22,2,FALSE()),
VLOOKUP(J66,Sheet2!$J$18:$Q$22,6,FALSE())+CEILING((O66-0.5)/0.5,1)*VLOOKUP(J66,Sheet2!$J$18:$Q$22,5,FALSE())
)</f>
        <v>61.3</v>
      </c>
    </row>
    <row r="67" customFormat="false" ht="14.25" hidden="false" customHeight="false" outlineLevel="0" collapsed="false">
      <c r="A67" s="0" t="s">
        <v>349</v>
      </c>
      <c r="B67" s="1" t="s">
        <v>56</v>
      </c>
      <c r="C67" s="0" t="s">
        <v>347</v>
      </c>
      <c r="D67" s="0" t="n">
        <v>121003</v>
      </c>
      <c r="E67" s="0" t="s">
        <v>350</v>
      </c>
      <c r="F67" s="0" t="s">
        <v>166</v>
      </c>
      <c r="G67" s="0" t="s">
        <v>167</v>
      </c>
      <c r="H67" s="0" t="s">
        <v>172</v>
      </c>
      <c r="I67" s="0" t="str">
        <f aca="false">VLOOKUP(B67,order!$A$2:$G$401,3,0)</f>
        <v>1.00</v>
      </c>
      <c r="J67" s="0" t="str">
        <f aca="false">VLOOKUP(D67,[2]Sheet1!A67:C190,3,0)</f>
        <v>b</v>
      </c>
      <c r="K67" s="0" t="str">
        <f aca="false">VLOOKUP(B67,order!$A$2:$I$401,9,0)</f>
        <v>fixed</v>
      </c>
      <c r="L67" s="0" t="str">
        <f aca="false">IF(ISNUMBER(SEARCH("Forward and RTO charges",G67)),"rto",
 IF(ISNUMBER(SEARCH("Forward charges",G67)),"fwd"))</f>
        <v>fwd</v>
      </c>
      <c r="M67" s="0" t="str">
        <f aca="false">L67&amp;"_"&amp;J67&amp;"_"&amp;K67</f>
        <v>fwd_b_fixed</v>
      </c>
      <c r="N67" s="0" t="n">
        <f aca="false">VLOOKUP(M67,Sheet2!$G$5:$H$24,2,0)</f>
        <v>33</v>
      </c>
      <c r="O67" s="14" t="n">
        <f aca="false">VLOOKUP(B67,'Pivot Table_Sheet1_1'!$A$2:$C$126,2,0)</f>
        <v>0.607</v>
      </c>
      <c r="P67" s="0" t="n">
        <f aca="false">IF(L67="fwd",
VLOOKUP(J67,Sheet2!$J$18:$Q$22,3,FALSE())+CEILING((O67-0.5)/0.5,1)*VLOOKUP(J67,Sheet2!$J$18:$Q$22,2,FALSE()),
VLOOKUP(J67,Sheet2!$J$18:$Q$22,6,FALSE())+CEILING((O67-0.5)/0.5,1)*VLOOKUP(J67,Sheet2!$J$18:$Q$22,5,FALSE())
)</f>
        <v>61.3</v>
      </c>
    </row>
    <row r="68" customFormat="false" ht="14.25" hidden="false" customHeight="false" outlineLevel="0" collapsed="false">
      <c r="A68" s="0" t="s">
        <v>351</v>
      </c>
      <c r="B68" s="1" t="s">
        <v>54</v>
      </c>
      <c r="C68" s="0" t="s">
        <v>237</v>
      </c>
      <c r="D68" s="0" t="n">
        <v>121003</v>
      </c>
      <c r="E68" s="0" t="s">
        <v>352</v>
      </c>
      <c r="F68" s="0" t="s">
        <v>166</v>
      </c>
      <c r="G68" s="0" t="s">
        <v>167</v>
      </c>
      <c r="H68" s="0" t="s">
        <v>172</v>
      </c>
      <c r="I68" s="0" t="str">
        <f aca="false">VLOOKUP(B68,order!$A$2:$G$401,3,0)</f>
        <v>1.00</v>
      </c>
      <c r="J68" s="0" t="str">
        <f aca="false">VLOOKUP(D68,[2]Sheet1!A68:C191,3,0)</f>
        <v>b</v>
      </c>
      <c r="K68" s="0" t="str">
        <f aca="false">VLOOKUP(B68,order!$A$2:$I$401,9,0)</f>
        <v>fixed</v>
      </c>
      <c r="L68" s="0" t="str">
        <f aca="false">IF(ISNUMBER(SEARCH("Forward and RTO charges",G68)),"rto",
 IF(ISNUMBER(SEARCH("Forward charges",G68)),"fwd"))</f>
        <v>fwd</v>
      </c>
      <c r="M68" s="0" t="str">
        <f aca="false">L68&amp;"_"&amp;J68&amp;"_"&amp;K68</f>
        <v>fwd_b_fixed</v>
      </c>
      <c r="N68" s="0" t="n">
        <f aca="false">VLOOKUP(M68,Sheet2!$G$5:$H$24,2,0)</f>
        <v>33</v>
      </c>
      <c r="O68" s="14" t="n">
        <f aca="false">VLOOKUP(B68,'Pivot Table_Sheet1_1'!$A$2:$C$126,2,0)</f>
        <v>0.505</v>
      </c>
      <c r="P68" s="0" t="n">
        <f aca="false">IF(L68="fwd",
VLOOKUP(J68,Sheet2!$J$18:$Q$22,3,FALSE())+CEILING((O68-0.5)/0.5,1)*VLOOKUP(J68,Sheet2!$J$18:$Q$22,2,FALSE()),
VLOOKUP(J68,Sheet2!$J$18:$Q$22,6,FALSE())+CEILING((O68-0.5)/0.5,1)*VLOOKUP(J68,Sheet2!$J$18:$Q$22,5,FALSE())
)</f>
        <v>61.3</v>
      </c>
    </row>
    <row r="69" customFormat="false" ht="14.25" hidden="false" customHeight="false" outlineLevel="0" collapsed="false">
      <c r="A69" s="0" t="s">
        <v>353</v>
      </c>
      <c r="B69" s="1" t="s">
        <v>51</v>
      </c>
      <c r="C69" s="0" t="s">
        <v>354</v>
      </c>
      <c r="D69" s="0" t="n">
        <v>121003</v>
      </c>
      <c r="E69" s="0" t="s">
        <v>355</v>
      </c>
      <c r="F69" s="0" t="s">
        <v>166</v>
      </c>
      <c r="G69" s="0" t="s">
        <v>167</v>
      </c>
      <c r="H69" s="0" t="s">
        <v>172</v>
      </c>
      <c r="I69" s="0" t="str">
        <f aca="false">VLOOKUP(B69,order!$A$2:$G$401,3,0)</f>
        <v>1.00</v>
      </c>
      <c r="J69" s="0" t="str">
        <f aca="false">VLOOKUP(D69,[2]Sheet1!A69:C192,3,0)</f>
        <v>b</v>
      </c>
      <c r="K69" s="0" t="str">
        <f aca="false">VLOOKUP(B69,order!$A$2:$I$401,9,0)</f>
        <v>fixed</v>
      </c>
      <c r="L69" s="0" t="str">
        <f aca="false">IF(ISNUMBER(SEARCH("Forward and RTO charges",G69)),"rto",
 IF(ISNUMBER(SEARCH("Forward charges",G69)),"fwd"))</f>
        <v>fwd</v>
      </c>
      <c r="M69" s="0" t="str">
        <f aca="false">L69&amp;"_"&amp;J69&amp;"_"&amp;K69</f>
        <v>fwd_b_fixed</v>
      </c>
      <c r="N69" s="0" t="n">
        <f aca="false">VLOOKUP(M69,Sheet2!$G$5:$H$24,2,0)</f>
        <v>33</v>
      </c>
      <c r="O69" s="14" t="n">
        <f aca="false">VLOOKUP(B69,'Pivot Table_Sheet1_1'!$A$2:$C$126,2,0)</f>
        <v>0.508</v>
      </c>
      <c r="P69" s="0" t="n">
        <f aca="false">IF(L69="fwd",
VLOOKUP(J69,Sheet2!$J$18:$Q$22,3,FALSE())+CEILING((O69-0.5)/0.5,1)*VLOOKUP(J69,Sheet2!$J$18:$Q$22,2,FALSE()),
VLOOKUP(J69,Sheet2!$J$18:$Q$22,6,FALSE())+CEILING((O69-0.5)/0.5,1)*VLOOKUP(J69,Sheet2!$J$18:$Q$22,5,FALSE())
)</f>
        <v>61.3</v>
      </c>
    </row>
    <row r="70" customFormat="false" ht="14.25" hidden="false" customHeight="false" outlineLevel="0" collapsed="false">
      <c r="A70" s="0" t="s">
        <v>356</v>
      </c>
      <c r="B70" s="1" t="s">
        <v>50</v>
      </c>
      <c r="C70" s="0" t="s">
        <v>246</v>
      </c>
      <c r="D70" s="0" t="n">
        <v>121003</v>
      </c>
      <c r="E70" s="0" t="s">
        <v>357</v>
      </c>
      <c r="F70" s="0" t="s">
        <v>166</v>
      </c>
      <c r="G70" s="0" t="s">
        <v>167</v>
      </c>
      <c r="H70" s="0" t="s">
        <v>172</v>
      </c>
      <c r="I70" s="0" t="str">
        <f aca="false">VLOOKUP(B70,order!$A$2:$G$401,3,0)</f>
        <v>1.00</v>
      </c>
      <c r="J70" s="0" t="str">
        <f aca="false">VLOOKUP(D70,[2]Sheet1!A70:C193,3,0)</f>
        <v>b</v>
      </c>
      <c r="K70" s="0" t="str">
        <f aca="false">VLOOKUP(B70,order!$A$2:$I$401,9,0)</f>
        <v>fixed</v>
      </c>
      <c r="L70" s="0" t="str">
        <f aca="false">IF(ISNUMBER(SEARCH("Forward and RTO charges",G70)),"rto",
 IF(ISNUMBER(SEARCH("Forward charges",G70)),"fwd"))</f>
        <v>fwd</v>
      </c>
      <c r="M70" s="0" t="str">
        <f aca="false">L70&amp;"_"&amp;J70&amp;"_"&amp;K70</f>
        <v>fwd_b_fixed</v>
      </c>
      <c r="N70" s="0" t="n">
        <f aca="false">VLOOKUP(M70,Sheet2!$G$5:$H$24,2,0)</f>
        <v>33</v>
      </c>
      <c r="O70" s="14" t="n">
        <f aca="false">VLOOKUP(B70,'Pivot Table_Sheet1_1'!$A$2:$C$126,2,0)</f>
        <v>0.607</v>
      </c>
      <c r="P70" s="0" t="n">
        <f aca="false">IF(L70="fwd",
VLOOKUP(J70,Sheet2!$J$18:$Q$22,3,FALSE())+CEILING((O70-0.5)/0.5,1)*VLOOKUP(J70,Sheet2!$J$18:$Q$22,2,FALSE()),
VLOOKUP(J70,Sheet2!$J$18:$Q$22,6,FALSE())+CEILING((O70-0.5)/0.5,1)*VLOOKUP(J70,Sheet2!$J$18:$Q$22,5,FALSE())
)</f>
        <v>61.3</v>
      </c>
    </row>
    <row r="71" customFormat="false" ht="14.25" hidden="false" customHeight="false" outlineLevel="0" collapsed="false">
      <c r="A71" s="0" t="s">
        <v>358</v>
      </c>
      <c r="B71" s="1" t="s">
        <v>47</v>
      </c>
      <c r="C71" s="0" t="s">
        <v>194</v>
      </c>
      <c r="D71" s="0" t="n">
        <v>121003</v>
      </c>
      <c r="E71" s="0" t="s">
        <v>359</v>
      </c>
      <c r="F71" s="0" t="s">
        <v>166</v>
      </c>
      <c r="G71" s="0" t="s">
        <v>222</v>
      </c>
      <c r="H71" s="0" t="s">
        <v>360</v>
      </c>
      <c r="I71" s="0" t="str">
        <f aca="false">VLOOKUP(B71,order!$A$2:$G$401,3,0)</f>
        <v>1.00</v>
      </c>
      <c r="J71" s="0" t="str">
        <f aca="false">VLOOKUP(D71,[2]Sheet1!A71:C194,3,0)</f>
        <v>b</v>
      </c>
      <c r="K71" s="0" t="str">
        <f aca="false">VLOOKUP(B71,order!$A$2:$I$401,9,0)</f>
        <v>fixed</v>
      </c>
      <c r="L71" s="0" t="str">
        <f aca="false">IF(ISNUMBER(SEARCH("Forward and RTO charges",G71)),"rto",
 IF(ISNUMBER(SEARCH("Forward charges",G71)),"fwd"))</f>
        <v>rto</v>
      </c>
      <c r="M71" s="0" t="str">
        <f aca="false">L71&amp;"_"&amp;J71&amp;"_"&amp;K71</f>
        <v>rto_b_fixed</v>
      </c>
      <c r="N71" s="0" t="n">
        <f aca="false">VLOOKUP(M71,Sheet2!$G$5:$H$24,2,0)</f>
        <v>20.5</v>
      </c>
      <c r="O71" s="14" t="n">
        <f aca="false">VLOOKUP(B71,'Pivot Table_Sheet1_1'!$A$2:$C$126,2,0)</f>
        <v>0.5</v>
      </c>
      <c r="P71" s="0" t="n">
        <f aca="false">IF(L71="fwd",
VLOOKUP(J71,Sheet2!$J$18:$Q$22,3,FALSE())+CEILING((O71-0.5)/0.5,1)*VLOOKUP(J71,Sheet2!$J$18:$Q$22,2,FALSE()),
VLOOKUP(J71,Sheet2!$J$18:$Q$22,6,FALSE())+CEILING((O71-0.5)/0.5,1)*VLOOKUP(J71,Sheet2!$J$18:$Q$22,5,FALSE())
)</f>
        <v>20.5</v>
      </c>
    </row>
    <row r="72" customFormat="false" ht="14.25" hidden="false" customHeight="false" outlineLevel="0" collapsed="false">
      <c r="A72" s="0" t="s">
        <v>361</v>
      </c>
      <c r="B72" s="1" t="s">
        <v>42</v>
      </c>
      <c r="C72" s="0" t="s">
        <v>362</v>
      </c>
      <c r="D72" s="0" t="n">
        <v>121003</v>
      </c>
      <c r="E72" s="0" t="s">
        <v>363</v>
      </c>
      <c r="F72" s="0" t="s">
        <v>166</v>
      </c>
      <c r="G72" s="0" t="s">
        <v>167</v>
      </c>
      <c r="H72" s="0" t="s">
        <v>333</v>
      </c>
      <c r="I72" s="0" t="str">
        <f aca="false">VLOOKUP(B72,order!$A$2:$G$401,3,0)</f>
        <v>1.00</v>
      </c>
      <c r="J72" s="0" t="str">
        <f aca="false">VLOOKUP(D72,[2]Sheet1!A72:C195,3,0)</f>
        <v>b</v>
      </c>
      <c r="K72" s="0" t="str">
        <f aca="false">VLOOKUP(B72,order!$A$2:$I$401,9,0)</f>
        <v>fixed</v>
      </c>
      <c r="L72" s="0" t="str">
        <f aca="false">IF(ISNUMBER(SEARCH("Forward and RTO charges",G72)),"rto",
 IF(ISNUMBER(SEARCH("Forward charges",G72)),"fwd"))</f>
        <v>fwd</v>
      </c>
      <c r="M72" s="0" t="str">
        <f aca="false">L72&amp;"_"&amp;J72&amp;"_"&amp;K72</f>
        <v>fwd_b_fixed</v>
      </c>
      <c r="N72" s="0" t="n">
        <f aca="false">VLOOKUP(M72,Sheet2!$G$5:$H$24,2,0)</f>
        <v>33</v>
      </c>
      <c r="O72" s="14" t="n">
        <f aca="false">VLOOKUP(B72,'Pivot Table_Sheet1_1'!$A$2:$C$126,2,0)</f>
        <v>2.572</v>
      </c>
      <c r="P72" s="0" t="n">
        <f aca="false">IF(L72="fwd",
VLOOKUP(J72,Sheet2!$J$18:$Q$22,3,FALSE())+CEILING((O72-0.5)/0.5,1)*VLOOKUP(J72,Sheet2!$J$18:$Q$22,2,FALSE()),
VLOOKUP(J72,Sheet2!$J$18:$Q$22,6,FALSE())+CEILING((O72-0.5)/0.5,1)*VLOOKUP(J72,Sheet2!$J$18:$Q$22,5,FALSE())
)</f>
        <v>174.5</v>
      </c>
    </row>
    <row r="73" customFormat="false" ht="14.25" hidden="false" customHeight="false" outlineLevel="0" collapsed="false">
      <c r="A73" s="0" t="s">
        <v>364</v>
      </c>
      <c r="B73" s="1" t="s">
        <v>40</v>
      </c>
      <c r="C73" s="0" t="s">
        <v>170</v>
      </c>
      <c r="D73" s="0" t="n">
        <v>121003</v>
      </c>
      <c r="E73" s="0" t="s">
        <v>365</v>
      </c>
      <c r="F73" s="0" t="s">
        <v>166</v>
      </c>
      <c r="G73" s="0" t="s">
        <v>167</v>
      </c>
      <c r="H73" s="0" t="s">
        <v>172</v>
      </c>
      <c r="I73" s="0" t="str">
        <f aca="false">VLOOKUP(B73,order!$A$2:$G$401,3,0)</f>
        <v>1.00</v>
      </c>
      <c r="J73" s="0" t="str">
        <f aca="false">VLOOKUP(D73,[2]Sheet1!A73:C196,3,0)</f>
        <v>b</v>
      </c>
      <c r="K73" s="0" t="str">
        <f aca="false">VLOOKUP(B73,order!$A$2:$I$401,9,0)</f>
        <v>fixed</v>
      </c>
      <c r="L73" s="0" t="str">
        <f aca="false">IF(ISNUMBER(SEARCH("Forward and RTO charges",G73)),"rto",
 IF(ISNUMBER(SEARCH("Forward charges",G73)),"fwd"))</f>
        <v>fwd</v>
      </c>
      <c r="M73" s="0" t="str">
        <f aca="false">L73&amp;"_"&amp;J73&amp;"_"&amp;K73</f>
        <v>fwd_b_fixed</v>
      </c>
      <c r="N73" s="0" t="n">
        <f aca="false">VLOOKUP(M73,Sheet2!$G$5:$H$24,2,0)</f>
        <v>33</v>
      </c>
      <c r="O73" s="14" t="n">
        <f aca="false">VLOOKUP(B73,'Pivot Table_Sheet1_1'!$A$2:$C$126,2,0)</f>
        <v>0.72</v>
      </c>
      <c r="P73" s="0" t="n">
        <f aca="false">IF(L73="fwd",
VLOOKUP(J73,Sheet2!$J$18:$Q$22,3,FALSE())+CEILING((O73-0.5)/0.5,1)*VLOOKUP(J73,Sheet2!$J$18:$Q$22,2,FALSE()),
VLOOKUP(J73,Sheet2!$J$18:$Q$22,6,FALSE())+CEILING((O73-0.5)/0.5,1)*VLOOKUP(J73,Sheet2!$J$18:$Q$22,5,FALSE())
)</f>
        <v>61.3</v>
      </c>
    </row>
    <row r="74" customFormat="false" ht="14.25" hidden="false" customHeight="false" outlineLevel="0" collapsed="false">
      <c r="A74" s="0" t="s">
        <v>366</v>
      </c>
      <c r="B74" s="1" t="s">
        <v>45</v>
      </c>
      <c r="C74" s="0" t="s">
        <v>367</v>
      </c>
      <c r="D74" s="0" t="n">
        <v>121003</v>
      </c>
      <c r="E74" s="0" t="s">
        <v>357</v>
      </c>
      <c r="F74" s="0" t="s">
        <v>166</v>
      </c>
      <c r="G74" s="0" t="s">
        <v>167</v>
      </c>
      <c r="H74" s="0" t="s">
        <v>172</v>
      </c>
      <c r="I74" s="0" t="str">
        <f aca="false">VLOOKUP(B74,order!$A$2:$G$401,3,0)</f>
        <v>4.00</v>
      </c>
      <c r="J74" s="0" t="str">
        <f aca="false">VLOOKUP(D74,[2]Sheet1!A74:C197,3,0)</f>
        <v>b</v>
      </c>
      <c r="K74" s="0" t="str">
        <f aca="false">VLOOKUP(B74,order!$A$2:$I$401,9,0)</f>
        <v>fixed</v>
      </c>
      <c r="L74" s="0" t="str">
        <f aca="false">IF(ISNUMBER(SEARCH("Forward and RTO charges",G74)),"rto",
 IF(ISNUMBER(SEARCH("Forward charges",G74)),"fwd"))</f>
        <v>fwd</v>
      </c>
      <c r="M74" s="0" t="str">
        <f aca="false">L74&amp;"_"&amp;J74&amp;"_"&amp;K74</f>
        <v>fwd_b_fixed</v>
      </c>
      <c r="N74" s="0" t="n">
        <f aca="false">VLOOKUP(M74,Sheet2!$G$5:$H$24,2,0)</f>
        <v>33</v>
      </c>
      <c r="O74" s="14" t="n">
        <f aca="false">VLOOKUP(B74,'Pivot Table_Sheet1_1'!$A$2:$C$126,2,0)</f>
        <v>0.563</v>
      </c>
      <c r="P74" s="0" t="n">
        <f aca="false">IF(L74="fwd",
VLOOKUP(J74,Sheet2!$J$18:$Q$22,3,FALSE())+CEILING((O74-0.5)/0.5,1)*VLOOKUP(J74,Sheet2!$J$18:$Q$22,2,FALSE()),
VLOOKUP(J74,Sheet2!$J$18:$Q$22,6,FALSE())+CEILING((O74-0.5)/0.5,1)*VLOOKUP(J74,Sheet2!$J$18:$Q$22,5,FALSE())
)</f>
        <v>61.3</v>
      </c>
    </row>
    <row r="75" customFormat="false" ht="14.25" hidden="false" customHeight="false" outlineLevel="0" collapsed="false">
      <c r="A75" s="0" t="s">
        <v>368</v>
      </c>
      <c r="B75" s="1" t="s">
        <v>39</v>
      </c>
      <c r="C75" s="0" t="s">
        <v>182</v>
      </c>
      <c r="D75" s="0" t="n">
        <v>121003</v>
      </c>
      <c r="E75" s="0" t="s">
        <v>369</v>
      </c>
      <c r="F75" s="0" t="s">
        <v>166</v>
      </c>
      <c r="G75" s="0" t="s">
        <v>222</v>
      </c>
      <c r="H75" s="0" t="s">
        <v>360</v>
      </c>
      <c r="I75" s="0" t="str">
        <f aca="false">VLOOKUP(B75,order!$A$2:$G$401,3,0)</f>
        <v>1.00</v>
      </c>
      <c r="J75" s="0" t="str">
        <f aca="false">VLOOKUP(D75,[2]Sheet1!A75:C198,3,0)</f>
        <v>b</v>
      </c>
      <c r="K75" s="0" t="str">
        <f aca="false">VLOOKUP(B75,order!$A$2:$I$401,9,0)</f>
        <v>fixed</v>
      </c>
      <c r="L75" s="0" t="str">
        <f aca="false">IF(ISNUMBER(SEARCH("Forward and RTO charges",G75)),"rto",
 IF(ISNUMBER(SEARCH("Forward charges",G75)),"fwd"))</f>
        <v>rto</v>
      </c>
      <c r="M75" s="0" t="str">
        <f aca="false">L75&amp;"_"&amp;J75&amp;"_"&amp;K75</f>
        <v>rto_b_fixed</v>
      </c>
      <c r="N75" s="0" t="n">
        <f aca="false">VLOOKUP(M75,Sheet2!$G$5:$H$24,2,0)</f>
        <v>20.5</v>
      </c>
      <c r="O75" s="14" t="n">
        <f aca="false">VLOOKUP(B75,'Pivot Table_Sheet1_1'!$A$2:$C$126,2,0)</f>
        <v>0.127</v>
      </c>
      <c r="P75" s="0" t="n">
        <f aca="false">IF(L75="fwd",
VLOOKUP(J75,Sheet2!$J$18:$Q$22,3,FALSE())+CEILING((O75-0.5)/0.5,1)*VLOOKUP(J75,Sheet2!$J$18:$Q$22,2,FALSE()),
VLOOKUP(J75,Sheet2!$J$18:$Q$22,6,FALSE())+CEILING((O75-0.5)/0.5,1)*VLOOKUP(J75,Sheet2!$J$18:$Q$22,5,FALSE())
)</f>
        <v>20.5</v>
      </c>
    </row>
    <row r="76" customFormat="false" ht="14.25" hidden="false" customHeight="false" outlineLevel="0" collapsed="false">
      <c r="A76" s="0" t="s">
        <v>370</v>
      </c>
      <c r="B76" s="1" t="s">
        <v>38</v>
      </c>
      <c r="C76" s="0" t="s">
        <v>219</v>
      </c>
      <c r="D76" s="0" t="n">
        <v>121003</v>
      </c>
      <c r="E76" s="0" t="s">
        <v>371</v>
      </c>
      <c r="F76" s="0" t="s">
        <v>166</v>
      </c>
      <c r="G76" s="0" t="s">
        <v>167</v>
      </c>
      <c r="H76" s="0" t="s">
        <v>184</v>
      </c>
      <c r="I76" s="0" t="str">
        <f aca="false">VLOOKUP(B76,order!$A$2:$G$401,3,0)</f>
        <v>1.00</v>
      </c>
      <c r="J76" s="0" t="str">
        <f aca="false">VLOOKUP(D76,[2]Sheet1!A76:C199,3,0)</f>
        <v>b</v>
      </c>
      <c r="K76" s="0" t="str">
        <f aca="false">VLOOKUP(B76,order!$A$2:$I$401,9,0)</f>
        <v>fixed</v>
      </c>
      <c r="L76" s="0" t="str">
        <f aca="false">IF(ISNUMBER(SEARCH("Forward and RTO charges",G76)),"rto",
 IF(ISNUMBER(SEARCH("Forward charges",G76)),"fwd"))</f>
        <v>fwd</v>
      </c>
      <c r="M76" s="0" t="str">
        <f aca="false">L76&amp;"_"&amp;J76&amp;"_"&amp;K76</f>
        <v>fwd_b_fixed</v>
      </c>
      <c r="N76" s="0" t="n">
        <f aca="false">VLOOKUP(M76,Sheet2!$G$5:$H$24,2,0)</f>
        <v>33</v>
      </c>
      <c r="O76" s="14" t="n">
        <f aca="false">VLOOKUP(B76,'Pivot Table_Sheet1_1'!$A$2:$C$126,2,0)</f>
        <v>0.22</v>
      </c>
      <c r="P76" s="0" t="n">
        <f aca="false">IF(L76="fwd",
VLOOKUP(J76,Sheet2!$J$18:$Q$22,3,FALSE())+CEILING((O76-0.5)/0.5,1)*VLOOKUP(J76,Sheet2!$J$18:$Q$22,2,FALSE()),
VLOOKUP(J76,Sheet2!$J$18:$Q$22,6,FALSE())+CEILING((O76-0.5)/0.5,1)*VLOOKUP(J76,Sheet2!$J$18:$Q$22,5,FALSE())
)</f>
        <v>33</v>
      </c>
    </row>
    <row r="77" customFormat="false" ht="14.25" hidden="false" customHeight="false" outlineLevel="0" collapsed="false">
      <c r="A77" s="0" t="s">
        <v>372</v>
      </c>
      <c r="B77" s="1" t="s">
        <v>37</v>
      </c>
      <c r="C77" s="0" t="s">
        <v>233</v>
      </c>
      <c r="D77" s="0" t="n">
        <v>121003</v>
      </c>
      <c r="E77" s="0" t="s">
        <v>371</v>
      </c>
      <c r="F77" s="0" t="s">
        <v>166</v>
      </c>
      <c r="G77" s="0" t="s">
        <v>167</v>
      </c>
      <c r="H77" s="0" t="s">
        <v>172</v>
      </c>
      <c r="I77" s="0" t="str">
        <f aca="false">VLOOKUP(B77,order!$A$2:$G$401,3,0)</f>
        <v>2.00</v>
      </c>
      <c r="J77" s="0" t="str">
        <f aca="false">VLOOKUP(D77,[2]Sheet1!A77:C200,3,0)</f>
        <v>b</v>
      </c>
      <c r="K77" s="0" t="str">
        <f aca="false">VLOOKUP(B77,order!$A$2:$I$401,9,0)</f>
        <v>fixed</v>
      </c>
      <c r="L77" s="0" t="str">
        <f aca="false">IF(ISNUMBER(SEARCH("Forward and RTO charges",G77)),"rto",
 IF(ISNUMBER(SEARCH("Forward charges",G77)),"fwd"))</f>
        <v>fwd</v>
      </c>
      <c r="M77" s="0" t="str">
        <f aca="false">L77&amp;"_"&amp;J77&amp;"_"&amp;K77</f>
        <v>fwd_b_fixed</v>
      </c>
      <c r="N77" s="0" t="n">
        <f aca="false">VLOOKUP(M77,Sheet2!$G$5:$H$24,2,0)</f>
        <v>33</v>
      </c>
      <c r="O77" s="14" t="n">
        <f aca="false">VLOOKUP(B77,'Pivot Table_Sheet1_1'!$A$2:$C$126,2,0)</f>
        <v>0.554</v>
      </c>
      <c r="P77" s="0" t="n">
        <f aca="false">IF(L77="fwd",
VLOOKUP(J77,Sheet2!$J$18:$Q$22,3,FALSE())+CEILING((O77-0.5)/0.5,1)*VLOOKUP(J77,Sheet2!$J$18:$Q$22,2,FALSE()),
VLOOKUP(J77,Sheet2!$J$18:$Q$22,6,FALSE())+CEILING((O77-0.5)/0.5,1)*VLOOKUP(J77,Sheet2!$J$18:$Q$22,5,FALSE())
)</f>
        <v>61.3</v>
      </c>
    </row>
    <row r="78" customFormat="false" ht="14.25" hidden="false" customHeight="false" outlineLevel="0" collapsed="false">
      <c r="A78" s="0" t="s">
        <v>373</v>
      </c>
      <c r="B78" s="1" t="s">
        <v>35</v>
      </c>
      <c r="C78" s="0" t="s">
        <v>194</v>
      </c>
      <c r="D78" s="0" t="n">
        <v>121003</v>
      </c>
      <c r="E78" s="0" t="s">
        <v>374</v>
      </c>
      <c r="F78" s="0" t="s">
        <v>166</v>
      </c>
      <c r="G78" s="0" t="s">
        <v>167</v>
      </c>
      <c r="H78" s="0" t="s">
        <v>184</v>
      </c>
      <c r="I78" s="0" t="str">
        <f aca="false">VLOOKUP(B78,order!$A$2:$G$401,3,0)</f>
        <v>1.00</v>
      </c>
      <c r="J78" s="0" t="str">
        <f aca="false">VLOOKUP(D78,[2]Sheet1!A78:C201,3,0)</f>
        <v>b</v>
      </c>
      <c r="K78" s="0" t="str">
        <f aca="false">VLOOKUP(B78,order!$A$2:$I$401,9,0)</f>
        <v>fixed</v>
      </c>
      <c r="L78" s="0" t="str">
        <f aca="false">IF(ISNUMBER(SEARCH("Forward and RTO charges",G78)),"rto",
 IF(ISNUMBER(SEARCH("Forward charges",G78)),"fwd"))</f>
        <v>fwd</v>
      </c>
      <c r="M78" s="0" t="str">
        <f aca="false">L78&amp;"_"&amp;J78&amp;"_"&amp;K78</f>
        <v>fwd_b_fixed</v>
      </c>
      <c r="N78" s="0" t="n">
        <f aca="false">VLOOKUP(M78,Sheet2!$G$5:$H$24,2,0)</f>
        <v>33</v>
      </c>
      <c r="O78" s="14" t="n">
        <f aca="false">VLOOKUP(B78,'Pivot Table_Sheet1_1'!$A$2:$C$126,2,0)</f>
        <v>0.5</v>
      </c>
      <c r="P78" s="0" t="n">
        <f aca="false">IF(L78="fwd",
VLOOKUP(J78,Sheet2!$J$18:$Q$22,3,FALSE())+CEILING((O78-0.5)/0.5,1)*VLOOKUP(J78,Sheet2!$J$18:$Q$22,2,FALSE()),
VLOOKUP(J78,Sheet2!$J$18:$Q$22,6,FALSE())+CEILING((O78-0.5)/0.5,1)*VLOOKUP(J78,Sheet2!$J$18:$Q$22,5,FALSE())
)</f>
        <v>33</v>
      </c>
    </row>
    <row r="79" customFormat="false" ht="14.25" hidden="false" customHeight="false" outlineLevel="0" collapsed="false">
      <c r="A79" s="0" t="s">
        <v>375</v>
      </c>
      <c r="B79" s="1" t="s">
        <v>28</v>
      </c>
      <c r="C79" s="0" t="s">
        <v>376</v>
      </c>
      <c r="D79" s="0" t="n">
        <v>121003</v>
      </c>
      <c r="E79" s="0" t="s">
        <v>365</v>
      </c>
      <c r="F79" s="0" t="s">
        <v>166</v>
      </c>
      <c r="G79" s="0" t="s">
        <v>167</v>
      </c>
      <c r="H79" s="0" t="s">
        <v>176</v>
      </c>
      <c r="I79" s="0" t="str">
        <f aca="false">VLOOKUP(B79,order!$A$2:$G$401,3,0)</f>
        <v>2.00</v>
      </c>
      <c r="J79" s="0" t="str">
        <f aca="false">VLOOKUP(D79,[2]Sheet1!A79:C202,3,0)</f>
        <v>b</v>
      </c>
      <c r="K79" s="0" t="str">
        <f aca="false">VLOOKUP(B79,order!$A$2:$I$401,9,0)</f>
        <v>fixed</v>
      </c>
      <c r="L79" s="0" t="str">
        <f aca="false">IF(ISNUMBER(SEARCH("Forward and RTO charges",G79)),"rto",
 IF(ISNUMBER(SEARCH("Forward charges",G79)),"fwd"))</f>
        <v>fwd</v>
      </c>
      <c r="M79" s="0" t="str">
        <f aca="false">L79&amp;"_"&amp;J79&amp;"_"&amp;K79</f>
        <v>fwd_b_fixed</v>
      </c>
      <c r="N79" s="0" t="n">
        <f aca="false">VLOOKUP(M79,Sheet2!$G$5:$H$24,2,0)</f>
        <v>33</v>
      </c>
      <c r="O79" s="14" t="n">
        <f aca="false">VLOOKUP(B79,'Pivot Table_Sheet1_1'!$A$2:$C$126,2,0)</f>
        <v>2.098</v>
      </c>
      <c r="P79" s="0" t="n">
        <f aca="false">IF(L79="fwd",
VLOOKUP(J79,Sheet2!$J$18:$Q$22,3,FALSE())+CEILING((O79-0.5)/0.5,1)*VLOOKUP(J79,Sheet2!$J$18:$Q$22,2,FALSE()),
VLOOKUP(J79,Sheet2!$J$18:$Q$22,6,FALSE())+CEILING((O79-0.5)/0.5,1)*VLOOKUP(J79,Sheet2!$J$18:$Q$22,5,FALSE())
)</f>
        <v>146.2</v>
      </c>
    </row>
    <row r="80" customFormat="false" ht="14.25" hidden="false" customHeight="false" outlineLevel="0" collapsed="false">
      <c r="A80" s="0" t="s">
        <v>377</v>
      </c>
      <c r="B80" s="1" t="s">
        <v>26</v>
      </c>
      <c r="C80" s="0" t="s">
        <v>219</v>
      </c>
      <c r="D80" s="0" t="n">
        <v>121003</v>
      </c>
      <c r="E80" s="0" t="s">
        <v>365</v>
      </c>
      <c r="F80" s="0" t="s">
        <v>166</v>
      </c>
      <c r="G80" s="0" t="s">
        <v>167</v>
      </c>
      <c r="H80" s="0" t="s">
        <v>184</v>
      </c>
      <c r="I80" s="0" t="str">
        <f aca="false">VLOOKUP(B80,order!$A$2:$G$401,3,0)</f>
        <v>1.00</v>
      </c>
      <c r="J80" s="0" t="str">
        <f aca="false">VLOOKUP(D80,[2]Sheet1!A80:C203,3,0)</f>
        <v>b</v>
      </c>
      <c r="K80" s="0" t="str">
        <f aca="false">VLOOKUP(B80,order!$A$2:$I$401,9,0)</f>
        <v>fixed</v>
      </c>
      <c r="L80" s="0" t="str">
        <f aca="false">IF(ISNUMBER(SEARCH("Forward and RTO charges",G80)),"rto",
 IF(ISNUMBER(SEARCH("Forward charges",G80)),"fwd"))</f>
        <v>fwd</v>
      </c>
      <c r="M80" s="0" t="str">
        <f aca="false">L80&amp;"_"&amp;J80&amp;"_"&amp;K80</f>
        <v>fwd_b_fixed</v>
      </c>
      <c r="N80" s="0" t="n">
        <f aca="false">VLOOKUP(M80,Sheet2!$G$5:$H$24,2,0)</f>
        <v>33</v>
      </c>
      <c r="O80" s="14" t="n">
        <f aca="false">VLOOKUP(B80,'Pivot Table_Sheet1_1'!$A$2:$C$126,2,0)</f>
        <v>0.177</v>
      </c>
      <c r="P80" s="0" t="n">
        <f aca="false">IF(L80="fwd",
VLOOKUP(J80,Sheet2!$J$18:$Q$22,3,FALSE())+CEILING((O80-0.5)/0.5,1)*VLOOKUP(J80,Sheet2!$J$18:$Q$22,2,FALSE()),
VLOOKUP(J80,Sheet2!$J$18:$Q$22,6,FALSE())+CEILING((O80-0.5)/0.5,1)*VLOOKUP(J80,Sheet2!$J$18:$Q$22,5,FALSE())
)</f>
        <v>33</v>
      </c>
    </row>
    <row r="81" customFormat="false" ht="14.25" hidden="false" customHeight="false" outlineLevel="0" collapsed="false">
      <c r="A81" s="0" t="s">
        <v>378</v>
      </c>
      <c r="B81" s="1" t="s">
        <v>24</v>
      </c>
      <c r="C81" s="0" t="s">
        <v>219</v>
      </c>
      <c r="D81" s="0" t="n">
        <v>121003</v>
      </c>
      <c r="E81" s="0" t="s">
        <v>379</v>
      </c>
      <c r="F81" s="0" t="s">
        <v>166</v>
      </c>
      <c r="G81" s="0" t="s">
        <v>167</v>
      </c>
      <c r="H81" s="0" t="s">
        <v>184</v>
      </c>
      <c r="I81" s="0" t="str">
        <f aca="false">VLOOKUP(B81,order!$A$2:$G$401,3,0)</f>
        <v>1.00</v>
      </c>
      <c r="J81" s="0" t="str">
        <f aca="false">VLOOKUP(D81,[2]Sheet1!A81:C204,3,0)</f>
        <v>b</v>
      </c>
      <c r="K81" s="0" t="str">
        <f aca="false">VLOOKUP(B81,order!$A$2:$I$401,9,0)</f>
        <v>fixed</v>
      </c>
      <c r="L81" s="0" t="str">
        <f aca="false">IF(ISNUMBER(SEARCH("Forward and RTO charges",G81)),"rto",
 IF(ISNUMBER(SEARCH("Forward charges",G81)),"fwd"))</f>
        <v>fwd</v>
      </c>
      <c r="M81" s="0" t="str">
        <f aca="false">L81&amp;"_"&amp;J81&amp;"_"&amp;K81</f>
        <v>fwd_b_fixed</v>
      </c>
      <c r="N81" s="0" t="n">
        <f aca="false">VLOOKUP(M81,Sheet2!$G$5:$H$24,2,0)</f>
        <v>33</v>
      </c>
      <c r="O81" s="14" t="n">
        <f aca="false">VLOOKUP(B81,'Pivot Table_Sheet1_1'!$A$2:$C$126,2,0)</f>
        <v>0.165</v>
      </c>
      <c r="P81" s="0" t="n">
        <f aca="false">IF(L81="fwd",
VLOOKUP(J81,Sheet2!$J$18:$Q$22,3,FALSE())+CEILING((O81-0.5)/0.5,1)*VLOOKUP(J81,Sheet2!$J$18:$Q$22,2,FALSE()),
VLOOKUP(J81,Sheet2!$J$18:$Q$22,6,FALSE())+CEILING((O81-0.5)/0.5,1)*VLOOKUP(J81,Sheet2!$J$18:$Q$22,5,FALSE())
)</f>
        <v>33</v>
      </c>
    </row>
    <row r="82" customFormat="false" ht="14.25" hidden="false" customHeight="false" outlineLevel="0" collapsed="false">
      <c r="A82" s="0" t="s">
        <v>380</v>
      </c>
      <c r="B82" s="1" t="s">
        <v>23</v>
      </c>
      <c r="C82" s="0" t="s">
        <v>182</v>
      </c>
      <c r="D82" s="0" t="n">
        <v>121003</v>
      </c>
      <c r="E82" s="0" t="s">
        <v>381</v>
      </c>
      <c r="F82" s="0" t="s">
        <v>166</v>
      </c>
      <c r="G82" s="0" t="s">
        <v>167</v>
      </c>
      <c r="H82" s="0" t="s">
        <v>184</v>
      </c>
      <c r="I82" s="0" t="str">
        <f aca="false">VLOOKUP(B82,order!$A$2:$G$401,3,0)</f>
        <v>1.00</v>
      </c>
      <c r="J82" s="0" t="str">
        <f aca="false">VLOOKUP(D82,[2]Sheet1!A82:C205,3,0)</f>
        <v>b</v>
      </c>
      <c r="K82" s="0" t="str">
        <f aca="false">VLOOKUP(B82,order!$A$2:$I$401,9,0)</f>
        <v>fixed</v>
      </c>
      <c r="L82" s="0" t="str">
        <f aca="false">IF(ISNUMBER(SEARCH("Forward and RTO charges",G82)),"rto",
 IF(ISNUMBER(SEARCH("Forward charges",G82)),"fwd"))</f>
        <v>fwd</v>
      </c>
      <c r="M82" s="0" t="str">
        <f aca="false">L82&amp;"_"&amp;J82&amp;"_"&amp;K82</f>
        <v>fwd_b_fixed</v>
      </c>
      <c r="N82" s="0" t="n">
        <f aca="false">VLOOKUP(M82,Sheet2!$G$5:$H$24,2,0)</f>
        <v>33</v>
      </c>
      <c r="O82" s="14" t="n">
        <f aca="false">VLOOKUP(B82,'Pivot Table_Sheet1_1'!$A$2:$C$126,2,0)</f>
        <v>0.24</v>
      </c>
      <c r="P82" s="0" t="n">
        <f aca="false">IF(L82="fwd",
VLOOKUP(J82,Sheet2!$J$18:$Q$22,3,FALSE())+CEILING((O82-0.5)/0.5,1)*VLOOKUP(J82,Sheet2!$J$18:$Q$22,2,FALSE()),
VLOOKUP(J82,Sheet2!$J$18:$Q$22,6,FALSE())+CEILING((O82-0.5)/0.5,1)*VLOOKUP(J82,Sheet2!$J$18:$Q$22,5,FALSE())
)</f>
        <v>33</v>
      </c>
    </row>
    <row r="83" customFormat="false" ht="14.25" hidden="false" customHeight="false" outlineLevel="0" collapsed="false">
      <c r="A83" s="0" t="s">
        <v>382</v>
      </c>
      <c r="B83" s="1" t="s">
        <v>22</v>
      </c>
      <c r="C83" s="0" t="s">
        <v>246</v>
      </c>
      <c r="D83" s="0" t="n">
        <v>121003</v>
      </c>
      <c r="E83" s="0" t="s">
        <v>383</v>
      </c>
      <c r="F83" s="0" t="s">
        <v>166</v>
      </c>
      <c r="G83" s="0" t="s">
        <v>167</v>
      </c>
      <c r="H83" s="0" t="s">
        <v>172</v>
      </c>
      <c r="I83" s="0" t="str">
        <f aca="false">VLOOKUP(B83,order!$A$2:$G$401,3,0)</f>
        <v>1.00</v>
      </c>
      <c r="J83" s="0" t="str">
        <f aca="false">VLOOKUP(D83,[2]Sheet1!A83:C206,3,0)</f>
        <v>b</v>
      </c>
      <c r="K83" s="0" t="str">
        <f aca="false">VLOOKUP(B83,order!$A$2:$I$401,9,0)</f>
        <v>fixed</v>
      </c>
      <c r="L83" s="0" t="str">
        <f aca="false">IF(ISNUMBER(SEARCH("Forward and RTO charges",G83)),"rto",
 IF(ISNUMBER(SEARCH("Forward charges",G83)),"fwd"))</f>
        <v>fwd</v>
      </c>
      <c r="M83" s="0" t="str">
        <f aca="false">L83&amp;"_"&amp;J83&amp;"_"&amp;K83</f>
        <v>fwd_b_fixed</v>
      </c>
      <c r="N83" s="0" t="n">
        <f aca="false">VLOOKUP(M83,Sheet2!$G$5:$H$24,2,0)</f>
        <v>33</v>
      </c>
      <c r="O83" s="14" t="n">
        <f aca="false">VLOOKUP(B83,'Pivot Table_Sheet1_1'!$A$2:$C$126,2,0)</f>
        <v>0.755</v>
      </c>
      <c r="P83" s="0" t="n">
        <f aca="false">IF(L83="fwd",
VLOOKUP(J83,Sheet2!$J$18:$Q$22,3,FALSE())+CEILING((O83-0.5)/0.5,1)*VLOOKUP(J83,Sheet2!$J$18:$Q$22,2,FALSE()),
VLOOKUP(J83,Sheet2!$J$18:$Q$22,6,FALSE())+CEILING((O83-0.5)/0.5,1)*VLOOKUP(J83,Sheet2!$J$18:$Q$22,5,FALSE())
)</f>
        <v>61.3</v>
      </c>
    </row>
    <row r="84" customFormat="false" ht="14.25" hidden="false" customHeight="false" outlineLevel="0" collapsed="false">
      <c r="A84" s="0" t="s">
        <v>384</v>
      </c>
      <c r="B84" s="1" t="s">
        <v>21</v>
      </c>
      <c r="C84" s="0" t="s">
        <v>219</v>
      </c>
      <c r="D84" s="0" t="n">
        <v>121003</v>
      </c>
      <c r="E84" s="0" t="s">
        <v>365</v>
      </c>
      <c r="F84" s="0" t="s">
        <v>166</v>
      </c>
      <c r="G84" s="0" t="s">
        <v>167</v>
      </c>
      <c r="H84" s="0" t="s">
        <v>184</v>
      </c>
      <c r="I84" s="0" t="str">
        <f aca="false">VLOOKUP(B84,order!$A$2:$G$401,3,0)</f>
        <v>2.00</v>
      </c>
      <c r="J84" s="0" t="str">
        <f aca="false">VLOOKUP(D84,[2]Sheet1!A84:C207,3,0)</f>
        <v>b</v>
      </c>
      <c r="K84" s="0" t="str">
        <f aca="false">VLOOKUP(B84,order!$A$2:$I$401,9,0)</f>
        <v>fixed</v>
      </c>
      <c r="L84" s="0" t="str">
        <f aca="false">IF(ISNUMBER(SEARCH("Forward and RTO charges",G84)),"rto",
 IF(ISNUMBER(SEARCH("Forward charges",G84)),"fwd"))</f>
        <v>fwd</v>
      </c>
      <c r="M84" s="0" t="str">
        <f aca="false">L84&amp;"_"&amp;J84&amp;"_"&amp;K84</f>
        <v>fwd_b_fixed</v>
      </c>
      <c r="N84" s="0" t="n">
        <f aca="false">VLOOKUP(M84,Sheet2!$G$5:$H$24,2,0)</f>
        <v>33</v>
      </c>
      <c r="O84" s="14" t="n">
        <f aca="false">VLOOKUP(B84,'Pivot Table_Sheet1_1'!$A$2:$C$126,2,0)</f>
        <v>0.24</v>
      </c>
      <c r="P84" s="0" t="n">
        <f aca="false">IF(L84="fwd",
VLOOKUP(J84,Sheet2!$J$18:$Q$22,3,FALSE())+CEILING((O84-0.5)/0.5,1)*VLOOKUP(J84,Sheet2!$J$18:$Q$22,2,FALSE()),
VLOOKUP(J84,Sheet2!$J$18:$Q$22,6,FALSE())+CEILING((O84-0.5)/0.5,1)*VLOOKUP(J84,Sheet2!$J$18:$Q$22,5,FALSE())
)</f>
        <v>33</v>
      </c>
    </row>
    <row r="85" customFormat="false" ht="14.25" hidden="false" customHeight="false" outlineLevel="0" collapsed="false">
      <c r="A85" s="0" t="s">
        <v>385</v>
      </c>
      <c r="B85" s="1" t="s">
        <v>20</v>
      </c>
      <c r="C85" s="0" t="s">
        <v>194</v>
      </c>
      <c r="D85" s="0" t="n">
        <v>121003</v>
      </c>
      <c r="E85" s="0" t="s">
        <v>386</v>
      </c>
      <c r="F85" s="0" t="s">
        <v>166</v>
      </c>
      <c r="G85" s="0" t="s">
        <v>167</v>
      </c>
      <c r="H85" s="0" t="s">
        <v>184</v>
      </c>
      <c r="I85" s="0" t="str">
        <f aca="false">VLOOKUP(B85,order!$A$2:$G$401,3,0)</f>
        <v>1.00</v>
      </c>
      <c r="J85" s="0" t="str">
        <f aca="false">VLOOKUP(D85,[2]Sheet1!A85:C208,3,0)</f>
        <v>b</v>
      </c>
      <c r="K85" s="0" t="str">
        <f aca="false">VLOOKUP(B85,order!$A$2:$I$401,9,0)</f>
        <v>fixed</v>
      </c>
      <c r="L85" s="0" t="str">
        <f aca="false">IF(ISNUMBER(SEARCH("Forward and RTO charges",G85)),"rto",
 IF(ISNUMBER(SEARCH("Forward charges",G85)),"fwd"))</f>
        <v>fwd</v>
      </c>
      <c r="M85" s="0" t="str">
        <f aca="false">L85&amp;"_"&amp;J85&amp;"_"&amp;K85</f>
        <v>fwd_b_fixed</v>
      </c>
      <c r="N85" s="0" t="n">
        <f aca="false">VLOOKUP(M85,Sheet2!$G$5:$H$24,2,0)</f>
        <v>33</v>
      </c>
      <c r="O85" s="14" t="n">
        <f aca="false">VLOOKUP(B85,'Pivot Table_Sheet1_1'!$A$2:$C$126,2,0)</f>
        <v>0.477</v>
      </c>
      <c r="P85" s="0" t="n">
        <f aca="false">IF(L85="fwd",
VLOOKUP(J85,Sheet2!$J$18:$Q$22,3,FALSE())+CEILING((O85-0.5)/0.5,1)*VLOOKUP(J85,Sheet2!$J$18:$Q$22,2,FALSE()),
VLOOKUP(J85,Sheet2!$J$18:$Q$22,6,FALSE())+CEILING((O85-0.5)/0.5,1)*VLOOKUP(J85,Sheet2!$J$18:$Q$22,5,FALSE())
)</f>
        <v>33</v>
      </c>
    </row>
    <row r="86" customFormat="false" ht="14.25" hidden="false" customHeight="false" outlineLevel="0" collapsed="false">
      <c r="A86" s="0" t="s">
        <v>387</v>
      </c>
      <c r="B86" s="1" t="s">
        <v>25</v>
      </c>
      <c r="C86" s="0" t="s">
        <v>237</v>
      </c>
      <c r="D86" s="0" t="n">
        <v>121003</v>
      </c>
      <c r="E86" s="0" t="s">
        <v>388</v>
      </c>
      <c r="F86" s="0" t="s">
        <v>166</v>
      </c>
      <c r="G86" s="0" t="s">
        <v>167</v>
      </c>
      <c r="H86" s="0" t="s">
        <v>172</v>
      </c>
      <c r="I86" s="0" t="str">
        <f aca="false">VLOOKUP(B86,order!$A$2:$G$401,3,0)</f>
        <v>1.00</v>
      </c>
      <c r="J86" s="0" t="str">
        <f aca="false">VLOOKUP(D86,[2]Sheet1!A86:C209,3,0)</f>
        <v>b</v>
      </c>
      <c r="K86" s="0" t="str">
        <f aca="false">VLOOKUP(B86,order!$A$2:$I$401,9,0)</f>
        <v>fixed</v>
      </c>
      <c r="L86" s="0" t="str">
        <f aca="false">IF(ISNUMBER(SEARCH("Forward and RTO charges",G86)),"rto",
 IF(ISNUMBER(SEARCH("Forward charges",G86)),"fwd"))</f>
        <v>fwd</v>
      </c>
      <c r="M86" s="0" t="str">
        <f aca="false">L86&amp;"_"&amp;J86&amp;"_"&amp;K86</f>
        <v>fwd_b_fixed</v>
      </c>
      <c r="N86" s="0" t="n">
        <f aca="false">VLOOKUP(M86,Sheet2!$G$5:$H$24,2,0)</f>
        <v>33</v>
      </c>
      <c r="O86" s="14" t="n">
        <f aca="false">VLOOKUP(B86,'Pivot Table_Sheet1_1'!$A$2:$C$126,2,0)</f>
        <v>0.558</v>
      </c>
      <c r="P86" s="0" t="n">
        <f aca="false">IF(L86="fwd",
VLOOKUP(J86,Sheet2!$J$18:$Q$22,3,FALSE())+CEILING((O86-0.5)/0.5,1)*VLOOKUP(J86,Sheet2!$J$18:$Q$22,2,FALSE()),
VLOOKUP(J86,Sheet2!$J$18:$Q$22,6,FALSE())+CEILING((O86-0.5)/0.5,1)*VLOOKUP(J86,Sheet2!$J$18:$Q$22,5,FALSE())
)</f>
        <v>61.3</v>
      </c>
    </row>
    <row r="87" customFormat="false" ht="14.25" hidden="false" customHeight="false" outlineLevel="0" collapsed="false">
      <c r="A87" s="0" t="s">
        <v>389</v>
      </c>
      <c r="B87" s="1" t="s">
        <v>18</v>
      </c>
      <c r="C87" s="0" t="s">
        <v>390</v>
      </c>
      <c r="D87" s="0" t="n">
        <v>121003</v>
      </c>
      <c r="E87" s="0" t="s">
        <v>391</v>
      </c>
      <c r="F87" s="0" t="s">
        <v>166</v>
      </c>
      <c r="G87" s="0" t="s">
        <v>167</v>
      </c>
      <c r="H87" s="0" t="s">
        <v>168</v>
      </c>
      <c r="I87" s="0" t="str">
        <f aca="false">VLOOKUP(B87,order!$A$2:$G$401,3,0)</f>
        <v>2.00</v>
      </c>
      <c r="J87" s="0" t="str">
        <f aca="false">VLOOKUP(D87,[2]Sheet1!A87:C210,3,0)</f>
        <v>b</v>
      </c>
      <c r="K87" s="0" t="str">
        <f aca="false">VLOOKUP(B87,order!$A$2:$I$401,9,0)</f>
        <v>fixed</v>
      </c>
      <c r="L87" s="0" t="str">
        <f aca="false">IF(ISNUMBER(SEARCH("Forward and RTO charges",G87)),"rto",
 IF(ISNUMBER(SEARCH("Forward charges",G87)),"fwd"))</f>
        <v>fwd</v>
      </c>
      <c r="M87" s="0" t="str">
        <f aca="false">L87&amp;"_"&amp;J87&amp;"_"&amp;K87</f>
        <v>fwd_b_fixed</v>
      </c>
      <c r="N87" s="0" t="n">
        <f aca="false">VLOOKUP(M87,Sheet2!$G$5:$H$24,2,0)</f>
        <v>33</v>
      </c>
      <c r="O87" s="14" t="n">
        <f aca="false">VLOOKUP(B87,'Pivot Table_Sheet1_1'!$A$2:$C$126,2,0)</f>
        <v>1.376</v>
      </c>
      <c r="P87" s="0" t="n">
        <f aca="false">IF(L87="fwd",
VLOOKUP(J87,Sheet2!$J$18:$Q$22,3,FALSE())+CEILING((O87-0.5)/0.5,1)*VLOOKUP(J87,Sheet2!$J$18:$Q$22,2,FALSE()),
VLOOKUP(J87,Sheet2!$J$18:$Q$22,6,FALSE())+CEILING((O87-0.5)/0.5,1)*VLOOKUP(J87,Sheet2!$J$18:$Q$22,5,FALSE())
)</f>
        <v>89.6</v>
      </c>
    </row>
    <row r="88" customFormat="false" ht="14.25" hidden="false" customHeight="false" outlineLevel="0" collapsed="false">
      <c r="A88" s="0" t="s">
        <v>392</v>
      </c>
      <c r="B88" s="1" t="s">
        <v>30</v>
      </c>
      <c r="C88" s="0" t="s">
        <v>182</v>
      </c>
      <c r="D88" s="0" t="n">
        <v>121003</v>
      </c>
      <c r="E88" s="0" t="s">
        <v>393</v>
      </c>
      <c r="F88" s="0" t="s">
        <v>166</v>
      </c>
      <c r="G88" s="0" t="s">
        <v>167</v>
      </c>
      <c r="H88" s="0" t="s">
        <v>184</v>
      </c>
      <c r="I88" s="0" t="str">
        <f aca="false">VLOOKUP(B88,order!$A$2:$G$401,3,0)</f>
        <v>1.00</v>
      </c>
      <c r="J88" s="0" t="str">
        <f aca="false">VLOOKUP(D88,[2]Sheet1!A88:C211,3,0)</f>
        <v>b</v>
      </c>
      <c r="K88" s="0" t="str">
        <f aca="false">VLOOKUP(B88,order!$A$2:$I$401,9,0)</f>
        <v>fixed</v>
      </c>
      <c r="L88" s="0" t="str">
        <f aca="false">IF(ISNUMBER(SEARCH("Forward and RTO charges",G88)),"rto",
 IF(ISNUMBER(SEARCH("Forward charges",G88)),"fwd"))</f>
        <v>fwd</v>
      </c>
      <c r="M88" s="0" t="str">
        <f aca="false">L88&amp;"_"&amp;J88&amp;"_"&amp;K88</f>
        <v>fwd_b_fixed</v>
      </c>
      <c r="N88" s="0" t="n">
        <f aca="false">VLOOKUP(M88,Sheet2!$G$5:$H$24,2,0)</f>
        <v>33</v>
      </c>
      <c r="O88" s="14" t="n">
        <f aca="false">VLOOKUP(B88,'Pivot Table_Sheet1_1'!$A$2:$C$126,2,0)</f>
        <v>0.065</v>
      </c>
      <c r="P88" s="0" t="n">
        <f aca="false">IF(L88="fwd",
VLOOKUP(J88,Sheet2!$J$18:$Q$22,3,FALSE())+CEILING((O88-0.5)/0.5,1)*VLOOKUP(J88,Sheet2!$J$18:$Q$22,2,FALSE()),
VLOOKUP(J88,Sheet2!$J$18:$Q$22,6,FALSE())+CEILING((O88-0.5)/0.5,1)*VLOOKUP(J88,Sheet2!$J$18:$Q$22,5,FALSE())
)</f>
        <v>33</v>
      </c>
    </row>
    <row r="89" customFormat="false" ht="14.25" hidden="false" customHeight="false" outlineLevel="0" collapsed="false">
      <c r="A89" s="0" t="s">
        <v>394</v>
      </c>
      <c r="B89" s="1" t="s">
        <v>48</v>
      </c>
      <c r="C89" s="0" t="s">
        <v>246</v>
      </c>
      <c r="D89" s="0" t="n">
        <v>121003</v>
      </c>
      <c r="E89" s="0" t="s">
        <v>395</v>
      </c>
      <c r="F89" s="0" t="s">
        <v>179</v>
      </c>
      <c r="G89" s="0" t="s">
        <v>167</v>
      </c>
      <c r="H89" s="0" t="s">
        <v>180</v>
      </c>
      <c r="I89" s="0" t="str">
        <f aca="false">VLOOKUP(B89,order!$A$2:$G$401,3,0)</f>
        <v>1.00</v>
      </c>
      <c r="J89" s="0" t="str">
        <f aca="false">VLOOKUP(D89,[2]Sheet1!A89:C212,3,0)</f>
        <v>e</v>
      </c>
      <c r="K89" s="0" t="str">
        <f aca="false">VLOOKUP(B89,order!$A$2:$I$401,9,0)</f>
        <v>fixed</v>
      </c>
      <c r="L89" s="0" t="str">
        <f aca="false">IF(ISNUMBER(SEARCH("Forward and RTO charges",G89)),"rto",
 IF(ISNUMBER(SEARCH("Forward charges",G89)),"fwd"))</f>
        <v>fwd</v>
      </c>
      <c r="M89" s="0" t="str">
        <f aca="false">L89&amp;"_"&amp;J89&amp;"_"&amp;K89</f>
        <v>fwd_e_fixed</v>
      </c>
      <c r="N89" s="0" t="n">
        <f aca="false">VLOOKUP(M89,Sheet2!$G$5:$H$24,2,0)</f>
        <v>56.6</v>
      </c>
      <c r="O89" s="14" t="n">
        <f aca="false">VLOOKUP(B89,'Pivot Table_Sheet1_1'!$A$2:$C$126,2,0)</f>
        <v>0.721</v>
      </c>
      <c r="P89" s="0" t="n">
        <f aca="false">IF(L89="fwd",
VLOOKUP(J89,Sheet2!$J$18:$Q$22,3,FALSE())+CEILING((O89-0.5)/0.5,1)*VLOOKUP(J89,Sheet2!$J$18:$Q$22,2,FALSE()),
VLOOKUP(J89,Sheet2!$J$18:$Q$22,6,FALSE())+CEILING((O89-0.5)/0.5,1)*VLOOKUP(J89,Sheet2!$J$18:$Q$22,5,FALSE())
)</f>
        <v>112.1</v>
      </c>
    </row>
    <row r="90" customFormat="false" ht="14.25" hidden="false" customHeight="false" outlineLevel="0" collapsed="false">
      <c r="A90" s="0" t="s">
        <v>396</v>
      </c>
      <c r="B90" s="1" t="s">
        <v>31</v>
      </c>
      <c r="C90" s="0" t="s">
        <v>397</v>
      </c>
      <c r="D90" s="0" t="n">
        <v>121003</v>
      </c>
      <c r="E90" s="0" t="s">
        <v>398</v>
      </c>
      <c r="F90" s="0" t="s">
        <v>179</v>
      </c>
      <c r="G90" s="0" t="s">
        <v>167</v>
      </c>
      <c r="H90" s="0" t="s">
        <v>215</v>
      </c>
      <c r="I90" s="0" t="str">
        <f aca="false">VLOOKUP(B90,order!$A$2:$G$401,3,0)</f>
        <v>1.00</v>
      </c>
      <c r="J90" s="0" t="str">
        <f aca="false">VLOOKUP(D90,[2]Sheet1!A90:C213,3,0)</f>
        <v>e</v>
      </c>
      <c r="K90" s="0" t="str">
        <f aca="false">VLOOKUP(B90,order!$A$2:$I$401,9,0)</f>
        <v>fixed</v>
      </c>
      <c r="L90" s="0" t="str">
        <f aca="false">IF(ISNUMBER(SEARCH("Forward and RTO charges",G90)),"rto",
 IF(ISNUMBER(SEARCH("Forward charges",G90)),"fwd"))</f>
        <v>fwd</v>
      </c>
      <c r="M90" s="0" t="str">
        <f aca="false">L90&amp;"_"&amp;J90&amp;"_"&amp;K90</f>
        <v>fwd_e_fixed</v>
      </c>
      <c r="N90" s="0" t="n">
        <f aca="false">VLOOKUP(M90,Sheet2!$G$5:$H$24,2,0)</f>
        <v>56.6</v>
      </c>
      <c r="O90" s="14" t="n">
        <f aca="false">VLOOKUP(B90,'Pivot Table_Sheet1_1'!$A$2:$C$126,2,0)</f>
        <v>0.27</v>
      </c>
      <c r="P90" s="0" t="n">
        <f aca="false">IF(L90="fwd",
VLOOKUP(J90,Sheet2!$J$18:$Q$22,3,FALSE())+CEILING((O90-0.5)/0.5,1)*VLOOKUP(J90,Sheet2!$J$18:$Q$22,2,FALSE()),
VLOOKUP(J90,Sheet2!$J$18:$Q$22,6,FALSE())+CEILING((O90-0.5)/0.5,1)*VLOOKUP(J90,Sheet2!$J$18:$Q$22,5,FALSE())
)</f>
        <v>56.6</v>
      </c>
    </row>
    <row r="91" customFormat="false" ht="14.25" hidden="false" customHeight="false" outlineLevel="0" collapsed="false">
      <c r="A91" s="0" t="s">
        <v>399</v>
      </c>
      <c r="B91" s="1" t="s">
        <v>9</v>
      </c>
      <c r="C91" s="0" t="s">
        <v>258</v>
      </c>
      <c r="D91" s="0" t="n">
        <v>121003</v>
      </c>
      <c r="E91" s="0" t="s">
        <v>400</v>
      </c>
      <c r="F91" s="0" t="s">
        <v>179</v>
      </c>
      <c r="G91" s="0" t="s">
        <v>167</v>
      </c>
      <c r="H91" s="0" t="s">
        <v>401</v>
      </c>
      <c r="I91" s="0" t="str">
        <f aca="false">VLOOKUP(B91,order!$A$2:$G$401,3,0)</f>
        <v>1.00</v>
      </c>
      <c r="J91" s="0" t="str">
        <f aca="false">VLOOKUP(D91,[2]Sheet1!A91:C214,3,0)</f>
        <v>e</v>
      </c>
      <c r="K91" s="0" t="str">
        <f aca="false">VLOOKUP(B91,order!$A$2:$I$401,9,0)</f>
        <v>fixed</v>
      </c>
      <c r="L91" s="0" t="str">
        <f aca="false">IF(ISNUMBER(SEARCH("Forward and RTO charges",G91)),"rto",
 IF(ISNUMBER(SEARCH("Forward charges",G91)),"fwd"))</f>
        <v>fwd</v>
      </c>
      <c r="M91" s="0" t="str">
        <f aca="false">L91&amp;"_"&amp;J91&amp;"_"&amp;K91</f>
        <v>fwd_e_fixed</v>
      </c>
      <c r="N91" s="0" t="n">
        <f aca="false">VLOOKUP(M91,Sheet2!$G$5:$H$24,2,0)</f>
        <v>56.6</v>
      </c>
      <c r="O91" s="14" t="n">
        <f aca="false">VLOOKUP(B91,'Pivot Table_Sheet1_1'!$A$2:$C$126,2,0)</f>
        <v>1.549</v>
      </c>
      <c r="P91" s="0" t="n">
        <f aca="false">IF(L91="fwd",
VLOOKUP(J91,Sheet2!$J$18:$Q$22,3,FALSE())+CEILING((O91-0.5)/0.5,1)*VLOOKUP(J91,Sheet2!$J$18:$Q$22,2,FALSE()),
VLOOKUP(J91,Sheet2!$J$18:$Q$22,6,FALSE())+CEILING((O91-0.5)/0.5,1)*VLOOKUP(J91,Sheet2!$J$18:$Q$22,5,FALSE())
)</f>
        <v>223.1</v>
      </c>
    </row>
    <row r="92" customFormat="false" ht="14.25" hidden="false" customHeight="false" outlineLevel="0" collapsed="false">
      <c r="A92" s="0" t="s">
        <v>402</v>
      </c>
      <c r="B92" s="1" t="s">
        <v>136</v>
      </c>
      <c r="C92" s="0" t="s">
        <v>274</v>
      </c>
      <c r="D92" s="0" t="n">
        <v>121003</v>
      </c>
      <c r="E92" s="0" t="s">
        <v>371</v>
      </c>
      <c r="F92" s="0" t="s">
        <v>166</v>
      </c>
      <c r="G92" s="0" t="s">
        <v>167</v>
      </c>
      <c r="H92" s="0" t="s">
        <v>172</v>
      </c>
      <c r="I92" s="0" t="str">
        <f aca="false">VLOOKUP(B92,order!$A$2:$G$401,3,0)</f>
        <v>1.00</v>
      </c>
      <c r="J92" s="0" t="str">
        <f aca="false">VLOOKUP(D92,[2]Sheet1!A92:C215,3,0)</f>
        <v>b</v>
      </c>
      <c r="K92" s="0" t="str">
        <f aca="false">VLOOKUP(B92,order!$A$2:$I$401,9,0)</f>
        <v>fixed</v>
      </c>
      <c r="L92" s="0" t="str">
        <f aca="false">IF(ISNUMBER(SEARCH("Forward and RTO charges",G92)),"rto",
 IF(ISNUMBER(SEARCH("Forward charges",G92)),"fwd"))</f>
        <v>fwd</v>
      </c>
      <c r="M92" s="0" t="str">
        <f aca="false">L92&amp;"_"&amp;J92&amp;"_"&amp;K92</f>
        <v>fwd_b_fixed</v>
      </c>
      <c r="N92" s="0" t="n">
        <f aca="false">VLOOKUP(M92,Sheet2!$G$5:$H$24,2,0)</f>
        <v>33</v>
      </c>
      <c r="O92" s="14" t="n">
        <f aca="false">VLOOKUP(B92,'Pivot Table_Sheet1_1'!$A$2:$C$126,2,0)</f>
        <v>0.5</v>
      </c>
      <c r="P92" s="0" t="n">
        <f aca="false">IF(L92="fwd",
VLOOKUP(J92,Sheet2!$J$18:$Q$22,3,FALSE())+CEILING((O92-0.5)/0.5,1)*VLOOKUP(J92,Sheet2!$J$18:$Q$22,2,FALSE()),
VLOOKUP(J92,Sheet2!$J$18:$Q$22,6,FALSE())+CEILING((O92-0.5)/0.5,1)*VLOOKUP(J92,Sheet2!$J$18:$Q$22,5,FALSE())
)</f>
        <v>33</v>
      </c>
    </row>
    <row r="93" customFormat="false" ht="14.25" hidden="false" customHeight="false" outlineLevel="0" collapsed="false">
      <c r="A93" s="0" t="s">
        <v>403</v>
      </c>
      <c r="B93" s="1" t="s">
        <v>120</v>
      </c>
      <c r="C93" s="0" t="s">
        <v>404</v>
      </c>
      <c r="D93" s="0" t="n">
        <v>121003</v>
      </c>
      <c r="E93" s="0" t="s">
        <v>405</v>
      </c>
      <c r="F93" s="0" t="s">
        <v>166</v>
      </c>
      <c r="G93" s="0" t="s">
        <v>167</v>
      </c>
      <c r="H93" s="0" t="s">
        <v>168</v>
      </c>
      <c r="I93" s="0" t="str">
        <f aca="false">VLOOKUP(B93,order!$A$2:$G$401,3,0)</f>
        <v>4.00</v>
      </c>
      <c r="J93" s="0" t="str">
        <f aca="false">VLOOKUP(D93,[2]Sheet1!A93:C216,3,0)</f>
        <v>b</v>
      </c>
      <c r="K93" s="0" t="str">
        <f aca="false">VLOOKUP(B93,order!$A$2:$I$401,9,0)</f>
        <v>additional</v>
      </c>
      <c r="L93" s="0" t="str">
        <f aca="false">IF(ISNUMBER(SEARCH("Forward and RTO charges",G93)),"rto",
 IF(ISNUMBER(SEARCH("Forward charges",G93)),"fwd"))</f>
        <v>fwd</v>
      </c>
      <c r="M93" s="0" t="str">
        <f aca="false">L93&amp;"_"&amp;J93&amp;"_"&amp;K93</f>
        <v>fwd_b_additional</v>
      </c>
      <c r="N93" s="0" t="n">
        <f aca="false">VLOOKUP(M93,Sheet2!$G$5:$H$24,2,0)</f>
        <v>28.3</v>
      </c>
      <c r="O93" s="14" t="n">
        <f aca="false">VLOOKUP(B93,'Pivot Table_Sheet1_1'!$A$2:$C$126,2,0)</f>
        <v>0.84</v>
      </c>
      <c r="P93" s="0" t="n">
        <f aca="false">IF(L93="fwd",
VLOOKUP(J93,Sheet2!$J$18:$Q$22,3,FALSE())+CEILING((O93-0.5)/0.5,1)*VLOOKUP(J93,Sheet2!$J$18:$Q$22,2,FALSE()),
VLOOKUP(J93,Sheet2!$J$18:$Q$22,6,FALSE())+CEILING((O93-0.5)/0.5,1)*VLOOKUP(J93,Sheet2!$J$18:$Q$22,5,FALSE())
)</f>
        <v>61.3</v>
      </c>
    </row>
    <row r="94" customFormat="false" ht="14.25" hidden="false" customHeight="false" outlineLevel="0" collapsed="false">
      <c r="A94" s="0" t="s">
        <v>406</v>
      </c>
      <c r="B94" s="1" t="s">
        <v>117</v>
      </c>
      <c r="C94" s="0" t="s">
        <v>354</v>
      </c>
      <c r="D94" s="0" t="n">
        <v>121003</v>
      </c>
      <c r="E94" s="0" t="s">
        <v>407</v>
      </c>
      <c r="F94" s="0" t="s">
        <v>166</v>
      </c>
      <c r="G94" s="0" t="s">
        <v>167</v>
      </c>
      <c r="H94" s="0" t="s">
        <v>172</v>
      </c>
      <c r="I94" s="0" t="str">
        <f aca="false">VLOOKUP(B94,order!$A$2:$G$401,3,0)</f>
        <v>1.00</v>
      </c>
      <c r="J94" s="0" t="str">
        <f aca="false">VLOOKUP(D94,[2]Sheet1!A94:C217,3,0)</f>
        <v>b</v>
      </c>
      <c r="K94" s="0" t="str">
        <f aca="false">VLOOKUP(B94,order!$A$2:$I$401,9,0)</f>
        <v>fixed</v>
      </c>
      <c r="L94" s="0" t="str">
        <f aca="false">IF(ISNUMBER(SEARCH("Forward and RTO charges",G94)),"rto",
 IF(ISNUMBER(SEARCH("Forward charges",G94)),"fwd"))</f>
        <v>fwd</v>
      </c>
      <c r="M94" s="0" t="str">
        <f aca="false">L94&amp;"_"&amp;J94&amp;"_"&amp;K94</f>
        <v>fwd_b_fixed</v>
      </c>
      <c r="N94" s="0" t="n">
        <f aca="false">VLOOKUP(M94,Sheet2!$G$5:$H$24,2,0)</f>
        <v>33</v>
      </c>
      <c r="O94" s="14" t="n">
        <f aca="false">VLOOKUP(B94,'Pivot Table_Sheet1_1'!$A$2:$C$126,2,0)</f>
        <v>0.127</v>
      </c>
      <c r="P94" s="0" t="n">
        <f aca="false">IF(L94="fwd",
VLOOKUP(J94,Sheet2!$J$18:$Q$22,3,FALSE())+CEILING((O94-0.5)/0.5,1)*VLOOKUP(J94,Sheet2!$J$18:$Q$22,2,FALSE()),
VLOOKUP(J94,Sheet2!$J$18:$Q$22,6,FALSE())+CEILING((O94-0.5)/0.5,1)*VLOOKUP(J94,Sheet2!$J$18:$Q$22,5,FALSE())
)</f>
        <v>33</v>
      </c>
    </row>
    <row r="95" customFormat="false" ht="14.25" hidden="false" customHeight="false" outlineLevel="0" collapsed="false">
      <c r="A95" s="0" t="s">
        <v>408</v>
      </c>
      <c r="B95" s="1" t="s">
        <v>116</v>
      </c>
      <c r="C95" s="0" t="s">
        <v>285</v>
      </c>
      <c r="D95" s="0" t="n">
        <v>121003</v>
      </c>
      <c r="E95" s="0" t="s">
        <v>409</v>
      </c>
      <c r="F95" s="0" t="s">
        <v>166</v>
      </c>
      <c r="G95" s="0" t="s">
        <v>167</v>
      </c>
      <c r="H95" s="0" t="s">
        <v>172</v>
      </c>
      <c r="I95" s="0" t="str">
        <f aca="false">VLOOKUP(B95,order!$A$2:$G$401,3,0)</f>
        <v>1.00</v>
      </c>
      <c r="J95" s="0" t="str">
        <f aca="false">VLOOKUP(D95,[2]Sheet1!A95:C218,3,0)</f>
        <v>b</v>
      </c>
      <c r="K95" s="0" t="str">
        <f aca="false">VLOOKUP(B95,order!$A$2:$I$401,9,0)</f>
        <v>fixed</v>
      </c>
      <c r="L95" s="0" t="str">
        <f aca="false">IF(ISNUMBER(SEARCH("Forward and RTO charges",G95)),"rto",
 IF(ISNUMBER(SEARCH("Forward charges",G95)),"fwd"))</f>
        <v>fwd</v>
      </c>
      <c r="M95" s="0" t="str">
        <f aca="false">L95&amp;"_"&amp;J95&amp;"_"&amp;K95</f>
        <v>fwd_b_fixed</v>
      </c>
      <c r="N95" s="0" t="n">
        <f aca="false">VLOOKUP(M95,Sheet2!$G$5:$H$24,2,0)</f>
        <v>33</v>
      </c>
      <c r="O95" s="14" t="n">
        <f aca="false">VLOOKUP(B95,'Pivot Table_Sheet1_1'!$A$2:$C$126,2,0)</f>
        <v>0.5</v>
      </c>
      <c r="P95" s="0" t="n">
        <f aca="false">IF(L95="fwd",
VLOOKUP(J95,Sheet2!$J$18:$Q$22,3,FALSE())+CEILING((O95-0.5)/0.5,1)*VLOOKUP(J95,Sheet2!$J$18:$Q$22,2,FALSE()),
VLOOKUP(J95,Sheet2!$J$18:$Q$22,6,FALSE())+CEILING((O95-0.5)/0.5,1)*VLOOKUP(J95,Sheet2!$J$18:$Q$22,5,FALSE())
)</f>
        <v>33</v>
      </c>
    </row>
    <row r="96" customFormat="false" ht="14.25" hidden="false" customHeight="false" outlineLevel="0" collapsed="false">
      <c r="A96" s="0" t="s">
        <v>410</v>
      </c>
      <c r="B96" s="1" t="s">
        <v>114</v>
      </c>
      <c r="C96" s="0" t="s">
        <v>271</v>
      </c>
      <c r="D96" s="0" t="n">
        <v>121003</v>
      </c>
      <c r="E96" s="0" t="s">
        <v>411</v>
      </c>
      <c r="F96" s="0" t="s">
        <v>166</v>
      </c>
      <c r="G96" s="0" t="s">
        <v>167</v>
      </c>
      <c r="H96" s="0" t="s">
        <v>172</v>
      </c>
      <c r="I96" s="0" t="str">
        <f aca="false">VLOOKUP(B96,order!$A$2:$G$401,3,0)</f>
        <v>1.00</v>
      </c>
      <c r="J96" s="0" t="str">
        <f aca="false">VLOOKUP(D96,[2]Sheet1!A96:C219,3,0)</f>
        <v>b</v>
      </c>
      <c r="K96" s="0" t="str">
        <f aca="false">VLOOKUP(B96,order!$A$2:$I$401,9,0)</f>
        <v>fixed</v>
      </c>
      <c r="L96" s="0" t="str">
        <f aca="false">IF(ISNUMBER(SEARCH("Forward and RTO charges",G96)),"rto",
 IF(ISNUMBER(SEARCH("Forward charges",G96)),"fwd"))</f>
        <v>fwd</v>
      </c>
      <c r="M96" s="0" t="str">
        <f aca="false">L96&amp;"_"&amp;J96&amp;"_"&amp;K96</f>
        <v>fwd_b_fixed</v>
      </c>
      <c r="N96" s="0" t="n">
        <f aca="false">VLOOKUP(M96,Sheet2!$G$5:$H$24,2,0)</f>
        <v>33</v>
      </c>
      <c r="O96" s="14" t="n">
        <f aca="false">VLOOKUP(B96,'Pivot Table_Sheet1_1'!$A$2:$C$126,2,0)</f>
        <v>0.5</v>
      </c>
      <c r="P96" s="0" t="n">
        <f aca="false">IF(L96="fwd",
VLOOKUP(J96,Sheet2!$J$18:$Q$22,3,FALSE())+CEILING((O96-0.5)/0.5,1)*VLOOKUP(J96,Sheet2!$J$18:$Q$22,2,FALSE()),
VLOOKUP(J96,Sheet2!$J$18:$Q$22,6,FALSE())+CEILING((O96-0.5)/0.5,1)*VLOOKUP(J96,Sheet2!$J$18:$Q$22,5,FALSE())
)</f>
        <v>33</v>
      </c>
    </row>
    <row r="97" customFormat="false" ht="14.25" hidden="false" customHeight="false" outlineLevel="0" collapsed="false">
      <c r="A97" s="0" t="s">
        <v>412</v>
      </c>
      <c r="B97" s="1" t="s">
        <v>105</v>
      </c>
      <c r="C97" s="0" t="s">
        <v>413</v>
      </c>
      <c r="D97" s="0" t="n">
        <v>121003</v>
      </c>
      <c r="E97" s="0" t="s">
        <v>414</v>
      </c>
      <c r="F97" s="0" t="s">
        <v>166</v>
      </c>
      <c r="G97" s="0" t="s">
        <v>167</v>
      </c>
      <c r="H97" s="0" t="s">
        <v>176</v>
      </c>
      <c r="I97" s="0" t="str">
        <f aca="false">VLOOKUP(B97,order!$A$2:$G$401,3,0)</f>
        <v>1.00</v>
      </c>
      <c r="J97" s="0" t="str">
        <f aca="false">VLOOKUP(D97,[2]Sheet1!A97:C220,3,0)</f>
        <v>b</v>
      </c>
      <c r="K97" s="0" t="str">
        <f aca="false">VLOOKUP(B97,order!$A$2:$I$401,9,0)</f>
        <v>fixed</v>
      </c>
      <c r="L97" s="0" t="str">
        <f aca="false">IF(ISNUMBER(SEARCH("Forward and RTO charges",G97)),"rto",
 IF(ISNUMBER(SEARCH("Forward charges",G97)),"fwd"))</f>
        <v>fwd</v>
      </c>
      <c r="M97" s="0" t="str">
        <f aca="false">L97&amp;"_"&amp;J97&amp;"_"&amp;K97</f>
        <v>fwd_b_fixed</v>
      </c>
      <c r="N97" s="0" t="n">
        <f aca="false">VLOOKUP(M97,Sheet2!$G$5:$H$24,2,0)</f>
        <v>33</v>
      </c>
      <c r="O97" s="14" t="n">
        <f aca="false">VLOOKUP(B97,'Pivot Table_Sheet1_1'!$A$2:$C$126,2,0)</f>
        <v>0.49</v>
      </c>
      <c r="P97" s="0" t="n">
        <f aca="false">IF(L97="fwd",
VLOOKUP(J97,Sheet2!$J$18:$Q$22,3,FALSE())+CEILING((O97-0.5)/0.5,1)*VLOOKUP(J97,Sheet2!$J$18:$Q$22,2,FALSE()),
VLOOKUP(J97,Sheet2!$J$18:$Q$22,6,FALSE())+CEILING((O97-0.5)/0.5,1)*VLOOKUP(J97,Sheet2!$J$18:$Q$22,5,FALSE())
)</f>
        <v>33</v>
      </c>
    </row>
    <row r="98" customFormat="false" ht="14.25" hidden="false" customHeight="false" outlineLevel="0" collapsed="false">
      <c r="A98" s="0" t="s">
        <v>415</v>
      </c>
      <c r="B98" s="1" t="s">
        <v>99</v>
      </c>
      <c r="C98" s="0" t="s">
        <v>271</v>
      </c>
      <c r="D98" s="0" t="n">
        <v>121003</v>
      </c>
      <c r="E98" s="0" t="s">
        <v>416</v>
      </c>
      <c r="F98" s="0" t="s">
        <v>166</v>
      </c>
      <c r="G98" s="0" t="s">
        <v>167</v>
      </c>
      <c r="H98" s="0" t="s">
        <v>172</v>
      </c>
      <c r="I98" s="0" t="str">
        <f aca="false">VLOOKUP(B98,order!$A$2:$G$401,3,0)</f>
        <v>1.00</v>
      </c>
      <c r="J98" s="0" t="str">
        <f aca="false">VLOOKUP(D98,[2]Sheet1!A98:C221,3,0)</f>
        <v>b</v>
      </c>
      <c r="K98" s="0" t="str">
        <f aca="false">VLOOKUP(B98,order!$A$2:$I$401,9,0)</f>
        <v>fixed</v>
      </c>
      <c r="L98" s="0" t="str">
        <f aca="false">IF(ISNUMBER(SEARCH("Forward and RTO charges",G98)),"rto",
 IF(ISNUMBER(SEARCH("Forward charges",G98)),"fwd"))</f>
        <v>fwd</v>
      </c>
      <c r="M98" s="0" t="str">
        <f aca="false">L98&amp;"_"&amp;J98&amp;"_"&amp;K98</f>
        <v>fwd_b_fixed</v>
      </c>
      <c r="N98" s="0" t="n">
        <f aca="false">VLOOKUP(M98,Sheet2!$G$5:$H$24,2,0)</f>
        <v>33</v>
      </c>
      <c r="O98" s="14" t="n">
        <f aca="false">VLOOKUP(B98,'Pivot Table_Sheet1_1'!$A$2:$C$126,2,0)</f>
        <v>0.5</v>
      </c>
      <c r="P98" s="0" t="n">
        <f aca="false">IF(L98="fwd",
VLOOKUP(J98,Sheet2!$J$18:$Q$22,3,FALSE())+CEILING((O98-0.5)/0.5,1)*VLOOKUP(J98,Sheet2!$J$18:$Q$22,2,FALSE()),
VLOOKUP(J98,Sheet2!$J$18:$Q$22,6,FALSE())+CEILING((O98-0.5)/0.5,1)*VLOOKUP(J98,Sheet2!$J$18:$Q$22,5,FALSE())
)</f>
        <v>33</v>
      </c>
    </row>
    <row r="99" customFormat="false" ht="14.25" hidden="false" customHeight="false" outlineLevel="0" collapsed="false">
      <c r="A99" s="0" t="s">
        <v>417</v>
      </c>
      <c r="B99" s="1" t="s">
        <v>97</v>
      </c>
      <c r="C99" s="0" t="s">
        <v>418</v>
      </c>
      <c r="D99" s="0" t="n">
        <v>121003</v>
      </c>
      <c r="E99" s="0" t="s">
        <v>419</v>
      </c>
      <c r="F99" s="0" t="s">
        <v>166</v>
      </c>
      <c r="G99" s="0" t="s">
        <v>167</v>
      </c>
      <c r="H99" s="0" t="s">
        <v>172</v>
      </c>
      <c r="I99" s="0" t="str">
        <f aca="false">VLOOKUP(B99,order!$A$2:$G$401,3,0)</f>
        <v>1.00</v>
      </c>
      <c r="J99" s="0" t="str">
        <f aca="false">VLOOKUP(D99,[2]Sheet1!A99:C222,3,0)</f>
        <v>b</v>
      </c>
      <c r="K99" s="0" t="str">
        <f aca="false">VLOOKUP(B99,order!$A$2:$I$401,9,0)</f>
        <v>fixed</v>
      </c>
      <c r="L99" s="0" t="str">
        <f aca="false">IF(ISNUMBER(SEARCH("Forward and RTO charges",G99)),"rto",
 IF(ISNUMBER(SEARCH("Forward charges",G99)),"fwd"))</f>
        <v>fwd</v>
      </c>
      <c r="M99" s="0" t="str">
        <f aca="false">L99&amp;"_"&amp;J99&amp;"_"&amp;K99</f>
        <v>fwd_b_fixed</v>
      </c>
      <c r="N99" s="0" t="n">
        <f aca="false">VLOOKUP(M99,Sheet2!$G$5:$H$24,2,0)</f>
        <v>33</v>
      </c>
      <c r="O99" s="14" t="n">
        <f aca="false">VLOOKUP(B99,'Pivot Table_Sheet1_1'!$A$2:$C$126,2,0)</f>
        <v>0.5</v>
      </c>
      <c r="P99" s="0" t="n">
        <f aca="false">IF(L99="fwd",
VLOOKUP(J99,Sheet2!$J$18:$Q$22,3,FALSE())+CEILING((O99-0.5)/0.5,1)*VLOOKUP(J99,Sheet2!$J$18:$Q$22,2,FALSE()),
VLOOKUP(J99,Sheet2!$J$18:$Q$22,6,FALSE())+CEILING((O99-0.5)/0.5,1)*VLOOKUP(J99,Sheet2!$J$18:$Q$22,5,FALSE())
)</f>
        <v>33</v>
      </c>
    </row>
    <row r="100" customFormat="false" ht="14.25" hidden="false" customHeight="false" outlineLevel="0" collapsed="false">
      <c r="A100" s="0" t="s">
        <v>420</v>
      </c>
      <c r="B100" s="1" t="s">
        <v>92</v>
      </c>
      <c r="C100" s="0" t="s">
        <v>421</v>
      </c>
      <c r="D100" s="0" t="n">
        <v>121003</v>
      </c>
      <c r="E100" s="0" t="s">
        <v>422</v>
      </c>
      <c r="F100" s="0" t="s">
        <v>166</v>
      </c>
      <c r="G100" s="0" t="s">
        <v>167</v>
      </c>
      <c r="H100" s="0" t="s">
        <v>423</v>
      </c>
      <c r="I100" s="0" t="str">
        <f aca="false">VLOOKUP(B100,order!$A$2:$G$401,3,0)</f>
        <v>1.00</v>
      </c>
      <c r="J100" s="0" t="str">
        <f aca="false">VLOOKUP(D100,[2]Sheet1!A100:C223,3,0)</f>
        <v>b</v>
      </c>
      <c r="K100" s="0" t="str">
        <f aca="false">VLOOKUP(B100,order!$A$2:$I$401,9,0)</f>
        <v>additional</v>
      </c>
      <c r="L100" s="0" t="str">
        <f aca="false">IF(ISNUMBER(SEARCH("Forward and RTO charges",G100)),"rto",
 IF(ISNUMBER(SEARCH("Forward charges",G100)),"fwd"))</f>
        <v>fwd</v>
      </c>
      <c r="M100" s="0" t="str">
        <f aca="false">L100&amp;"_"&amp;J100&amp;"_"&amp;K100</f>
        <v>fwd_b_additional</v>
      </c>
      <c r="N100" s="0" t="n">
        <f aca="false">VLOOKUP(M100,Sheet2!$G$5:$H$24,2,0)</f>
        <v>28.3</v>
      </c>
      <c r="O100" s="14" t="n">
        <f aca="false">VLOOKUP(B100,'Pivot Table_Sheet1_1'!$A$2:$C$126,2,0)</f>
        <v>0.765</v>
      </c>
      <c r="P100" s="0" t="n">
        <f aca="false">IF(L100="fwd",
VLOOKUP(J100,Sheet2!$J$18:$Q$22,3,FALSE())+CEILING((O100-0.5)/0.5,1)*VLOOKUP(J100,Sheet2!$J$18:$Q$22,2,FALSE()),
VLOOKUP(J100,Sheet2!$J$18:$Q$22,6,FALSE())+CEILING((O100-0.5)/0.5,1)*VLOOKUP(J100,Sheet2!$J$18:$Q$22,5,FALSE())
)</f>
        <v>61.3</v>
      </c>
    </row>
    <row r="101" customFormat="false" ht="14.25" hidden="false" customHeight="false" outlineLevel="0" collapsed="false">
      <c r="A101" s="0" t="s">
        <v>424</v>
      </c>
      <c r="B101" s="1" t="s">
        <v>104</v>
      </c>
      <c r="C101" s="0" t="s">
        <v>425</v>
      </c>
      <c r="D101" s="0" t="n">
        <v>121003</v>
      </c>
      <c r="E101" s="0" t="s">
        <v>426</v>
      </c>
      <c r="F101" s="0" t="s">
        <v>166</v>
      </c>
      <c r="G101" s="0" t="s">
        <v>167</v>
      </c>
      <c r="H101" s="0" t="s">
        <v>172</v>
      </c>
      <c r="I101" s="0" t="str">
        <f aca="false">VLOOKUP(B101,order!$A$2:$G$401,3,0)</f>
        <v>1.00</v>
      </c>
      <c r="J101" s="0" t="str">
        <f aca="false">VLOOKUP(D101,[2]Sheet1!A101:C224,3,0)</f>
        <v>b</v>
      </c>
      <c r="K101" s="0" t="str">
        <f aca="false">VLOOKUP(B101,order!$A$2:$I$401,9,0)</f>
        <v>fixed</v>
      </c>
      <c r="L101" s="0" t="str">
        <f aca="false">IF(ISNUMBER(SEARCH("Forward and RTO charges",G101)),"rto",
 IF(ISNUMBER(SEARCH("Forward charges",G101)),"fwd"))</f>
        <v>fwd</v>
      </c>
      <c r="M101" s="0" t="str">
        <f aca="false">L101&amp;"_"&amp;J101&amp;"_"&amp;K101</f>
        <v>fwd_b_fixed</v>
      </c>
      <c r="N101" s="0" t="n">
        <f aca="false">VLOOKUP(M101,Sheet2!$G$5:$H$24,2,0)</f>
        <v>33</v>
      </c>
      <c r="O101" s="14" t="n">
        <f aca="false">VLOOKUP(B101,'Pivot Table_Sheet1_1'!$A$2:$C$126,2,0)</f>
        <v>0.5</v>
      </c>
      <c r="P101" s="0" t="n">
        <f aca="false">IF(L101="fwd",
VLOOKUP(J101,Sheet2!$J$18:$Q$22,3,FALSE())+CEILING((O101-0.5)/0.5,1)*VLOOKUP(J101,Sheet2!$J$18:$Q$22,2,FALSE()),
VLOOKUP(J101,Sheet2!$J$18:$Q$22,6,FALSE())+CEILING((O101-0.5)/0.5,1)*VLOOKUP(J101,Sheet2!$J$18:$Q$22,5,FALSE())
)</f>
        <v>33</v>
      </c>
    </row>
    <row r="102" customFormat="false" ht="14.25" hidden="false" customHeight="false" outlineLevel="0" collapsed="false">
      <c r="A102" s="0" t="s">
        <v>427</v>
      </c>
      <c r="B102" s="1" t="s">
        <v>100</v>
      </c>
      <c r="C102" s="0" t="s">
        <v>428</v>
      </c>
      <c r="D102" s="0" t="n">
        <v>121003</v>
      </c>
      <c r="E102" s="0" t="s">
        <v>429</v>
      </c>
      <c r="F102" s="0" t="s">
        <v>166</v>
      </c>
      <c r="G102" s="0" t="s">
        <v>167</v>
      </c>
      <c r="H102" s="0" t="s">
        <v>168</v>
      </c>
      <c r="I102" s="0" t="str">
        <f aca="false">VLOOKUP(B102,order!$A$2:$G$401,3,0)</f>
        <v>1.00</v>
      </c>
      <c r="J102" s="0" t="str">
        <f aca="false">VLOOKUP(D102,[2]Sheet1!A102:C225,3,0)</f>
        <v>b</v>
      </c>
      <c r="K102" s="0" t="str">
        <f aca="false">VLOOKUP(B102,order!$A$2:$I$401,9,0)</f>
        <v>fixed</v>
      </c>
      <c r="L102" s="0" t="str">
        <f aca="false">IF(ISNUMBER(SEARCH("Forward and RTO charges",G102)),"rto",
 IF(ISNUMBER(SEARCH("Forward charges",G102)),"fwd"))</f>
        <v>fwd</v>
      </c>
      <c r="M102" s="0" t="str">
        <f aca="false">L102&amp;"_"&amp;J102&amp;"_"&amp;K102</f>
        <v>fwd_b_fixed</v>
      </c>
      <c r="N102" s="0" t="n">
        <f aca="false">VLOOKUP(M102,Sheet2!$G$5:$H$24,2,0)</f>
        <v>33</v>
      </c>
      <c r="O102" s="14" t="n">
        <f aca="false">VLOOKUP(B102,'Pivot Table_Sheet1_1'!$A$2:$C$126,2,0)</f>
        <v>0.83</v>
      </c>
      <c r="P102" s="0" t="n">
        <f aca="false">IF(L102="fwd",
VLOOKUP(J102,Sheet2!$J$18:$Q$22,3,FALSE())+CEILING((O102-0.5)/0.5,1)*VLOOKUP(J102,Sheet2!$J$18:$Q$22,2,FALSE()),
VLOOKUP(J102,Sheet2!$J$18:$Q$22,6,FALSE())+CEILING((O102-0.5)/0.5,1)*VLOOKUP(J102,Sheet2!$J$18:$Q$22,5,FALSE())
)</f>
        <v>61.3</v>
      </c>
    </row>
    <row r="103" customFormat="false" ht="14.25" hidden="false" customHeight="false" outlineLevel="0" collapsed="false">
      <c r="A103" s="0" t="s">
        <v>430</v>
      </c>
      <c r="B103" s="1" t="s">
        <v>84</v>
      </c>
      <c r="C103" s="0" t="s">
        <v>233</v>
      </c>
      <c r="D103" s="0" t="n">
        <v>121003</v>
      </c>
      <c r="E103" s="0" t="s">
        <v>345</v>
      </c>
      <c r="F103" s="0" t="s">
        <v>166</v>
      </c>
      <c r="G103" s="0" t="s">
        <v>167</v>
      </c>
      <c r="H103" s="0" t="s">
        <v>172</v>
      </c>
      <c r="I103" s="0" t="str">
        <f aca="false">VLOOKUP(B103,order!$A$2:$G$401,3,0)</f>
        <v>1.00</v>
      </c>
      <c r="J103" s="0" t="str">
        <f aca="false">VLOOKUP(D103,[2]Sheet1!A103:C226,3,0)</f>
        <v>b</v>
      </c>
      <c r="K103" s="0" t="str">
        <f aca="false">VLOOKUP(B103,order!$A$2:$I$401,9,0)</f>
        <v>fixed</v>
      </c>
      <c r="L103" s="0" t="str">
        <f aca="false">IF(ISNUMBER(SEARCH("Forward and RTO charges",G103)),"rto",
 IF(ISNUMBER(SEARCH("Forward charges",G103)),"fwd"))</f>
        <v>fwd</v>
      </c>
      <c r="M103" s="0" t="str">
        <f aca="false">L103&amp;"_"&amp;J103&amp;"_"&amp;K103</f>
        <v>fwd_b_fixed</v>
      </c>
      <c r="N103" s="0" t="n">
        <f aca="false">VLOOKUP(M103,Sheet2!$G$5:$H$24,2,0)</f>
        <v>33</v>
      </c>
      <c r="O103" s="14" t="n">
        <f aca="false">VLOOKUP(B103,'Pivot Table_Sheet1_1'!$A$2:$C$126,2,0)</f>
        <v>0.5</v>
      </c>
      <c r="P103" s="0" t="n">
        <f aca="false">IF(L103="fwd",
VLOOKUP(J103,Sheet2!$J$18:$Q$22,3,FALSE())+CEILING((O103-0.5)/0.5,1)*VLOOKUP(J103,Sheet2!$J$18:$Q$22,2,FALSE()),
VLOOKUP(J103,Sheet2!$J$18:$Q$22,6,FALSE())+CEILING((O103-0.5)/0.5,1)*VLOOKUP(J103,Sheet2!$J$18:$Q$22,5,FALSE())
)</f>
        <v>33</v>
      </c>
    </row>
    <row r="104" customFormat="false" ht="14.25" hidden="false" customHeight="false" outlineLevel="0" collapsed="false">
      <c r="A104" s="0" t="s">
        <v>431</v>
      </c>
      <c r="B104" s="1" t="s">
        <v>81</v>
      </c>
      <c r="C104" s="0" t="s">
        <v>202</v>
      </c>
      <c r="D104" s="0" t="n">
        <v>121003</v>
      </c>
      <c r="E104" s="0" t="s">
        <v>432</v>
      </c>
      <c r="F104" s="0" t="s">
        <v>179</v>
      </c>
      <c r="G104" s="0" t="s">
        <v>167</v>
      </c>
      <c r="H104" s="0" t="s">
        <v>180</v>
      </c>
      <c r="I104" s="0" t="str">
        <f aca="false">VLOOKUP(B104,order!$A$2:$G$401,3,0)</f>
        <v>1.00</v>
      </c>
      <c r="J104" s="0" t="str">
        <f aca="false">VLOOKUP(D104,[2]Sheet1!A104:C227,3,0)</f>
        <v>e</v>
      </c>
      <c r="K104" s="0" t="str">
        <f aca="false">VLOOKUP(B104,order!$A$2:$I$401,9,0)</f>
        <v>fixed</v>
      </c>
      <c r="L104" s="0" t="str">
        <f aca="false">IF(ISNUMBER(SEARCH("Forward and RTO charges",G104)),"rto",
 IF(ISNUMBER(SEARCH("Forward charges",G104)),"fwd"))</f>
        <v>fwd</v>
      </c>
      <c r="M104" s="0" t="str">
        <f aca="false">L104&amp;"_"&amp;J104&amp;"_"&amp;K104</f>
        <v>fwd_e_fixed</v>
      </c>
      <c r="N104" s="0" t="n">
        <f aca="false">VLOOKUP(M104,Sheet2!$G$5:$H$24,2,0)</f>
        <v>56.6</v>
      </c>
      <c r="O104" s="14" t="n">
        <f aca="false">VLOOKUP(B104,'Pivot Table_Sheet1_1'!$A$2:$C$126,2,0)</f>
        <v>0.5</v>
      </c>
      <c r="P104" s="0" t="n">
        <f aca="false">IF(L104="fwd",
VLOOKUP(J104,Sheet2!$J$18:$Q$22,3,FALSE())+CEILING((O104-0.5)/0.5,1)*VLOOKUP(J104,Sheet2!$J$18:$Q$22,2,FALSE()),
VLOOKUP(J104,Sheet2!$J$18:$Q$22,6,FALSE())+CEILING((O104-0.5)/0.5,1)*VLOOKUP(J104,Sheet2!$J$18:$Q$22,5,FALSE())
)</f>
        <v>56.6</v>
      </c>
    </row>
    <row r="105" customFormat="false" ht="14.25" hidden="false" customHeight="false" outlineLevel="0" collapsed="false">
      <c r="A105" s="0" t="s">
        <v>433</v>
      </c>
      <c r="B105" s="1" t="s">
        <v>78</v>
      </c>
      <c r="C105" s="0" t="s">
        <v>202</v>
      </c>
      <c r="D105" s="0" t="n">
        <v>121003</v>
      </c>
      <c r="E105" s="0" t="s">
        <v>434</v>
      </c>
      <c r="F105" s="0" t="s">
        <v>166</v>
      </c>
      <c r="G105" s="0" t="s">
        <v>167</v>
      </c>
      <c r="H105" s="0" t="s">
        <v>172</v>
      </c>
      <c r="I105" s="0" t="str">
        <f aca="false">VLOOKUP(B105,order!$A$2:$G$401,3,0)</f>
        <v>1.00</v>
      </c>
      <c r="J105" s="0" t="str">
        <f aca="false">VLOOKUP(D105,[2]Sheet1!A105:C228,3,0)</f>
        <v>b</v>
      </c>
      <c r="K105" s="0" t="str">
        <f aca="false">VLOOKUP(B105,order!$A$2:$I$401,9,0)</f>
        <v>fixed</v>
      </c>
      <c r="L105" s="0" t="str">
        <f aca="false">IF(ISNUMBER(SEARCH("Forward and RTO charges",G105)),"rto",
 IF(ISNUMBER(SEARCH("Forward charges",G105)),"fwd"))</f>
        <v>fwd</v>
      </c>
      <c r="M105" s="0" t="str">
        <f aca="false">L105&amp;"_"&amp;J105&amp;"_"&amp;K105</f>
        <v>fwd_b_fixed</v>
      </c>
      <c r="N105" s="0" t="n">
        <f aca="false">VLOOKUP(M105,Sheet2!$G$5:$H$24,2,0)</f>
        <v>33</v>
      </c>
      <c r="O105" s="14" t="n">
        <f aca="false">VLOOKUP(B105,'Pivot Table_Sheet1_1'!$A$2:$C$126,2,0)</f>
        <v>0.5</v>
      </c>
      <c r="P105" s="0" t="n">
        <f aca="false">IF(L105="fwd",
VLOOKUP(J105,Sheet2!$J$18:$Q$22,3,FALSE())+CEILING((O105-0.5)/0.5,1)*VLOOKUP(J105,Sheet2!$J$18:$Q$22,2,FALSE()),
VLOOKUP(J105,Sheet2!$J$18:$Q$22,6,FALSE())+CEILING((O105-0.5)/0.5,1)*VLOOKUP(J105,Sheet2!$J$18:$Q$22,5,FALSE())
)</f>
        <v>33</v>
      </c>
    </row>
    <row r="106" customFormat="false" ht="14.25" hidden="false" customHeight="false" outlineLevel="0" collapsed="false">
      <c r="A106" s="0" t="s">
        <v>435</v>
      </c>
      <c r="B106" s="1" t="s">
        <v>77</v>
      </c>
      <c r="C106" s="0" t="s">
        <v>436</v>
      </c>
      <c r="D106" s="0" t="n">
        <v>121003</v>
      </c>
      <c r="E106" s="0" t="s">
        <v>437</v>
      </c>
      <c r="F106" s="0" t="s">
        <v>166</v>
      </c>
      <c r="G106" s="0" t="s">
        <v>167</v>
      </c>
      <c r="H106" s="0" t="s">
        <v>316</v>
      </c>
      <c r="I106" s="0" t="str">
        <f aca="false">VLOOKUP(B106,order!$A$2:$G$401,3,0)</f>
        <v>1.00</v>
      </c>
      <c r="J106" s="0" t="str">
        <f aca="false">VLOOKUP(D106,[2]Sheet1!A106:C229,3,0)</f>
        <v>b</v>
      </c>
      <c r="K106" s="0" t="str">
        <f aca="false">VLOOKUP(B106,order!$A$2:$I$401,9,0)</f>
        <v>fixed</v>
      </c>
      <c r="L106" s="0" t="str">
        <f aca="false">IF(ISNUMBER(SEARCH("Forward and RTO charges",G106)),"rto",
 IF(ISNUMBER(SEARCH("Forward charges",G106)),"fwd"))</f>
        <v>fwd</v>
      </c>
      <c r="M106" s="0" t="str">
        <f aca="false">L106&amp;"_"&amp;J106&amp;"_"&amp;K106</f>
        <v>fwd_b_fixed</v>
      </c>
      <c r="N106" s="0" t="n">
        <f aca="false">VLOOKUP(M106,Sheet2!$G$5:$H$24,2,0)</f>
        <v>33</v>
      </c>
      <c r="O106" s="14" t="n">
        <f aca="false">VLOOKUP(B106,'Pivot Table_Sheet1_1'!$A$2:$C$126,2,0)</f>
        <v>0.22</v>
      </c>
      <c r="P106" s="0" t="n">
        <f aca="false">IF(L106="fwd",
VLOOKUP(J106,Sheet2!$J$18:$Q$22,3,FALSE())+CEILING((O106-0.5)/0.5,1)*VLOOKUP(J106,Sheet2!$J$18:$Q$22,2,FALSE()),
VLOOKUP(J106,Sheet2!$J$18:$Q$22,6,FALSE())+CEILING((O106-0.5)/0.5,1)*VLOOKUP(J106,Sheet2!$J$18:$Q$22,5,FALSE())
)</f>
        <v>33</v>
      </c>
    </row>
    <row r="107" customFormat="false" ht="14.25" hidden="false" customHeight="false" outlineLevel="0" collapsed="false">
      <c r="A107" s="0" t="s">
        <v>438</v>
      </c>
      <c r="B107" s="1" t="s">
        <v>75</v>
      </c>
      <c r="C107" s="0" t="s">
        <v>439</v>
      </c>
      <c r="D107" s="0" t="n">
        <v>121003</v>
      </c>
      <c r="E107" s="0" t="s">
        <v>440</v>
      </c>
      <c r="F107" s="0" t="s">
        <v>166</v>
      </c>
      <c r="G107" s="0" t="s">
        <v>167</v>
      </c>
      <c r="H107" s="0" t="s">
        <v>176</v>
      </c>
      <c r="I107" s="0" t="str">
        <f aca="false">VLOOKUP(B107,order!$A$2:$G$401,3,0)</f>
        <v>1.00</v>
      </c>
      <c r="J107" s="0" t="str">
        <f aca="false">VLOOKUP(D107,[2]Sheet1!A107:C230,3,0)</f>
        <v>b</v>
      </c>
      <c r="K107" s="0" t="str">
        <f aca="false">VLOOKUP(B107,order!$A$2:$I$401,9,0)</f>
        <v>additional</v>
      </c>
      <c r="L107" s="0" t="str">
        <f aca="false">IF(ISNUMBER(SEARCH("Forward and RTO charges",G107)),"rto",
 IF(ISNUMBER(SEARCH("Forward charges",G107)),"fwd"))</f>
        <v>fwd</v>
      </c>
      <c r="M107" s="0" t="str">
        <f aca="false">L107&amp;"_"&amp;J107&amp;"_"&amp;K107</f>
        <v>fwd_b_additional</v>
      </c>
      <c r="N107" s="0" t="n">
        <f aca="false">VLOOKUP(M107,Sheet2!$G$5:$H$24,2,0)</f>
        <v>28.3</v>
      </c>
      <c r="O107" s="14" t="n">
        <f aca="false">VLOOKUP(B107,'Pivot Table_Sheet1_1'!$A$2:$C$126,2,0)</f>
        <v>0.6</v>
      </c>
      <c r="P107" s="0" t="n">
        <f aca="false">IF(L107="fwd",
VLOOKUP(J107,Sheet2!$J$18:$Q$22,3,FALSE())+CEILING((O107-0.5)/0.5,1)*VLOOKUP(J107,Sheet2!$J$18:$Q$22,2,FALSE()),
VLOOKUP(J107,Sheet2!$J$18:$Q$22,6,FALSE())+CEILING((O107-0.5)/0.5,1)*VLOOKUP(J107,Sheet2!$J$18:$Q$22,5,FALSE())
)</f>
        <v>61.3</v>
      </c>
    </row>
    <row r="108" customFormat="false" ht="14.25" hidden="false" customHeight="false" outlineLevel="0" collapsed="false">
      <c r="A108" s="0" t="s">
        <v>441</v>
      </c>
      <c r="B108" s="1" t="s">
        <v>74</v>
      </c>
      <c r="C108" s="0" t="s">
        <v>318</v>
      </c>
      <c r="D108" s="0" t="n">
        <v>121003</v>
      </c>
      <c r="E108" s="0" t="s">
        <v>343</v>
      </c>
      <c r="F108" s="0" t="s">
        <v>166</v>
      </c>
      <c r="G108" s="0" t="s">
        <v>167</v>
      </c>
      <c r="H108" s="0" t="s">
        <v>172</v>
      </c>
      <c r="I108" s="0" t="str">
        <f aca="false">VLOOKUP(B108,order!$A$2:$G$401,3,0)</f>
        <v>1.00</v>
      </c>
      <c r="J108" s="0" t="str">
        <f aca="false">VLOOKUP(D108,[2]Sheet1!A108:C231,3,0)</f>
        <v>b</v>
      </c>
      <c r="K108" s="0" t="str">
        <f aca="false">VLOOKUP(B108,order!$A$2:$I$401,9,0)</f>
        <v>fixed</v>
      </c>
      <c r="L108" s="0" t="str">
        <f aca="false">IF(ISNUMBER(SEARCH("Forward and RTO charges",G108)),"rto",
 IF(ISNUMBER(SEARCH("Forward charges",G108)),"fwd"))</f>
        <v>fwd</v>
      </c>
      <c r="M108" s="0" t="str">
        <f aca="false">L108&amp;"_"&amp;J108&amp;"_"&amp;K108</f>
        <v>fwd_b_fixed</v>
      </c>
      <c r="N108" s="0" t="n">
        <f aca="false">VLOOKUP(M108,Sheet2!$G$5:$H$24,2,0)</f>
        <v>33</v>
      </c>
      <c r="O108" s="14" t="n">
        <f aca="false">VLOOKUP(B108,'Pivot Table_Sheet1_1'!$A$2:$C$126,2,0)</f>
        <v>0.5</v>
      </c>
      <c r="P108" s="0" t="n">
        <f aca="false">IF(L108="fwd",
VLOOKUP(J108,Sheet2!$J$18:$Q$22,3,FALSE())+CEILING((O108-0.5)/0.5,1)*VLOOKUP(J108,Sheet2!$J$18:$Q$22,2,FALSE()),
VLOOKUP(J108,Sheet2!$J$18:$Q$22,6,FALSE())+CEILING((O108-0.5)/0.5,1)*VLOOKUP(J108,Sheet2!$J$18:$Q$22,5,FALSE())
)</f>
        <v>33</v>
      </c>
    </row>
    <row r="109" customFormat="false" ht="14.25" hidden="false" customHeight="false" outlineLevel="0" collapsed="false">
      <c r="A109" s="0" t="s">
        <v>442</v>
      </c>
      <c r="B109" s="1" t="s">
        <v>73</v>
      </c>
      <c r="C109" s="0" t="s">
        <v>202</v>
      </c>
      <c r="D109" s="0" t="n">
        <v>121003</v>
      </c>
      <c r="E109" s="0" t="s">
        <v>443</v>
      </c>
      <c r="F109" s="0" t="s">
        <v>166</v>
      </c>
      <c r="G109" s="0" t="s">
        <v>167</v>
      </c>
      <c r="H109" s="0" t="s">
        <v>172</v>
      </c>
      <c r="I109" s="0" t="str">
        <f aca="false">VLOOKUP(B109,order!$A$2:$G$401,3,0)</f>
        <v>1.00</v>
      </c>
      <c r="J109" s="0" t="str">
        <f aca="false">VLOOKUP(D109,[2]Sheet1!A109:C232,3,0)</f>
        <v>b</v>
      </c>
      <c r="K109" s="0" t="str">
        <f aca="false">VLOOKUP(B109,order!$A$2:$I$401,9,0)</f>
        <v>fixed</v>
      </c>
      <c r="L109" s="0" t="str">
        <f aca="false">IF(ISNUMBER(SEARCH("Forward and RTO charges",G109)),"rto",
 IF(ISNUMBER(SEARCH("Forward charges",G109)),"fwd"))</f>
        <v>fwd</v>
      </c>
      <c r="M109" s="0" t="str">
        <f aca="false">L109&amp;"_"&amp;J109&amp;"_"&amp;K109</f>
        <v>fwd_b_fixed</v>
      </c>
      <c r="N109" s="0" t="n">
        <f aca="false">VLOOKUP(M109,Sheet2!$G$5:$H$24,2,0)</f>
        <v>33</v>
      </c>
      <c r="O109" s="14" t="n">
        <f aca="false">VLOOKUP(B109,'Pivot Table_Sheet1_1'!$A$2:$C$126,2,0)</f>
        <v>0.5</v>
      </c>
      <c r="P109" s="0" t="n">
        <f aca="false">IF(L109="fwd",
VLOOKUP(J109,Sheet2!$J$18:$Q$22,3,FALSE())+CEILING((O109-0.5)/0.5,1)*VLOOKUP(J109,Sheet2!$J$18:$Q$22,2,FALSE()),
VLOOKUP(J109,Sheet2!$J$18:$Q$22,6,FALSE())+CEILING((O109-0.5)/0.5,1)*VLOOKUP(J109,Sheet2!$J$18:$Q$22,5,FALSE())
)</f>
        <v>33</v>
      </c>
    </row>
    <row r="110" customFormat="false" ht="14.25" hidden="false" customHeight="false" outlineLevel="0" collapsed="false">
      <c r="A110" s="0" t="s">
        <v>444</v>
      </c>
      <c r="B110" s="1" t="s">
        <v>72</v>
      </c>
      <c r="C110" s="0" t="s">
        <v>202</v>
      </c>
      <c r="D110" s="0" t="n">
        <v>121003</v>
      </c>
      <c r="E110" s="0" t="s">
        <v>445</v>
      </c>
      <c r="F110" s="0" t="s">
        <v>166</v>
      </c>
      <c r="G110" s="0" t="s">
        <v>167</v>
      </c>
      <c r="H110" s="0" t="s">
        <v>172</v>
      </c>
      <c r="I110" s="0" t="str">
        <f aca="false">VLOOKUP(B110,order!$A$2:$G$401,3,0)</f>
        <v>1.00</v>
      </c>
      <c r="J110" s="0" t="str">
        <f aca="false">VLOOKUP(D110,[2]Sheet1!A110:C233,3,0)</f>
        <v>b</v>
      </c>
      <c r="K110" s="0" t="str">
        <f aca="false">VLOOKUP(B110,order!$A$2:$I$401,9,0)</f>
        <v>fixed</v>
      </c>
      <c r="L110" s="0" t="str">
        <f aca="false">IF(ISNUMBER(SEARCH("Forward and RTO charges",G110)),"rto",
 IF(ISNUMBER(SEARCH("Forward charges",G110)),"fwd"))</f>
        <v>fwd</v>
      </c>
      <c r="M110" s="0" t="str">
        <f aca="false">L110&amp;"_"&amp;J110&amp;"_"&amp;K110</f>
        <v>fwd_b_fixed</v>
      </c>
      <c r="N110" s="0" t="n">
        <f aca="false">VLOOKUP(M110,Sheet2!$G$5:$H$24,2,0)</f>
        <v>33</v>
      </c>
      <c r="O110" s="14" t="n">
        <f aca="false">VLOOKUP(B110,'Pivot Table_Sheet1_1'!$A$2:$C$126,2,0)</f>
        <v>0.5</v>
      </c>
      <c r="P110" s="0" t="n">
        <f aca="false">IF(L110="fwd",
VLOOKUP(J110,Sheet2!$J$18:$Q$22,3,FALSE())+CEILING((O110-0.5)/0.5,1)*VLOOKUP(J110,Sheet2!$J$18:$Q$22,2,FALSE()),
VLOOKUP(J110,Sheet2!$J$18:$Q$22,6,FALSE())+CEILING((O110-0.5)/0.5,1)*VLOOKUP(J110,Sheet2!$J$18:$Q$22,5,FALSE())
)</f>
        <v>33</v>
      </c>
    </row>
    <row r="111" customFormat="false" ht="14.25" hidden="false" customHeight="false" outlineLevel="0" collapsed="false">
      <c r="A111" s="0" t="s">
        <v>446</v>
      </c>
      <c r="B111" s="1" t="s">
        <v>71</v>
      </c>
      <c r="C111" s="0" t="s">
        <v>271</v>
      </c>
      <c r="D111" s="0" t="n">
        <v>121003</v>
      </c>
      <c r="E111" s="0" t="s">
        <v>447</v>
      </c>
      <c r="F111" s="0" t="s">
        <v>166</v>
      </c>
      <c r="G111" s="0" t="s">
        <v>167</v>
      </c>
      <c r="H111" s="0" t="s">
        <v>172</v>
      </c>
      <c r="I111" s="0" t="str">
        <f aca="false">VLOOKUP(B111,order!$A$2:$G$401,3,0)</f>
        <v>1.00</v>
      </c>
      <c r="J111" s="0" t="str">
        <f aca="false">VLOOKUP(D111,[2]Sheet1!A111:C234,3,0)</f>
        <v>b</v>
      </c>
      <c r="K111" s="0" t="str">
        <f aca="false">VLOOKUP(B111,order!$A$2:$I$401,9,0)</f>
        <v>fixed</v>
      </c>
      <c r="L111" s="0" t="str">
        <f aca="false">IF(ISNUMBER(SEARCH("Forward and RTO charges",G111)),"rto",
 IF(ISNUMBER(SEARCH("Forward charges",G111)),"fwd"))</f>
        <v>fwd</v>
      </c>
      <c r="M111" s="0" t="str">
        <f aca="false">L111&amp;"_"&amp;J111&amp;"_"&amp;K111</f>
        <v>fwd_b_fixed</v>
      </c>
      <c r="N111" s="0" t="n">
        <f aca="false">VLOOKUP(M111,Sheet2!$G$5:$H$24,2,0)</f>
        <v>33</v>
      </c>
      <c r="O111" s="14" t="n">
        <f aca="false">VLOOKUP(B111,'Pivot Table_Sheet1_1'!$A$2:$C$126,2,0)</f>
        <v>0.5</v>
      </c>
      <c r="P111" s="0" t="n">
        <f aca="false">IF(L111="fwd",
VLOOKUP(J111,Sheet2!$J$18:$Q$22,3,FALSE())+CEILING((O111-0.5)/0.5,1)*VLOOKUP(J111,Sheet2!$J$18:$Q$22,2,FALSE()),
VLOOKUP(J111,Sheet2!$J$18:$Q$22,6,FALSE())+CEILING((O111-0.5)/0.5,1)*VLOOKUP(J111,Sheet2!$J$18:$Q$22,5,FALSE())
)</f>
        <v>33</v>
      </c>
    </row>
    <row r="112" customFormat="false" ht="14.25" hidden="false" customHeight="false" outlineLevel="0" collapsed="false">
      <c r="A112" s="0" t="s">
        <v>448</v>
      </c>
      <c r="B112" s="1" t="s">
        <v>64</v>
      </c>
      <c r="C112" s="0" t="s">
        <v>449</v>
      </c>
      <c r="D112" s="0" t="n">
        <v>121003</v>
      </c>
      <c r="E112" s="0" t="s">
        <v>450</v>
      </c>
      <c r="F112" s="0" t="s">
        <v>166</v>
      </c>
      <c r="G112" s="0" t="s">
        <v>167</v>
      </c>
      <c r="H112" s="0" t="s">
        <v>172</v>
      </c>
      <c r="I112" s="0" t="str">
        <f aca="false">VLOOKUP(B112,order!$A$2:$G$401,3,0)</f>
        <v>1.00</v>
      </c>
      <c r="J112" s="0" t="str">
        <f aca="false">VLOOKUP(D112,[2]Sheet1!A112:C235,3,0)</f>
        <v>b</v>
      </c>
      <c r="K112" s="0" t="str">
        <f aca="false">VLOOKUP(B112,order!$A$2:$I$401,9,0)</f>
        <v>fixed</v>
      </c>
      <c r="L112" s="0" t="str">
        <f aca="false">IF(ISNUMBER(SEARCH("Forward and RTO charges",G112)),"rto",
 IF(ISNUMBER(SEARCH("Forward charges",G112)),"fwd"))</f>
        <v>fwd</v>
      </c>
      <c r="M112" s="0" t="str">
        <f aca="false">L112&amp;"_"&amp;J112&amp;"_"&amp;K112</f>
        <v>fwd_b_fixed</v>
      </c>
      <c r="N112" s="0" t="n">
        <f aca="false">VLOOKUP(M112,Sheet2!$G$5:$H$24,2,0)</f>
        <v>33</v>
      </c>
      <c r="O112" s="14" t="n">
        <f aca="false">VLOOKUP(B112,'Pivot Table_Sheet1_1'!$A$2:$C$126,2,0)</f>
        <v>0.361</v>
      </c>
      <c r="P112" s="0" t="n">
        <f aca="false">IF(L112="fwd",
VLOOKUP(J112,Sheet2!$J$18:$Q$22,3,FALSE())+CEILING((O112-0.5)/0.5,1)*VLOOKUP(J112,Sheet2!$J$18:$Q$22,2,FALSE()),
VLOOKUP(J112,Sheet2!$J$18:$Q$22,6,FALSE())+CEILING((O112-0.5)/0.5,1)*VLOOKUP(J112,Sheet2!$J$18:$Q$22,5,FALSE())
)</f>
        <v>33</v>
      </c>
    </row>
    <row r="113" customFormat="false" ht="14.25" hidden="false" customHeight="false" outlineLevel="0" collapsed="false">
      <c r="A113" s="0" t="s">
        <v>451</v>
      </c>
      <c r="B113" s="1" t="s">
        <v>62</v>
      </c>
      <c r="C113" s="0" t="s">
        <v>452</v>
      </c>
      <c r="D113" s="0" t="n">
        <v>121003</v>
      </c>
      <c r="E113" s="0" t="s">
        <v>453</v>
      </c>
      <c r="F113" s="0" t="s">
        <v>166</v>
      </c>
      <c r="G113" s="0" t="s">
        <v>167</v>
      </c>
      <c r="H113" s="0" t="s">
        <v>172</v>
      </c>
      <c r="I113" s="0" t="str">
        <f aca="false">VLOOKUP(B113,order!$A$2:$G$401,3,0)</f>
        <v>1.00</v>
      </c>
      <c r="J113" s="0" t="str">
        <f aca="false">VLOOKUP(D113,[2]Sheet1!A113:C236,3,0)</f>
        <v>b</v>
      </c>
      <c r="K113" s="0" t="str">
        <f aca="false">VLOOKUP(B113,order!$A$2:$I$401,9,0)</f>
        <v>fixed</v>
      </c>
      <c r="L113" s="0" t="str">
        <f aca="false">IF(ISNUMBER(SEARCH("Forward and RTO charges",G113)),"rto",
 IF(ISNUMBER(SEARCH("Forward charges",G113)),"fwd"))</f>
        <v>fwd</v>
      </c>
      <c r="M113" s="0" t="str">
        <f aca="false">L113&amp;"_"&amp;J113&amp;"_"&amp;K113</f>
        <v>fwd_b_fixed</v>
      </c>
      <c r="N113" s="0" t="n">
        <f aca="false">VLOOKUP(M113,Sheet2!$G$5:$H$24,2,0)</f>
        <v>33</v>
      </c>
      <c r="O113" s="14" t="n">
        <f aca="false">VLOOKUP(B113,'Pivot Table_Sheet1_1'!$A$2:$C$126,2,0)</f>
        <v>0.5</v>
      </c>
      <c r="P113" s="0" t="n">
        <f aca="false">IF(L113="fwd",
VLOOKUP(J113,Sheet2!$J$18:$Q$22,3,FALSE())+CEILING((O113-0.5)/0.5,1)*VLOOKUP(J113,Sheet2!$J$18:$Q$22,2,FALSE()),
VLOOKUP(J113,Sheet2!$J$18:$Q$22,6,FALSE())+CEILING((O113-0.5)/0.5,1)*VLOOKUP(J113,Sheet2!$J$18:$Q$22,5,FALSE())
)</f>
        <v>33</v>
      </c>
    </row>
    <row r="114" customFormat="false" ht="14.25" hidden="false" customHeight="false" outlineLevel="0" collapsed="false">
      <c r="A114" s="0" t="s">
        <v>454</v>
      </c>
      <c r="B114" s="1" t="s">
        <v>61</v>
      </c>
      <c r="C114" s="0" t="s">
        <v>271</v>
      </c>
      <c r="D114" s="0" t="n">
        <v>121003</v>
      </c>
      <c r="E114" s="0" t="s">
        <v>455</v>
      </c>
      <c r="F114" s="0" t="s">
        <v>166</v>
      </c>
      <c r="G114" s="0" t="s">
        <v>167</v>
      </c>
      <c r="H114" s="0" t="s">
        <v>172</v>
      </c>
      <c r="I114" s="0" t="str">
        <f aca="false">VLOOKUP(B114,order!$A$2:$G$401,3,0)</f>
        <v>1.00</v>
      </c>
      <c r="J114" s="0" t="str">
        <f aca="false">VLOOKUP(D114,[2]Sheet1!A114:C237,3,0)</f>
        <v>b</v>
      </c>
      <c r="K114" s="0" t="str">
        <f aca="false">VLOOKUP(B114,order!$A$2:$I$401,9,0)</f>
        <v>fixed</v>
      </c>
      <c r="L114" s="0" t="str">
        <f aca="false">IF(ISNUMBER(SEARCH("Forward and RTO charges",G114)),"rto",
 IF(ISNUMBER(SEARCH("Forward charges",G114)),"fwd"))</f>
        <v>fwd</v>
      </c>
      <c r="M114" s="0" t="str">
        <f aca="false">L114&amp;"_"&amp;J114&amp;"_"&amp;K114</f>
        <v>fwd_b_fixed</v>
      </c>
      <c r="N114" s="0" t="n">
        <f aca="false">VLOOKUP(M114,Sheet2!$G$5:$H$24,2,0)</f>
        <v>33</v>
      </c>
      <c r="O114" s="14" t="n">
        <f aca="false">VLOOKUP(B114,'Pivot Table_Sheet1_1'!$A$2:$C$126,2,0)</f>
        <v>0.5</v>
      </c>
      <c r="P114" s="0" t="n">
        <f aca="false">IF(L114="fwd",
VLOOKUP(J114,Sheet2!$J$18:$Q$22,3,FALSE())+CEILING((O114-0.5)/0.5,1)*VLOOKUP(J114,Sheet2!$J$18:$Q$22,2,FALSE()),
VLOOKUP(J114,Sheet2!$J$18:$Q$22,6,FALSE())+CEILING((O114-0.5)/0.5,1)*VLOOKUP(J114,Sheet2!$J$18:$Q$22,5,FALSE())
)</f>
        <v>33</v>
      </c>
    </row>
    <row r="115" customFormat="false" ht="14.25" hidden="false" customHeight="false" outlineLevel="0" collapsed="false">
      <c r="A115" s="0" t="s">
        <v>456</v>
      </c>
      <c r="B115" s="1" t="s">
        <v>60</v>
      </c>
      <c r="C115" s="0" t="s">
        <v>457</v>
      </c>
      <c r="D115" s="0" t="n">
        <v>121003</v>
      </c>
      <c r="E115" s="0" t="s">
        <v>371</v>
      </c>
      <c r="F115" s="0" t="s">
        <v>166</v>
      </c>
      <c r="G115" s="0" t="s">
        <v>167</v>
      </c>
      <c r="H115" s="0" t="s">
        <v>316</v>
      </c>
      <c r="I115" s="0" t="str">
        <f aca="false">VLOOKUP(B115,order!$A$2:$G$401,3,0)</f>
        <v>1.00</v>
      </c>
      <c r="J115" s="0" t="str">
        <f aca="false">VLOOKUP(D115,[2]Sheet1!A115:C238,3,0)</f>
        <v>b</v>
      </c>
      <c r="K115" s="0" t="str">
        <f aca="false">VLOOKUP(B115,order!$A$2:$I$401,9,0)</f>
        <v>fixed</v>
      </c>
      <c r="L115" s="0" t="str">
        <f aca="false">IF(ISNUMBER(SEARCH("Forward and RTO charges",G115)),"rto",
 IF(ISNUMBER(SEARCH("Forward charges",G115)),"fwd"))</f>
        <v>fwd</v>
      </c>
      <c r="M115" s="0" t="str">
        <f aca="false">L115&amp;"_"&amp;J115&amp;"_"&amp;K115</f>
        <v>fwd_b_fixed</v>
      </c>
      <c r="N115" s="0" t="n">
        <f aca="false">VLOOKUP(M115,Sheet2!$G$5:$H$24,2,0)</f>
        <v>33</v>
      </c>
      <c r="O115" s="14" t="n">
        <f aca="false">VLOOKUP(B115,'Pivot Table_Sheet1_1'!$A$2:$C$126,2,0)</f>
        <v>0.986</v>
      </c>
      <c r="P115" s="0" t="n">
        <f aca="false">IF(L115="fwd",
VLOOKUP(J115,Sheet2!$J$18:$Q$22,3,FALSE())+CEILING((O115-0.5)/0.5,1)*VLOOKUP(J115,Sheet2!$J$18:$Q$22,2,FALSE()),
VLOOKUP(J115,Sheet2!$J$18:$Q$22,6,FALSE())+CEILING((O115-0.5)/0.5,1)*VLOOKUP(J115,Sheet2!$J$18:$Q$22,5,FALSE())
)</f>
        <v>61.3</v>
      </c>
    </row>
    <row r="116" customFormat="false" ht="14.25" hidden="false" customHeight="false" outlineLevel="0" collapsed="false">
      <c r="A116" s="0" t="s">
        <v>458</v>
      </c>
      <c r="B116" s="1" t="s">
        <v>59</v>
      </c>
      <c r="C116" s="0" t="s">
        <v>459</v>
      </c>
      <c r="D116" s="0" t="n">
        <v>121003</v>
      </c>
      <c r="E116" s="0" t="s">
        <v>460</v>
      </c>
      <c r="F116" s="0" t="s">
        <v>166</v>
      </c>
      <c r="G116" s="0" t="s">
        <v>167</v>
      </c>
      <c r="H116" s="0" t="s">
        <v>176</v>
      </c>
      <c r="I116" s="0" t="str">
        <f aca="false">VLOOKUP(B116,order!$A$2:$G$401,3,0)</f>
        <v>1.00</v>
      </c>
      <c r="J116" s="0" t="str">
        <f aca="false">VLOOKUP(D116,[2]Sheet1!A116:C239,3,0)</f>
        <v>b</v>
      </c>
      <c r="K116" s="0" t="str">
        <f aca="false">VLOOKUP(B116,order!$A$2:$I$401,9,0)</f>
        <v>fixed</v>
      </c>
      <c r="L116" s="0" t="str">
        <f aca="false">IF(ISNUMBER(SEARCH("Forward and RTO charges",G116)),"rto",
 IF(ISNUMBER(SEARCH("Forward charges",G116)),"fwd"))</f>
        <v>fwd</v>
      </c>
      <c r="M116" s="0" t="str">
        <f aca="false">L116&amp;"_"&amp;J116&amp;"_"&amp;K116</f>
        <v>fwd_b_fixed</v>
      </c>
      <c r="N116" s="0" t="n">
        <f aca="false">VLOOKUP(M116,Sheet2!$G$5:$H$24,2,0)</f>
        <v>33</v>
      </c>
      <c r="O116" s="14" t="n">
        <f aca="false">VLOOKUP(B116,'Pivot Table_Sheet1_1'!$A$2:$C$126,2,0)</f>
        <v>0.607</v>
      </c>
      <c r="P116" s="0" t="n">
        <f aca="false">IF(L116="fwd",
VLOOKUP(J116,Sheet2!$J$18:$Q$22,3,FALSE())+CEILING((O116-0.5)/0.5,1)*VLOOKUP(J116,Sheet2!$J$18:$Q$22,2,FALSE()),
VLOOKUP(J116,Sheet2!$J$18:$Q$22,6,FALSE())+CEILING((O116-0.5)/0.5,1)*VLOOKUP(J116,Sheet2!$J$18:$Q$22,5,FALSE())
)</f>
        <v>61.3</v>
      </c>
    </row>
    <row r="117" customFormat="false" ht="14.25" hidden="false" customHeight="false" outlineLevel="0" collapsed="false">
      <c r="A117" s="0" t="s">
        <v>461</v>
      </c>
      <c r="B117" s="1" t="s">
        <v>58</v>
      </c>
      <c r="C117" s="0" t="s">
        <v>271</v>
      </c>
      <c r="D117" s="0" t="n">
        <v>121003</v>
      </c>
      <c r="E117" s="0" t="s">
        <v>462</v>
      </c>
      <c r="F117" s="0" t="s">
        <v>166</v>
      </c>
      <c r="G117" s="0" t="s">
        <v>167</v>
      </c>
      <c r="H117" s="0" t="s">
        <v>172</v>
      </c>
      <c r="I117" s="0" t="str">
        <f aca="false">VLOOKUP(B117,order!$A$2:$G$401,3,0)</f>
        <v>1.00</v>
      </c>
      <c r="J117" s="0" t="str">
        <f aca="false">VLOOKUP(D117,[2]Sheet1!A117:C240,3,0)</f>
        <v>b</v>
      </c>
      <c r="K117" s="0" t="str">
        <f aca="false">VLOOKUP(B117,order!$A$2:$I$401,9,0)</f>
        <v>fixed</v>
      </c>
      <c r="L117" s="0" t="str">
        <f aca="false">IF(ISNUMBER(SEARCH("Forward and RTO charges",G117)),"rto",
 IF(ISNUMBER(SEARCH("Forward charges",G117)),"fwd"))</f>
        <v>fwd</v>
      </c>
      <c r="M117" s="0" t="str">
        <f aca="false">L117&amp;"_"&amp;J117&amp;"_"&amp;K117</f>
        <v>fwd_b_fixed</v>
      </c>
      <c r="N117" s="0" t="n">
        <f aca="false">VLOOKUP(M117,Sheet2!$G$5:$H$24,2,0)</f>
        <v>33</v>
      </c>
      <c r="O117" s="14" t="n">
        <f aca="false">VLOOKUP(B117,'Pivot Table_Sheet1_1'!$A$2:$C$126,2,0)</f>
        <v>0.488</v>
      </c>
      <c r="P117" s="0" t="n">
        <f aca="false">IF(L117="fwd",
VLOOKUP(J117,Sheet2!$J$18:$Q$22,3,FALSE())+CEILING((O117-0.5)/0.5,1)*VLOOKUP(J117,Sheet2!$J$18:$Q$22,2,FALSE()),
VLOOKUP(J117,Sheet2!$J$18:$Q$22,6,FALSE())+CEILING((O117-0.5)/0.5,1)*VLOOKUP(J117,Sheet2!$J$18:$Q$22,5,FALSE())
)</f>
        <v>33</v>
      </c>
    </row>
    <row r="118" customFormat="false" ht="14.25" hidden="false" customHeight="false" outlineLevel="0" collapsed="false">
      <c r="A118" s="0" t="s">
        <v>463</v>
      </c>
      <c r="B118" s="1" t="s">
        <v>57</v>
      </c>
      <c r="C118" s="0" t="s">
        <v>202</v>
      </c>
      <c r="D118" s="0" t="n">
        <v>121003</v>
      </c>
      <c r="E118" s="0" t="s">
        <v>455</v>
      </c>
      <c r="F118" s="0" t="s">
        <v>166</v>
      </c>
      <c r="G118" s="0" t="s">
        <v>167</v>
      </c>
      <c r="H118" s="0" t="s">
        <v>172</v>
      </c>
      <c r="I118" s="0" t="str">
        <f aca="false">VLOOKUP(B118,order!$A$2:$G$401,3,0)</f>
        <v>1.00</v>
      </c>
      <c r="J118" s="0" t="str">
        <f aca="false">VLOOKUP(D118,[2]Sheet1!A118:C241,3,0)</f>
        <v>b</v>
      </c>
      <c r="K118" s="0" t="str">
        <f aca="false">VLOOKUP(B118,order!$A$2:$I$401,9,0)</f>
        <v>fixed</v>
      </c>
      <c r="L118" s="0" t="str">
        <f aca="false">IF(ISNUMBER(SEARCH("Forward and RTO charges",G118)),"rto",
 IF(ISNUMBER(SEARCH("Forward charges",G118)),"fwd"))</f>
        <v>fwd</v>
      </c>
      <c r="M118" s="0" t="str">
        <f aca="false">L118&amp;"_"&amp;J118&amp;"_"&amp;K118</f>
        <v>fwd_b_fixed</v>
      </c>
      <c r="N118" s="0" t="n">
        <f aca="false">VLOOKUP(M118,Sheet2!$G$5:$H$24,2,0)</f>
        <v>33</v>
      </c>
      <c r="O118" s="14" t="n">
        <f aca="false">VLOOKUP(B118,'Pivot Table_Sheet1_1'!$A$2:$C$126,2,0)</f>
        <v>0.5</v>
      </c>
      <c r="P118" s="0" t="n">
        <f aca="false">IF(L118="fwd",
VLOOKUP(J118,Sheet2!$J$18:$Q$22,3,FALSE())+CEILING((O118-0.5)/0.5,1)*VLOOKUP(J118,Sheet2!$J$18:$Q$22,2,FALSE()),
VLOOKUP(J118,Sheet2!$J$18:$Q$22,6,FALSE())+CEILING((O118-0.5)/0.5,1)*VLOOKUP(J118,Sheet2!$J$18:$Q$22,5,FALSE())
)</f>
        <v>33</v>
      </c>
    </row>
    <row r="119" customFormat="false" ht="14.25" hidden="false" customHeight="false" outlineLevel="0" collapsed="false">
      <c r="A119" s="0" t="s">
        <v>464</v>
      </c>
      <c r="B119" s="1" t="s">
        <v>52</v>
      </c>
      <c r="C119" s="0" t="s">
        <v>390</v>
      </c>
      <c r="D119" s="0" t="n">
        <v>121003</v>
      </c>
      <c r="E119" s="0" t="s">
        <v>371</v>
      </c>
      <c r="F119" s="0" t="s">
        <v>166</v>
      </c>
      <c r="G119" s="0" t="s">
        <v>167</v>
      </c>
      <c r="H119" s="0" t="s">
        <v>168</v>
      </c>
      <c r="I119" s="0" t="str">
        <f aca="false">VLOOKUP(B119,order!$A$2:$G$401,3,0)</f>
        <v>1.00</v>
      </c>
      <c r="J119" s="0" t="str">
        <f aca="false">VLOOKUP(D119,[2]Sheet1!A119:C242,3,0)</f>
        <v>b</v>
      </c>
      <c r="K119" s="0" t="str">
        <f aca="false">VLOOKUP(B119,order!$A$2:$I$401,9,0)</f>
        <v>fixed</v>
      </c>
      <c r="L119" s="0" t="str">
        <f aca="false">IF(ISNUMBER(SEARCH("Forward and RTO charges",G119)),"rto",
 IF(ISNUMBER(SEARCH("Forward charges",G119)),"fwd"))</f>
        <v>fwd</v>
      </c>
      <c r="M119" s="0" t="str">
        <f aca="false">L119&amp;"_"&amp;J119&amp;"_"&amp;K119</f>
        <v>fwd_b_fixed</v>
      </c>
      <c r="N119" s="0" t="n">
        <f aca="false">VLOOKUP(M119,Sheet2!$G$5:$H$24,2,0)</f>
        <v>33</v>
      </c>
      <c r="O119" s="14" t="n">
        <f aca="false">VLOOKUP(B119,'Pivot Table_Sheet1_1'!$A$2:$C$126,2,0)</f>
        <v>0.945</v>
      </c>
      <c r="P119" s="0" t="n">
        <f aca="false">IF(L119="fwd",
VLOOKUP(J119,Sheet2!$J$18:$Q$22,3,FALSE())+CEILING((O119-0.5)/0.5,1)*VLOOKUP(J119,Sheet2!$J$18:$Q$22,2,FALSE()),
VLOOKUP(J119,Sheet2!$J$18:$Q$22,6,FALSE())+CEILING((O119-0.5)/0.5,1)*VLOOKUP(J119,Sheet2!$J$18:$Q$22,5,FALSE())
)</f>
        <v>61.3</v>
      </c>
    </row>
    <row r="120" customFormat="false" ht="14.25" hidden="false" customHeight="false" outlineLevel="0" collapsed="false">
      <c r="A120" s="0" t="s">
        <v>465</v>
      </c>
      <c r="B120" s="1" t="s">
        <v>46</v>
      </c>
      <c r="C120" s="0" t="s">
        <v>318</v>
      </c>
      <c r="D120" s="0" t="n">
        <v>121003</v>
      </c>
      <c r="E120" s="0" t="s">
        <v>443</v>
      </c>
      <c r="F120" s="0" t="s">
        <v>166</v>
      </c>
      <c r="G120" s="0" t="s">
        <v>167</v>
      </c>
      <c r="H120" s="0" t="s">
        <v>172</v>
      </c>
      <c r="I120" s="0" t="str">
        <f aca="false">VLOOKUP(B120,order!$A$2:$G$401,3,0)</f>
        <v>1.00</v>
      </c>
      <c r="J120" s="0" t="str">
        <f aca="false">VLOOKUP(D120,[2]Sheet1!A120:C243,3,0)</f>
        <v>b</v>
      </c>
      <c r="K120" s="0" t="str">
        <f aca="false">VLOOKUP(B120,order!$A$2:$I$401,9,0)</f>
        <v>fixed</v>
      </c>
      <c r="L120" s="0" t="str">
        <f aca="false">IF(ISNUMBER(SEARCH("Forward and RTO charges",G120)),"rto",
 IF(ISNUMBER(SEARCH("Forward charges",G120)),"fwd"))</f>
        <v>fwd</v>
      </c>
      <c r="M120" s="0" t="str">
        <f aca="false">L120&amp;"_"&amp;J120&amp;"_"&amp;K120</f>
        <v>fwd_b_fixed</v>
      </c>
      <c r="N120" s="0" t="n">
        <f aca="false">VLOOKUP(M120,Sheet2!$G$5:$H$24,2,0)</f>
        <v>33</v>
      </c>
      <c r="O120" s="14" t="n">
        <f aca="false">VLOOKUP(B120,'Pivot Table_Sheet1_1'!$A$2:$C$126,2,0)</f>
        <v>0.5</v>
      </c>
      <c r="P120" s="0" t="n">
        <f aca="false">IF(L120="fwd",
VLOOKUP(J120,Sheet2!$J$18:$Q$22,3,FALSE())+CEILING((O120-0.5)/0.5,1)*VLOOKUP(J120,Sheet2!$J$18:$Q$22,2,FALSE()),
VLOOKUP(J120,Sheet2!$J$18:$Q$22,6,FALSE())+CEILING((O120-0.5)/0.5,1)*VLOOKUP(J120,Sheet2!$J$18:$Q$22,5,FALSE())
)</f>
        <v>33</v>
      </c>
    </row>
    <row r="121" customFormat="false" ht="14.25" hidden="false" customHeight="false" outlineLevel="0" collapsed="false">
      <c r="A121" s="0" t="s">
        <v>466</v>
      </c>
      <c r="B121" s="1" t="s">
        <v>41</v>
      </c>
      <c r="C121" s="0" t="s">
        <v>425</v>
      </c>
      <c r="D121" s="0" t="n">
        <v>121003</v>
      </c>
      <c r="E121" s="0" t="s">
        <v>467</v>
      </c>
      <c r="F121" s="0" t="s">
        <v>166</v>
      </c>
      <c r="G121" s="0" t="s">
        <v>167</v>
      </c>
      <c r="H121" s="0" t="s">
        <v>172</v>
      </c>
      <c r="I121" s="0" t="str">
        <f aca="false">VLOOKUP(B121,order!$A$2:$G$401,3,0)</f>
        <v>1.00</v>
      </c>
      <c r="J121" s="0" t="str">
        <f aca="false">VLOOKUP(D121,[2]Sheet1!A121:C244,3,0)</f>
        <v>b</v>
      </c>
      <c r="K121" s="0" t="str">
        <f aca="false">VLOOKUP(B121,order!$A$2:$I$401,9,0)</f>
        <v>fixed</v>
      </c>
      <c r="L121" s="0" t="str">
        <f aca="false">IF(ISNUMBER(SEARCH("Forward and RTO charges",G121)),"rto",
 IF(ISNUMBER(SEARCH("Forward charges",G121)),"fwd"))</f>
        <v>fwd</v>
      </c>
      <c r="M121" s="0" t="str">
        <f aca="false">L121&amp;"_"&amp;J121&amp;"_"&amp;K121</f>
        <v>fwd_b_fixed</v>
      </c>
      <c r="N121" s="0" t="n">
        <f aca="false">VLOOKUP(M121,Sheet2!$G$5:$H$24,2,0)</f>
        <v>33</v>
      </c>
      <c r="O121" s="14" t="n">
        <f aca="false">VLOOKUP(B121,'Pivot Table_Sheet1_1'!$A$2:$C$126,2,0)</f>
        <v>0.5</v>
      </c>
      <c r="P121" s="0" t="n">
        <f aca="false">IF(L121="fwd",
VLOOKUP(J121,Sheet2!$J$18:$Q$22,3,FALSE())+CEILING((O121-0.5)/0.5,1)*VLOOKUP(J121,Sheet2!$J$18:$Q$22,2,FALSE()),
VLOOKUP(J121,Sheet2!$J$18:$Q$22,6,FALSE())+CEILING((O121-0.5)/0.5,1)*VLOOKUP(J121,Sheet2!$J$18:$Q$22,5,FALSE())
)</f>
        <v>33</v>
      </c>
    </row>
    <row r="122" customFormat="false" ht="14.25" hidden="false" customHeight="false" outlineLevel="0" collapsed="false">
      <c r="A122" s="0" t="s">
        <v>468</v>
      </c>
      <c r="B122" s="1" t="s">
        <v>70</v>
      </c>
      <c r="C122" s="0" t="s">
        <v>194</v>
      </c>
      <c r="D122" s="0" t="n">
        <v>121003</v>
      </c>
      <c r="E122" s="0" t="s">
        <v>469</v>
      </c>
      <c r="F122" s="0" t="s">
        <v>166</v>
      </c>
      <c r="G122" s="0" t="s">
        <v>222</v>
      </c>
      <c r="H122" s="0" t="s">
        <v>360</v>
      </c>
      <c r="I122" s="0" t="str">
        <f aca="false">VLOOKUP(B122,order!$A$2:$G$401,3,0)</f>
        <v>1.00</v>
      </c>
      <c r="J122" s="0" t="str">
        <f aca="false">VLOOKUP(D122,[2]Sheet1!A122:C245,3,0)</f>
        <v>b</v>
      </c>
      <c r="K122" s="0" t="str">
        <f aca="false">VLOOKUP(B122,order!$A$2:$I$401,9,0)</f>
        <v>fixed</v>
      </c>
      <c r="L122" s="0" t="str">
        <f aca="false">IF(ISNUMBER(SEARCH("Forward and RTO charges",G122)),"rto",
 IF(ISNUMBER(SEARCH("Forward charges",G122)),"fwd"))</f>
        <v>rto</v>
      </c>
      <c r="M122" s="0" t="str">
        <f aca="false">L122&amp;"_"&amp;J122&amp;"_"&amp;K122</f>
        <v>rto_b_fixed</v>
      </c>
      <c r="N122" s="0" t="n">
        <f aca="false">VLOOKUP(M122,Sheet2!$G$5:$H$24,2,0)</f>
        <v>20.5</v>
      </c>
      <c r="O122" s="14" t="n">
        <f aca="false">VLOOKUP(B122,'Pivot Table_Sheet1_1'!$A$2:$C$126,2,0)</f>
        <v>0.607</v>
      </c>
      <c r="P122" s="0" t="n">
        <f aca="false">IF(L122="fwd",
VLOOKUP(J122,Sheet2!$J$18:$Q$22,3,FALSE())+CEILING((O122-0.5)/0.5,1)*VLOOKUP(J122,Sheet2!$J$18:$Q$22,2,FALSE()),
VLOOKUP(J122,Sheet2!$J$18:$Q$22,6,FALSE())+CEILING((O122-0.5)/0.5,1)*VLOOKUP(J122,Sheet2!$J$18:$Q$22,5,FALSE())
)</f>
        <v>48.8</v>
      </c>
    </row>
    <row r="123" customFormat="false" ht="14.25" hidden="false" customHeight="false" outlineLevel="0" collapsed="false">
      <c r="A123" s="0" t="s">
        <v>470</v>
      </c>
      <c r="B123" s="1" t="s">
        <v>29</v>
      </c>
      <c r="C123" s="0" t="s">
        <v>194</v>
      </c>
      <c r="D123" s="0" t="n">
        <v>121003</v>
      </c>
      <c r="E123" s="0" t="s">
        <v>471</v>
      </c>
      <c r="F123" s="0" t="s">
        <v>166</v>
      </c>
      <c r="G123" s="0" t="s">
        <v>167</v>
      </c>
      <c r="H123" s="0" t="s">
        <v>184</v>
      </c>
      <c r="I123" s="0" t="str">
        <f aca="false">VLOOKUP(B123,order!$A$2:$G$401,3,0)</f>
        <v>1.00</v>
      </c>
      <c r="J123" s="0" t="str">
        <f aca="false">VLOOKUP(D123,[2]Sheet1!A123:C246,3,0)</f>
        <v>b</v>
      </c>
      <c r="K123" s="0" t="str">
        <f aca="false">VLOOKUP(B123,order!$A$2:$I$401,9,0)</f>
        <v>fixed</v>
      </c>
      <c r="L123" s="0" t="str">
        <f aca="false">IF(ISNUMBER(SEARCH("Forward and RTO charges",G123)),"rto",
 IF(ISNUMBER(SEARCH("Forward charges",G123)),"fwd"))</f>
        <v>fwd</v>
      </c>
      <c r="M123" s="0" t="str">
        <f aca="false">L123&amp;"_"&amp;J123&amp;"_"&amp;K123</f>
        <v>fwd_b_fixed</v>
      </c>
      <c r="N123" s="0" t="n">
        <f aca="false">VLOOKUP(M123,Sheet2!$G$5:$H$24,2,0)</f>
        <v>33</v>
      </c>
      <c r="O123" s="14" t="n">
        <f aca="false">VLOOKUP(B123,'Pivot Table_Sheet1_1'!$A$2:$C$126,2,0)</f>
        <v>0.515</v>
      </c>
      <c r="P123" s="0" t="n">
        <f aca="false">IF(L123="fwd",
VLOOKUP(J123,Sheet2!$J$18:$Q$22,3,FALSE())+CEILING((O123-0.5)/0.5,1)*VLOOKUP(J123,Sheet2!$J$18:$Q$22,2,FALSE()),
VLOOKUP(J123,Sheet2!$J$18:$Q$22,6,FALSE())+CEILING((O123-0.5)/0.5,1)*VLOOKUP(J123,Sheet2!$J$18:$Q$22,5,FALSE())
)</f>
        <v>61.3</v>
      </c>
    </row>
    <row r="124" customFormat="false" ht="14.25" hidden="false" customHeight="false" outlineLevel="0" collapsed="false">
      <c r="A124" s="0" t="s">
        <v>472</v>
      </c>
      <c r="B124" s="1" t="s">
        <v>49</v>
      </c>
      <c r="C124" s="0" t="s">
        <v>194</v>
      </c>
      <c r="D124" s="0" t="n">
        <v>121003</v>
      </c>
      <c r="E124" s="0" t="s">
        <v>395</v>
      </c>
      <c r="F124" s="0" t="s">
        <v>179</v>
      </c>
      <c r="G124" s="0" t="s">
        <v>167</v>
      </c>
      <c r="H124" s="0" t="s">
        <v>215</v>
      </c>
      <c r="I124" s="0" t="str">
        <f aca="false">VLOOKUP(B124,order!$A$2:$G$401,3,0)</f>
        <v>1.00</v>
      </c>
      <c r="J124" s="0" t="str">
        <f aca="false">VLOOKUP(D124,[2]Sheet1!A124:C247,3,0)</f>
        <v>e</v>
      </c>
      <c r="K124" s="0" t="str">
        <f aca="false">VLOOKUP(B124,order!$A$2:$I$401,9,0)</f>
        <v>fixed</v>
      </c>
      <c r="L124" s="0" t="str">
        <f aca="false">IF(ISNUMBER(SEARCH("Forward and RTO charges",G124)),"rto",
 IF(ISNUMBER(SEARCH("Forward charges",G124)),"fwd"))</f>
        <v>fwd</v>
      </c>
      <c r="M124" s="0" t="str">
        <f aca="false">L124&amp;"_"&amp;J124&amp;"_"&amp;K124</f>
        <v>fwd_e_fixed</v>
      </c>
      <c r="N124" s="0" t="n">
        <f aca="false">VLOOKUP(M124,Sheet2!$G$5:$H$24,2,0)</f>
        <v>56.6</v>
      </c>
      <c r="O124" s="14" t="n">
        <f aca="false">VLOOKUP(B124,'Pivot Table_Sheet1_1'!$A$2:$C$126,2,0)</f>
        <v>0.689</v>
      </c>
      <c r="P124" s="0" t="n">
        <f aca="false">IF(L124="fwd",
VLOOKUP(J124,Sheet2!$J$18:$Q$22,3,FALSE())+CEILING((O124-0.5)/0.5,1)*VLOOKUP(J124,Sheet2!$J$18:$Q$22,2,FALSE()),
VLOOKUP(J124,Sheet2!$J$18:$Q$22,6,FALSE())+CEILING((O124-0.5)/0.5,1)*VLOOKUP(J124,Sheet2!$J$18:$Q$22,5,FALSE())
)</f>
        <v>112.1</v>
      </c>
    </row>
    <row r="125" customFormat="false" ht="14.25" hidden="false" customHeight="false" outlineLevel="0" collapsed="false">
      <c r="A125" s="0" t="s">
        <v>473</v>
      </c>
      <c r="B125" s="1" t="s">
        <v>53</v>
      </c>
      <c r="C125" s="0" t="s">
        <v>194</v>
      </c>
      <c r="D125" s="0" t="n">
        <v>121003</v>
      </c>
      <c r="E125" s="0" t="s">
        <v>462</v>
      </c>
      <c r="F125" s="0" t="s">
        <v>166</v>
      </c>
      <c r="G125" s="0" t="s">
        <v>167</v>
      </c>
      <c r="H125" s="0" t="s">
        <v>184</v>
      </c>
      <c r="I125" s="0" t="str">
        <f aca="false">VLOOKUP(B125,order!$A$2:$G$401,3,0)</f>
        <v>1.00</v>
      </c>
      <c r="J125" s="0" t="str">
        <f aca="false">VLOOKUP(D125,[2]Sheet1!A125:C248,3,0)</f>
        <v>b</v>
      </c>
      <c r="K125" s="0" t="str">
        <f aca="false">VLOOKUP(B125,order!$A$2:$I$401,9,0)</f>
        <v>fixed</v>
      </c>
      <c r="L125" s="0" t="str">
        <f aca="false">IF(ISNUMBER(SEARCH("Forward and RTO charges",G125)),"rto",
 IF(ISNUMBER(SEARCH("Forward charges",G125)),"fwd"))</f>
        <v>fwd</v>
      </c>
      <c r="M125" s="0" t="str">
        <f aca="false">L125&amp;"_"&amp;J125&amp;"_"&amp;K125</f>
        <v>fwd_b_fixed</v>
      </c>
      <c r="N125" s="0" t="n">
        <f aca="false">VLOOKUP(M125,Sheet2!$G$5:$H$24,2,0)</f>
        <v>33</v>
      </c>
      <c r="O125" s="14" t="n">
        <f aca="false">VLOOKUP(B125,'Pivot Table_Sheet1_1'!$A$2:$C$126,2,0)</f>
        <v>0.75</v>
      </c>
      <c r="P125" s="0" t="n">
        <f aca="false">IF(L125="fwd",
VLOOKUP(J125,Sheet2!$J$18:$Q$22,3,FALSE())+CEILING((O125-0.5)/0.5,1)*VLOOKUP(J125,Sheet2!$J$18:$Q$22,2,FALSE()),
VLOOKUP(J125,Sheet2!$J$18:$Q$22,6,FALSE())+CEILING((O125-0.5)/0.5,1)*VLOOKUP(J125,Sheet2!$J$18:$Q$22,5,FALSE())
)</f>
        <v>61.3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6.62"/>
    <col collapsed="false" customWidth="true" hidden="false" outlineLevel="0" max="3" min="3" style="0" width="12.13"/>
    <col collapsed="false" customWidth="true" hidden="false" outlineLevel="0" max="4" min="4" style="0" width="16.74"/>
    <col collapsed="false" customWidth="true" hidden="false" outlineLevel="0" max="5" min="5" style="0" width="11.87"/>
    <col collapsed="false" customWidth="true" hidden="false" outlineLevel="0" max="6" min="6" style="0" width="16.38"/>
    <col collapsed="false" customWidth="true" hidden="false" outlineLevel="0" max="7" min="7" style="0" width="14.38"/>
    <col collapsed="false" customWidth="true" hidden="false" outlineLevel="0" max="8" min="8" style="0" width="16.74"/>
    <col collapsed="false" customWidth="true" hidden="false" outlineLevel="0" max="9" min="9" style="0" width="12.13"/>
    <col collapsed="false" customWidth="true" hidden="false" outlineLevel="0" max="10" min="10" style="0" width="11.87"/>
    <col collapsed="false" customWidth="true" hidden="false" outlineLevel="0" max="12" min="11" style="0" width="9.51"/>
    <col collapsed="false" customWidth="true" hidden="false" outlineLevel="0" max="13" min="13" style="0" width="9"/>
    <col collapsed="false" customWidth="true" hidden="false" outlineLevel="0" max="15" min="14" style="0" width="9.51"/>
    <col collapsed="false" customWidth="true" hidden="false" outlineLevel="0" max="16" min="16" style="0" width="8.38"/>
    <col collapsed="false" customWidth="true" hidden="false" outlineLevel="0" max="17" min="17" style="0" width="11.38"/>
    <col collapsed="false" customWidth="true" hidden="false" outlineLevel="0" max="18" min="18" style="0" width="15.87"/>
    <col collapsed="false" customWidth="true" hidden="false" outlineLevel="0" max="19" min="19" style="0" width="11.25"/>
    <col collapsed="false" customWidth="true" hidden="false" outlineLevel="0" max="20" min="20" style="0" width="15.87"/>
  </cols>
  <sheetData>
    <row r="1" customFormat="false" ht="14.25" hidden="false" customHeight="false" outlineLevel="0" collapsed="false">
      <c r="A1" s="15" t="s">
        <v>474</v>
      </c>
      <c r="B1" s="15" t="s">
        <v>475</v>
      </c>
      <c r="C1" s="15" t="s">
        <v>476</v>
      </c>
      <c r="D1" s="15" t="s">
        <v>477</v>
      </c>
      <c r="E1" s="15" t="s">
        <v>478</v>
      </c>
      <c r="F1" s="15" t="s">
        <v>479</v>
      </c>
      <c r="G1" s="15" t="s">
        <v>480</v>
      </c>
      <c r="H1" s="15" t="s">
        <v>481</v>
      </c>
      <c r="I1" s="15" t="s">
        <v>482</v>
      </c>
      <c r="J1" s="15" t="s">
        <v>483</v>
      </c>
      <c r="K1" s="15" t="s">
        <v>484</v>
      </c>
      <c r="L1" s="15" t="s">
        <v>485</v>
      </c>
      <c r="M1" s="15" t="s">
        <v>486</v>
      </c>
      <c r="N1" s="15" t="s">
        <v>487</v>
      </c>
      <c r="O1" s="15" t="s">
        <v>488</v>
      </c>
      <c r="P1" s="15" t="s">
        <v>489</v>
      </c>
      <c r="Q1" s="15" t="s">
        <v>490</v>
      </c>
      <c r="R1" s="15" t="s">
        <v>491</v>
      </c>
      <c r="S1" s="15" t="s">
        <v>492</v>
      </c>
      <c r="T1" s="15" t="s">
        <v>493</v>
      </c>
    </row>
    <row r="2" customFormat="false" ht="14.25" hidden="false" customHeight="false" outlineLevel="0" collapsed="false">
      <c r="A2" s="16" t="n">
        <v>29.5</v>
      </c>
      <c r="B2" s="16" t="n">
        <v>23.6</v>
      </c>
      <c r="C2" s="16" t="n">
        <v>33</v>
      </c>
      <c r="D2" s="16" t="n">
        <v>28.3</v>
      </c>
      <c r="E2" s="16" t="n">
        <v>40.1</v>
      </c>
      <c r="F2" s="16" t="n">
        <v>38.9</v>
      </c>
      <c r="G2" s="16" t="n">
        <v>45.4</v>
      </c>
      <c r="H2" s="16" t="n">
        <v>44.8</v>
      </c>
      <c r="I2" s="16" t="n">
        <v>56.6</v>
      </c>
      <c r="J2" s="16" t="n">
        <v>55.5</v>
      </c>
      <c r="K2" s="16" t="n">
        <v>13.6</v>
      </c>
      <c r="L2" s="16" t="n">
        <v>23.6</v>
      </c>
      <c r="M2" s="16" t="n">
        <v>20.5</v>
      </c>
      <c r="N2" s="16" t="n">
        <v>28.3</v>
      </c>
      <c r="O2" s="16" t="n">
        <v>31.9</v>
      </c>
      <c r="P2" s="16" t="n">
        <v>38.9</v>
      </c>
      <c r="Q2" s="16" t="n">
        <v>41.3</v>
      </c>
      <c r="R2" s="16" t="n">
        <v>44.8</v>
      </c>
      <c r="S2" s="16" t="n">
        <v>50.7</v>
      </c>
      <c r="T2" s="16" t="n">
        <v>55.5</v>
      </c>
    </row>
    <row r="4" customFormat="false" ht="14.25" hidden="false" customHeight="false" outlineLevel="0" collapsed="false">
      <c r="A4" s="15" t="s">
        <v>474</v>
      </c>
      <c r="B4" s="16" t="n">
        <v>29.5</v>
      </c>
      <c r="D4" s="2" t="s">
        <v>494</v>
      </c>
      <c r="E4" s="17" t="s">
        <v>495</v>
      </c>
      <c r="F4" s="18" t="s">
        <v>496</v>
      </c>
      <c r="G4" s="0" t="s">
        <v>497</v>
      </c>
      <c r="H4" s="0" t="s">
        <v>498</v>
      </c>
      <c r="J4" s="19" t="s">
        <v>499</v>
      </c>
      <c r="K4" s="20" t="s">
        <v>495</v>
      </c>
      <c r="L4" s="20" t="s">
        <v>496</v>
      </c>
      <c r="M4" s="21"/>
      <c r="N4" s="21"/>
      <c r="O4" s="21"/>
      <c r="P4" s="21"/>
      <c r="Q4" s="22"/>
    </row>
    <row r="5" customFormat="false" ht="14.25" hidden="false" customHeight="false" outlineLevel="0" collapsed="false">
      <c r="A5" s="15" t="s">
        <v>475</v>
      </c>
      <c r="B5" s="16" t="n">
        <v>23.6</v>
      </c>
      <c r="D5" s="0" t="str">
        <f aca="false">LOWER(MID(A4,5,1))</f>
        <v>a</v>
      </c>
      <c r="E5" s="15" t="str">
        <f aca="false">IF(ISNUMBER(SEARCH("fwd",A4)),"fwd","rto")</f>
        <v>fwd</v>
      </c>
      <c r="F5" s="16" t="str">
        <f aca="false">IF(RIGHT(A4,10)="additional","additional","fixed")</f>
        <v>fixed</v>
      </c>
      <c r="G5" s="0" t="str">
        <f aca="false">E5&amp;"_"&amp;D5&amp;"_"&amp;F5</f>
        <v>fwd_a_fixed</v>
      </c>
      <c r="H5" s="0" t="n">
        <f aca="false">IF(G5=A4,B4,"")</f>
        <v>29.5</v>
      </c>
      <c r="J5" s="23"/>
      <c r="K5" s="24" t="s">
        <v>500</v>
      </c>
      <c r="L5" s="25"/>
      <c r="M5" s="26" t="s">
        <v>501</v>
      </c>
      <c r="N5" s="24" t="s">
        <v>502</v>
      </c>
      <c r="O5" s="25"/>
      <c r="P5" s="26" t="s">
        <v>503</v>
      </c>
      <c r="Q5" s="27" t="s">
        <v>147</v>
      </c>
    </row>
    <row r="6" customFormat="false" ht="14.25" hidden="false" customHeight="false" outlineLevel="0" collapsed="false">
      <c r="A6" s="15" t="s">
        <v>476</v>
      </c>
      <c r="B6" s="16" t="n">
        <v>33</v>
      </c>
      <c r="D6" s="0" t="str">
        <f aca="false">LOWER(MID(A5,5,1))</f>
        <v>a</v>
      </c>
      <c r="E6" s="15" t="str">
        <f aca="false">IF(ISNUMBER(SEARCH("fwd",A5)),"fwd","rto")</f>
        <v>fwd</v>
      </c>
      <c r="F6" s="16" t="str">
        <f aca="false">IF(RIGHT(A5,10)="additional","additional","fixed")</f>
        <v>additional</v>
      </c>
      <c r="G6" s="0" t="str">
        <f aca="false">E6&amp;"_"&amp;D6&amp;"_"&amp;F6</f>
        <v>fwd_a_additional</v>
      </c>
      <c r="H6" s="0" t="n">
        <f aca="false">IF(G6=A5,B5,"")</f>
        <v>23.6</v>
      </c>
      <c r="J6" s="28" t="s">
        <v>494</v>
      </c>
      <c r="K6" s="24" t="s">
        <v>504</v>
      </c>
      <c r="L6" s="25" t="s">
        <v>498</v>
      </c>
      <c r="M6" s="29"/>
      <c r="N6" s="24" t="s">
        <v>504</v>
      </c>
      <c r="O6" s="25" t="s">
        <v>498</v>
      </c>
      <c r="P6" s="29"/>
      <c r="Q6" s="30"/>
    </row>
    <row r="7" customFormat="false" ht="14.25" hidden="false" customHeight="false" outlineLevel="0" collapsed="false">
      <c r="A7" s="15" t="s">
        <v>477</v>
      </c>
      <c r="B7" s="16" t="n">
        <v>28.3</v>
      </c>
      <c r="D7" s="0" t="str">
        <f aca="false">LOWER(MID(A6,5,1))</f>
        <v>b</v>
      </c>
      <c r="E7" s="15" t="str">
        <f aca="false">IF(ISNUMBER(SEARCH("fwd",A6)),"fwd","rto")</f>
        <v>fwd</v>
      </c>
      <c r="F7" s="16" t="str">
        <f aca="false">IF(RIGHT(A6,10)="additional","additional","fixed")</f>
        <v>fixed</v>
      </c>
      <c r="G7" s="0" t="str">
        <f aca="false">E7&amp;"_"&amp;D7&amp;"_"&amp;F7</f>
        <v>fwd_b_fixed</v>
      </c>
      <c r="H7" s="0" t="n">
        <f aca="false">IF(G7=A6,B6,"")</f>
        <v>33</v>
      </c>
      <c r="J7" s="6" t="s">
        <v>505</v>
      </c>
      <c r="K7" s="31" t="n">
        <v>23.6</v>
      </c>
      <c r="L7" s="32" t="n">
        <v>29.5</v>
      </c>
      <c r="M7" s="33" t="n">
        <v>53.1</v>
      </c>
      <c r="N7" s="31" t="n">
        <v>23.6</v>
      </c>
      <c r="O7" s="32" t="n">
        <v>13.6</v>
      </c>
      <c r="P7" s="33" t="n">
        <v>37.2</v>
      </c>
      <c r="Q7" s="34" t="n">
        <v>90.3</v>
      </c>
    </row>
    <row r="8" customFormat="false" ht="14.25" hidden="false" customHeight="false" outlineLevel="0" collapsed="false">
      <c r="A8" s="15" t="s">
        <v>478</v>
      </c>
      <c r="B8" s="16" t="n">
        <v>40.1</v>
      </c>
      <c r="D8" s="0" t="str">
        <f aca="false">LOWER(MID(A7,5,1))</f>
        <v>b</v>
      </c>
      <c r="E8" s="15" t="str">
        <f aca="false">IF(ISNUMBER(SEARCH("fwd",A7)),"fwd","rto")</f>
        <v>fwd</v>
      </c>
      <c r="F8" s="16" t="str">
        <f aca="false">IF(RIGHT(A7,10)="additional","additional","fixed")</f>
        <v>additional</v>
      </c>
      <c r="G8" s="0" t="str">
        <f aca="false">E8&amp;"_"&amp;D8&amp;"_"&amp;F8</f>
        <v>fwd_b_additional</v>
      </c>
      <c r="H8" s="0" t="n">
        <f aca="false">IF(G8=A7,B7,"")</f>
        <v>28.3</v>
      </c>
      <c r="J8" s="8" t="s">
        <v>179</v>
      </c>
      <c r="K8" s="35" t="n">
        <v>28.3</v>
      </c>
      <c r="L8" s="36" t="n">
        <v>33</v>
      </c>
      <c r="M8" s="33" t="n">
        <v>61.3</v>
      </c>
      <c r="N8" s="35" t="n">
        <v>28.3</v>
      </c>
      <c r="O8" s="36" t="n">
        <v>20.5</v>
      </c>
      <c r="P8" s="33" t="n">
        <v>48.8</v>
      </c>
      <c r="Q8" s="37" t="n">
        <v>110.1</v>
      </c>
    </row>
    <row r="9" customFormat="false" ht="14.25" hidden="false" customHeight="false" outlineLevel="0" collapsed="false">
      <c r="A9" s="15" t="s">
        <v>479</v>
      </c>
      <c r="B9" s="16" t="n">
        <v>38.9</v>
      </c>
      <c r="D9" s="0" t="str">
        <f aca="false">LOWER(MID(A8,5,1))</f>
        <v>c</v>
      </c>
      <c r="E9" s="15" t="str">
        <f aca="false">IF(ISNUMBER(SEARCH("fwd",A8)),"fwd","rto")</f>
        <v>fwd</v>
      </c>
      <c r="F9" s="16" t="str">
        <f aca="false">IF(RIGHT(A8,10)="additional","additional","fixed")</f>
        <v>fixed</v>
      </c>
      <c r="G9" s="0" t="str">
        <f aca="false">E9&amp;"_"&amp;D9&amp;"_"&amp;F9</f>
        <v>fwd_c_fixed</v>
      </c>
      <c r="H9" s="0" t="n">
        <f aca="false">IF(G9=A8,B8,"")</f>
        <v>40.1</v>
      </c>
      <c r="J9" s="8" t="s">
        <v>506</v>
      </c>
      <c r="K9" s="35" t="n">
        <v>38.9</v>
      </c>
      <c r="L9" s="36" t="n">
        <v>40.1</v>
      </c>
      <c r="M9" s="33" t="n">
        <v>79</v>
      </c>
      <c r="N9" s="35" t="n">
        <v>38.9</v>
      </c>
      <c r="O9" s="36" t="n">
        <v>31.9</v>
      </c>
      <c r="P9" s="33" t="n">
        <v>70.8</v>
      </c>
      <c r="Q9" s="37" t="n">
        <v>149.8</v>
      </c>
    </row>
    <row r="10" customFormat="false" ht="14.25" hidden="false" customHeight="false" outlineLevel="0" collapsed="false">
      <c r="A10" s="15" t="s">
        <v>480</v>
      </c>
      <c r="B10" s="16" t="n">
        <v>45.4</v>
      </c>
      <c r="D10" s="0" t="str">
        <f aca="false">LOWER(MID(A9,5,1))</f>
        <v>c</v>
      </c>
      <c r="E10" s="15" t="str">
        <f aca="false">IF(ISNUMBER(SEARCH("fwd",A9)),"fwd","rto")</f>
        <v>fwd</v>
      </c>
      <c r="F10" s="16" t="str">
        <f aca="false">IF(RIGHT(A9,10)="additional","additional","fixed")</f>
        <v>additional</v>
      </c>
      <c r="G10" s="0" t="str">
        <f aca="false">E10&amp;"_"&amp;D10&amp;"_"&amp;F10</f>
        <v>fwd_c_additional</v>
      </c>
      <c r="H10" s="0" t="n">
        <f aca="false">IF(G10=A9,B9,"")</f>
        <v>38.9</v>
      </c>
      <c r="J10" s="8" t="s">
        <v>166</v>
      </c>
      <c r="K10" s="35" t="n">
        <v>44.8</v>
      </c>
      <c r="L10" s="36" t="n">
        <v>45.4</v>
      </c>
      <c r="M10" s="33" t="n">
        <v>90.2</v>
      </c>
      <c r="N10" s="35" t="n">
        <v>44.8</v>
      </c>
      <c r="O10" s="36" t="n">
        <v>41.3</v>
      </c>
      <c r="P10" s="33" t="n">
        <v>86.1</v>
      </c>
      <c r="Q10" s="37" t="n">
        <v>176.3</v>
      </c>
    </row>
    <row r="11" customFormat="false" ht="14.25" hidden="false" customHeight="false" outlineLevel="0" collapsed="false">
      <c r="A11" s="15" t="s">
        <v>481</v>
      </c>
      <c r="B11" s="16" t="n">
        <v>44.8</v>
      </c>
      <c r="D11" s="0" t="str">
        <f aca="false">LOWER(MID(A10,5,1))</f>
        <v>d</v>
      </c>
      <c r="E11" s="15" t="str">
        <f aca="false">IF(ISNUMBER(SEARCH("fwd",A10)),"fwd","rto")</f>
        <v>fwd</v>
      </c>
      <c r="F11" s="16" t="str">
        <f aca="false">IF(RIGHT(A10,10)="additional","additional","fixed")</f>
        <v>fixed</v>
      </c>
      <c r="G11" s="0" t="str">
        <f aca="false">E11&amp;"_"&amp;D11&amp;"_"&amp;F11</f>
        <v>fwd_d_fixed</v>
      </c>
      <c r="H11" s="0" t="n">
        <f aca="false">IF(G11=A10,B10,"")</f>
        <v>45.4</v>
      </c>
      <c r="J11" s="8" t="s">
        <v>221</v>
      </c>
      <c r="K11" s="38" t="n">
        <v>55.5</v>
      </c>
      <c r="L11" s="39" t="n">
        <v>56.6</v>
      </c>
      <c r="M11" s="33" t="n">
        <v>112.1</v>
      </c>
      <c r="N11" s="38" t="n">
        <v>55.5</v>
      </c>
      <c r="O11" s="39" t="n">
        <v>50.7</v>
      </c>
      <c r="P11" s="33" t="n">
        <v>106.2</v>
      </c>
      <c r="Q11" s="40" t="n">
        <v>218.3</v>
      </c>
    </row>
    <row r="12" customFormat="false" ht="14.25" hidden="false" customHeight="false" outlineLevel="0" collapsed="false">
      <c r="A12" s="15" t="s">
        <v>482</v>
      </c>
      <c r="B12" s="16" t="n">
        <v>56.6</v>
      </c>
      <c r="D12" s="0" t="str">
        <f aca="false">LOWER(MID(A11,5,1))</f>
        <v>d</v>
      </c>
      <c r="E12" s="15" t="str">
        <f aca="false">IF(ISNUMBER(SEARCH("fwd",A11)),"fwd","rto")</f>
        <v>fwd</v>
      </c>
      <c r="F12" s="16" t="str">
        <f aca="false">IF(RIGHT(A11,10)="additional","additional","fixed")</f>
        <v>additional</v>
      </c>
      <c r="G12" s="0" t="str">
        <f aca="false">E12&amp;"_"&amp;D12&amp;"_"&amp;F12</f>
        <v>fwd_d_additional</v>
      </c>
      <c r="H12" s="0" t="n">
        <f aca="false">IF(G12=A11,B11,"")</f>
        <v>44.8</v>
      </c>
      <c r="J12" s="11" t="s">
        <v>147</v>
      </c>
      <c r="K12" s="41" t="n">
        <v>191.1</v>
      </c>
      <c r="L12" s="42" t="n">
        <v>204.6</v>
      </c>
      <c r="M12" s="43" t="n">
        <v>395.7</v>
      </c>
      <c r="N12" s="41" t="n">
        <v>191.1</v>
      </c>
      <c r="O12" s="42" t="n">
        <v>158</v>
      </c>
      <c r="P12" s="43" t="n">
        <v>349.1</v>
      </c>
      <c r="Q12" s="44" t="n">
        <v>744.8</v>
      </c>
    </row>
    <row r="13" customFormat="false" ht="14.25" hidden="false" customHeight="false" outlineLevel="0" collapsed="false">
      <c r="A13" s="15" t="s">
        <v>483</v>
      </c>
      <c r="B13" s="16" t="n">
        <v>55.5</v>
      </c>
      <c r="D13" s="0" t="str">
        <f aca="false">LOWER(MID(A12,5,1))</f>
        <v>e</v>
      </c>
      <c r="E13" s="15" t="str">
        <f aca="false">IF(ISNUMBER(SEARCH("fwd",A12)),"fwd","rto")</f>
        <v>fwd</v>
      </c>
      <c r="F13" s="16" t="str">
        <f aca="false">IF(RIGHT(A12,10)="additional","additional","fixed")</f>
        <v>fixed</v>
      </c>
      <c r="G13" s="0" t="str">
        <f aca="false">E13&amp;"_"&amp;D13&amp;"_"&amp;F13</f>
        <v>fwd_e_fixed</v>
      </c>
      <c r="H13" s="0" t="n">
        <f aca="false">IF(G13=A12,B12,"")</f>
        <v>56.6</v>
      </c>
    </row>
    <row r="14" customFormat="false" ht="14.25" hidden="false" customHeight="false" outlineLevel="0" collapsed="false">
      <c r="A14" s="15" t="s">
        <v>484</v>
      </c>
      <c r="B14" s="16" t="n">
        <v>13.6</v>
      </c>
      <c r="D14" s="0" t="str">
        <f aca="false">LOWER(MID(A13,5,1))</f>
        <v>e</v>
      </c>
      <c r="E14" s="15" t="str">
        <f aca="false">IF(ISNUMBER(SEARCH("fwd",A13)),"fwd","rto")</f>
        <v>fwd</v>
      </c>
      <c r="F14" s="16" t="str">
        <f aca="false">IF(RIGHT(A13,10)="additional","additional","fixed")</f>
        <v>additional</v>
      </c>
      <c r="G14" s="0" t="str">
        <f aca="false">E14&amp;"_"&amp;D14&amp;"_"&amp;F14</f>
        <v>fwd_e_additional</v>
      </c>
      <c r="H14" s="0" t="n">
        <f aca="false">IF(G14=A13,B13,"")</f>
        <v>55.5</v>
      </c>
    </row>
    <row r="15" customFormat="false" ht="14.25" hidden="false" customHeight="false" outlineLevel="0" collapsed="false">
      <c r="A15" s="15" t="s">
        <v>485</v>
      </c>
      <c r="B15" s="16" t="n">
        <v>23.6</v>
      </c>
      <c r="D15" s="0" t="str">
        <f aca="false">LOWER(MID(A14,5,1))</f>
        <v>a</v>
      </c>
      <c r="E15" s="15" t="str">
        <f aca="false">IF(ISNUMBER(SEARCH("fwd",A14)),"fwd","rto")</f>
        <v>rto</v>
      </c>
      <c r="F15" s="16" t="str">
        <f aca="false">IF(RIGHT(A14,10)="additional","additional","fixed")</f>
        <v>fixed</v>
      </c>
      <c r="G15" s="0" t="str">
        <f aca="false">E15&amp;"_"&amp;D15&amp;"_"&amp;F15</f>
        <v>rto_a_fixed</v>
      </c>
      <c r="H15" s="0" t="n">
        <f aca="false">IF(G15=A14,B14,"")</f>
        <v>13.6</v>
      </c>
      <c r="J15" s="19" t="s">
        <v>499</v>
      </c>
      <c r="K15" s="20" t="s">
        <v>495</v>
      </c>
      <c r="L15" s="20" t="s">
        <v>496</v>
      </c>
      <c r="M15" s="21"/>
      <c r="N15" s="21"/>
      <c r="O15" s="21"/>
      <c r="P15" s="21"/>
      <c r="Q15" s="22"/>
    </row>
    <row r="16" customFormat="false" ht="14.25" hidden="false" customHeight="false" outlineLevel="0" collapsed="false">
      <c r="A16" s="15" t="s">
        <v>486</v>
      </c>
      <c r="B16" s="16" t="n">
        <v>20.5</v>
      </c>
      <c r="D16" s="0" t="str">
        <f aca="false">LOWER(MID(A15,5,1))</f>
        <v>a</v>
      </c>
      <c r="E16" s="15" t="str">
        <f aca="false">IF(ISNUMBER(SEARCH("fwd",A15)),"fwd","rto")</f>
        <v>rto</v>
      </c>
      <c r="F16" s="16" t="str">
        <f aca="false">IF(RIGHT(A15,10)="additional","additional","fixed")</f>
        <v>additional</v>
      </c>
      <c r="G16" s="0" t="str">
        <f aca="false">E16&amp;"_"&amp;D16&amp;"_"&amp;F16</f>
        <v>rto_a_additional</v>
      </c>
      <c r="H16" s="0" t="n">
        <f aca="false">IF(G16=A15,B15,"")</f>
        <v>23.6</v>
      </c>
      <c r="J16" s="23"/>
      <c r="K16" s="24" t="s">
        <v>500</v>
      </c>
      <c r="L16" s="25"/>
      <c r="M16" s="26" t="s">
        <v>501</v>
      </c>
      <c r="N16" s="24" t="s">
        <v>502</v>
      </c>
      <c r="O16" s="25"/>
      <c r="P16" s="26" t="s">
        <v>503</v>
      </c>
      <c r="Q16" s="27" t="s">
        <v>147</v>
      </c>
    </row>
    <row r="17" customFormat="false" ht="14.25" hidden="false" customHeight="false" outlineLevel="0" collapsed="false">
      <c r="A17" s="15" t="s">
        <v>487</v>
      </c>
      <c r="B17" s="16" t="n">
        <v>28.3</v>
      </c>
      <c r="D17" s="0" t="str">
        <f aca="false">LOWER(MID(A16,5,1))</f>
        <v>b</v>
      </c>
      <c r="E17" s="15" t="str">
        <f aca="false">IF(ISNUMBER(SEARCH("fwd",A16)),"fwd","rto")</f>
        <v>rto</v>
      </c>
      <c r="F17" s="16" t="str">
        <f aca="false">IF(RIGHT(A16,10)="additional","additional","fixed")</f>
        <v>fixed</v>
      </c>
      <c r="G17" s="0" t="str">
        <f aca="false">E17&amp;"_"&amp;D17&amp;"_"&amp;F17</f>
        <v>rto_b_fixed</v>
      </c>
      <c r="H17" s="0" t="n">
        <f aca="false">IF(G17=A16,B16,"")</f>
        <v>20.5</v>
      </c>
      <c r="J17" s="28" t="s">
        <v>494</v>
      </c>
      <c r="K17" s="24" t="s">
        <v>504</v>
      </c>
      <c r="L17" s="25" t="s">
        <v>498</v>
      </c>
      <c r="M17" s="29"/>
      <c r="N17" s="24" t="s">
        <v>504</v>
      </c>
      <c r="O17" s="25" t="s">
        <v>498</v>
      </c>
      <c r="P17" s="29"/>
      <c r="Q17" s="30"/>
    </row>
    <row r="18" customFormat="false" ht="14.25" hidden="false" customHeight="false" outlineLevel="0" collapsed="false">
      <c r="A18" s="15" t="s">
        <v>488</v>
      </c>
      <c r="B18" s="16" t="n">
        <v>31.9</v>
      </c>
      <c r="D18" s="0" t="str">
        <f aca="false">LOWER(MID(A17,5,1))</f>
        <v>b</v>
      </c>
      <c r="E18" s="15" t="str">
        <f aca="false">IF(ISNUMBER(SEARCH("fwd",A17)),"fwd","rto")</f>
        <v>rto</v>
      </c>
      <c r="F18" s="16" t="str">
        <f aca="false">IF(RIGHT(A17,10)="additional","additional","fixed")</f>
        <v>additional</v>
      </c>
      <c r="G18" s="0" t="str">
        <f aca="false">E18&amp;"_"&amp;D18&amp;"_"&amp;F18</f>
        <v>rto_b_additional</v>
      </c>
      <c r="H18" s="0" t="n">
        <f aca="false">IF(G18=A17,B17,"")</f>
        <v>28.3</v>
      </c>
      <c r="J18" s="6" t="s">
        <v>505</v>
      </c>
      <c r="K18" s="31" t="n">
        <v>23.6</v>
      </c>
      <c r="L18" s="32" t="n">
        <v>29.5</v>
      </c>
      <c r="M18" s="33" t="n">
        <v>53.1</v>
      </c>
      <c r="N18" s="31" t="n">
        <v>23.6</v>
      </c>
      <c r="O18" s="32" t="n">
        <v>13.6</v>
      </c>
      <c r="P18" s="33" t="n">
        <v>37.2</v>
      </c>
      <c r="Q18" s="34" t="n">
        <v>90.3</v>
      </c>
    </row>
    <row r="19" customFormat="false" ht="14.25" hidden="false" customHeight="false" outlineLevel="0" collapsed="false">
      <c r="A19" s="15" t="s">
        <v>489</v>
      </c>
      <c r="B19" s="16" t="n">
        <v>38.9</v>
      </c>
      <c r="D19" s="0" t="str">
        <f aca="false">LOWER(MID(A18,5,1))</f>
        <v>c</v>
      </c>
      <c r="E19" s="15" t="str">
        <f aca="false">IF(ISNUMBER(SEARCH("fwd",A18)),"fwd","rto")</f>
        <v>rto</v>
      </c>
      <c r="F19" s="16" t="str">
        <f aca="false">IF(RIGHT(A18,10)="additional","additional","fixed")</f>
        <v>fixed</v>
      </c>
      <c r="G19" s="0" t="str">
        <f aca="false">E19&amp;"_"&amp;D19&amp;"_"&amp;F19</f>
        <v>rto_c_fixed</v>
      </c>
      <c r="H19" s="0" t="n">
        <f aca="false">IF(G19=A18,B18,"")</f>
        <v>31.9</v>
      </c>
      <c r="J19" s="8" t="s">
        <v>179</v>
      </c>
      <c r="K19" s="35" t="n">
        <v>28.3</v>
      </c>
      <c r="L19" s="36" t="n">
        <v>33</v>
      </c>
      <c r="M19" s="33" t="n">
        <v>61.3</v>
      </c>
      <c r="N19" s="35" t="n">
        <v>28.3</v>
      </c>
      <c r="O19" s="36" t="n">
        <v>20.5</v>
      </c>
      <c r="P19" s="33" t="n">
        <v>48.8</v>
      </c>
      <c r="Q19" s="37" t="n">
        <v>110.1</v>
      </c>
    </row>
    <row r="20" customFormat="false" ht="14.25" hidden="false" customHeight="false" outlineLevel="0" collapsed="false">
      <c r="A20" s="15" t="s">
        <v>490</v>
      </c>
      <c r="B20" s="16" t="n">
        <v>41.3</v>
      </c>
      <c r="D20" s="0" t="str">
        <f aca="false">LOWER(MID(A19,5,1))</f>
        <v>c</v>
      </c>
      <c r="E20" s="15" t="str">
        <f aca="false">IF(ISNUMBER(SEARCH("fwd",A19)),"fwd","rto")</f>
        <v>rto</v>
      </c>
      <c r="F20" s="16" t="str">
        <f aca="false">IF(RIGHT(A19,10)="additional","additional","fixed")</f>
        <v>additional</v>
      </c>
      <c r="G20" s="0" t="str">
        <f aca="false">E20&amp;"_"&amp;D20&amp;"_"&amp;F20</f>
        <v>rto_c_additional</v>
      </c>
      <c r="H20" s="0" t="n">
        <f aca="false">IF(G20=A19,B19,"")</f>
        <v>38.9</v>
      </c>
      <c r="J20" s="8" t="s">
        <v>506</v>
      </c>
      <c r="K20" s="35" t="n">
        <v>38.9</v>
      </c>
      <c r="L20" s="36" t="n">
        <v>40.1</v>
      </c>
      <c r="M20" s="33" t="n">
        <v>79</v>
      </c>
      <c r="N20" s="35" t="n">
        <v>38.9</v>
      </c>
      <c r="O20" s="36" t="n">
        <v>31.9</v>
      </c>
      <c r="P20" s="33" t="n">
        <v>70.8</v>
      </c>
      <c r="Q20" s="37" t="n">
        <v>149.8</v>
      </c>
    </row>
    <row r="21" customFormat="false" ht="14.25" hidden="false" customHeight="false" outlineLevel="0" collapsed="false">
      <c r="A21" s="15" t="s">
        <v>491</v>
      </c>
      <c r="B21" s="16" t="n">
        <v>44.8</v>
      </c>
      <c r="D21" s="0" t="str">
        <f aca="false">LOWER(MID(A20,5,1))</f>
        <v>d</v>
      </c>
      <c r="E21" s="15" t="str">
        <f aca="false">IF(ISNUMBER(SEARCH("fwd",A20)),"fwd","rto")</f>
        <v>rto</v>
      </c>
      <c r="F21" s="16" t="str">
        <f aca="false">IF(RIGHT(A20,10)="additional","additional","fixed")</f>
        <v>fixed</v>
      </c>
      <c r="G21" s="0" t="str">
        <f aca="false">E21&amp;"_"&amp;D21&amp;"_"&amp;F21</f>
        <v>rto_d_fixed</v>
      </c>
      <c r="H21" s="0" t="n">
        <f aca="false">IF(G21=A20,B20,"")</f>
        <v>41.3</v>
      </c>
      <c r="J21" s="8" t="s">
        <v>166</v>
      </c>
      <c r="K21" s="35" t="n">
        <v>44.8</v>
      </c>
      <c r="L21" s="36" t="n">
        <v>45.4</v>
      </c>
      <c r="M21" s="33" t="n">
        <v>90.2</v>
      </c>
      <c r="N21" s="35" t="n">
        <v>44.8</v>
      </c>
      <c r="O21" s="36" t="n">
        <v>41.3</v>
      </c>
      <c r="P21" s="33" t="n">
        <v>86.1</v>
      </c>
      <c r="Q21" s="37" t="n">
        <v>176.3</v>
      </c>
    </row>
    <row r="22" customFormat="false" ht="14.25" hidden="false" customHeight="false" outlineLevel="0" collapsed="false">
      <c r="A22" s="15" t="s">
        <v>492</v>
      </c>
      <c r="B22" s="16" t="n">
        <v>50.7</v>
      </c>
      <c r="D22" s="0" t="str">
        <f aca="false">LOWER(MID(A21,5,1))</f>
        <v>d</v>
      </c>
      <c r="E22" s="15" t="str">
        <f aca="false">IF(ISNUMBER(SEARCH("fwd",A21)),"fwd","rto")</f>
        <v>rto</v>
      </c>
      <c r="F22" s="16" t="str">
        <f aca="false">IF(RIGHT(A21,10)="additional","additional","fixed")</f>
        <v>additional</v>
      </c>
      <c r="G22" s="0" t="str">
        <f aca="false">E22&amp;"_"&amp;D22&amp;"_"&amp;F22</f>
        <v>rto_d_additional</v>
      </c>
      <c r="H22" s="0" t="n">
        <f aca="false">IF(G22=A21,B21,"")</f>
        <v>44.8</v>
      </c>
      <c r="J22" s="8" t="s">
        <v>221</v>
      </c>
      <c r="K22" s="38" t="n">
        <v>55.5</v>
      </c>
      <c r="L22" s="39" t="n">
        <v>56.6</v>
      </c>
      <c r="M22" s="33" t="n">
        <v>112.1</v>
      </c>
      <c r="N22" s="38" t="n">
        <v>55.5</v>
      </c>
      <c r="O22" s="39" t="n">
        <v>50.7</v>
      </c>
      <c r="P22" s="33" t="n">
        <v>106.2</v>
      </c>
      <c r="Q22" s="40" t="n">
        <v>218.3</v>
      </c>
    </row>
    <row r="23" customFormat="false" ht="14.25" hidden="false" customHeight="false" outlineLevel="0" collapsed="false">
      <c r="A23" s="15" t="s">
        <v>493</v>
      </c>
      <c r="B23" s="16" t="n">
        <v>55.5</v>
      </c>
      <c r="D23" s="0" t="str">
        <f aca="false">LOWER(MID(A22,5,1))</f>
        <v>e</v>
      </c>
      <c r="E23" s="15" t="str">
        <f aca="false">IF(ISNUMBER(SEARCH("fwd",A22)),"fwd","rto")</f>
        <v>rto</v>
      </c>
      <c r="F23" s="16" t="str">
        <f aca="false">IF(RIGHT(A22,10)="additional","additional","fixed")</f>
        <v>fixed</v>
      </c>
      <c r="G23" s="0" t="str">
        <f aca="false">E23&amp;"_"&amp;D23&amp;"_"&amp;F23</f>
        <v>rto_e_fixed</v>
      </c>
      <c r="H23" s="0" t="n">
        <f aca="false">IF(G23=A22,B22,"")</f>
        <v>50.7</v>
      </c>
      <c r="J23" s="11" t="s">
        <v>147</v>
      </c>
      <c r="K23" s="41" t="n">
        <v>191.1</v>
      </c>
      <c r="L23" s="42" t="n">
        <v>204.6</v>
      </c>
      <c r="M23" s="43" t="n">
        <v>395.7</v>
      </c>
      <c r="N23" s="41" t="n">
        <v>191.1</v>
      </c>
      <c r="O23" s="42" t="n">
        <v>158</v>
      </c>
      <c r="P23" s="43" t="n">
        <v>349.1</v>
      </c>
      <c r="Q23" s="44" t="n">
        <v>744.8</v>
      </c>
    </row>
    <row r="24" customFormat="false" ht="14.25" hidden="false" customHeight="false" outlineLevel="0" collapsed="false">
      <c r="D24" s="0" t="str">
        <f aca="false">LOWER(MID(A23,5,1))</f>
        <v>e</v>
      </c>
      <c r="E24" s="15" t="str">
        <f aca="false">IF(ISNUMBER(SEARCH("fwd",A23)),"fwd","rto")</f>
        <v>rto</v>
      </c>
      <c r="F24" s="16" t="str">
        <f aca="false">IF(RIGHT(A23,10)="additional","additional","fixed")</f>
        <v>additional</v>
      </c>
      <c r="G24" s="0" t="str">
        <f aca="false">E24&amp;"_"&amp;D24&amp;"_"&amp;F24</f>
        <v>rto_e_additional</v>
      </c>
      <c r="H24" s="0" t="n">
        <f aca="false">IF(G24=A23,B23,"")</f>
        <v>55.5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16"/>
    <col collapsed="false" customWidth="true" hidden="false" outlineLevel="0" max="3" min="3" style="0" width="24.25"/>
    <col collapsed="false" customWidth="true" hidden="false" outlineLevel="0" max="4" min="4" style="0" width="25.25"/>
    <col collapsed="false" customWidth="true" hidden="false" outlineLevel="0" max="5" min="5" style="0" width="26.25"/>
    <col collapsed="false" customWidth="true" hidden="false" outlineLevel="0" max="6" min="6" style="0" width="19.13"/>
    <col collapsed="false" customWidth="true" hidden="false" outlineLevel="0" max="7" min="7" style="0" width="22.5"/>
    <col collapsed="false" customWidth="true" hidden="false" outlineLevel="0" max="8" min="8" style="0" width="29.25"/>
    <col collapsed="false" customWidth="true" hidden="false" outlineLevel="0" max="9" min="9" style="0" width="17.62"/>
    <col collapsed="false" customWidth="true" hidden="false" outlineLevel="0" max="10" min="10" style="0" width="35.88"/>
    <col collapsed="false" customWidth="true" hidden="false" outlineLevel="0" max="11" min="11" style="0" width="59.42"/>
    <col collapsed="false" customWidth="true" hidden="false" outlineLevel="0" max="12" min="12" style="0" width="19.62"/>
    <col collapsed="false" customWidth="true" hidden="false" outlineLevel="0" max="13" min="13" style="0" width="18.33"/>
    <col collapsed="false" customWidth="true" hidden="false" outlineLevel="0" max="14" min="14" style="0" width="5.54"/>
    <col collapsed="false" customWidth="true" hidden="false" outlineLevel="0" max="15" min="15" style="0" width="7.2"/>
  </cols>
  <sheetData>
    <row r="1" customFormat="false" ht="13.8" hidden="false" customHeight="false" outlineLevel="0" collapsed="false">
      <c r="A1" s="45" t="s">
        <v>507</v>
      </c>
      <c r="B1" s="45" t="s">
        <v>149</v>
      </c>
      <c r="C1" s="45" t="s">
        <v>508</v>
      </c>
      <c r="D1" s="45" t="s">
        <v>509</v>
      </c>
      <c r="E1" s="45" t="s">
        <v>510</v>
      </c>
      <c r="F1" s="45" t="s">
        <v>511</v>
      </c>
      <c r="G1" s="45" t="s">
        <v>512</v>
      </c>
      <c r="H1" s="45" t="s">
        <v>513</v>
      </c>
      <c r="I1" s="45" t="s">
        <v>514</v>
      </c>
      <c r="J1" s="45" t="s">
        <v>515</v>
      </c>
      <c r="K1" s="45" t="s">
        <v>516</v>
      </c>
    </row>
    <row r="2" customFormat="false" ht="13.8" hidden="false" customHeight="false" outlineLevel="0" collapsed="false">
      <c r="A2" s="0" t="s">
        <v>163</v>
      </c>
      <c r="B2" s="0" t="s">
        <v>140</v>
      </c>
      <c r="C2" s="0" t="n">
        <f aca="false">VLOOKUP(B2,'Pivot Table_Sheet1_1'!$A$2:$C$126,2,0)</f>
        <v>1.302</v>
      </c>
      <c r="D2" s="0" t="n">
        <f aca="false">VLOOKUP(B2,'Pivot Table_Sheet1_1'!$A$2:$C$126,3,0)</f>
        <v>1.5</v>
      </c>
      <c r="E2" s="0" t="str">
        <f aca="false">VLOOKUP(B2,courier_company_invoice!B2:I125,2,0)</f>
        <v>1.3</v>
      </c>
      <c r="F2" s="0" t="n">
        <f aca="false">_xlfn.CEILING.MATH(E2,0.5)</f>
        <v>1.5</v>
      </c>
      <c r="G2" s="0" t="str">
        <f aca="false">VLOOKUP(B2,courier_company_invoice!B2:J125,9,0)</f>
        <v>d</v>
      </c>
      <c r="H2" s="0" t="str">
        <f aca="false">VLOOKUP(B2,courier_company_invoice!B2:J125,5,0)</f>
        <v>d</v>
      </c>
      <c r="I2" s="0" t="n">
        <f aca="false">VLOOKUP(B2,courier_company_invoice!$B$2:$P$125,15,0)</f>
        <v>135</v>
      </c>
      <c r="J2" s="0" t="n">
        <v>135</v>
      </c>
      <c r="K2" s="0" t="n">
        <v>0</v>
      </c>
    </row>
    <row r="3" customFormat="false" ht="15" hidden="false" customHeight="false" outlineLevel="0" collapsed="false">
      <c r="A3" s="0" t="s">
        <v>169</v>
      </c>
      <c r="B3" s="0" t="s">
        <v>137</v>
      </c>
      <c r="C3" s="0" t="n">
        <f aca="false">VLOOKUP(B3,'Pivot Table_Sheet1_1'!$A$2:$C$126,2,0)</f>
        <v>0.615</v>
      </c>
      <c r="D3" s="0" t="n">
        <f aca="false">VLOOKUP(B3,'Pivot Table_Sheet1_1'!$A$2:$C$126,3,0)</f>
        <v>1</v>
      </c>
      <c r="E3" s="0" t="str">
        <f aca="false">VLOOKUP(B3,courier_company_invoice!B3:I126,2,0)</f>
        <v>1</v>
      </c>
      <c r="F3" s="0" t="n">
        <f aca="false">_xlfn.CEILING.MATH(E3,0.5)</f>
        <v>1</v>
      </c>
      <c r="G3" s="0" t="str">
        <f aca="false">VLOOKUP(B3,courier_company_invoice!B3:J126,9,0)</f>
        <v>d</v>
      </c>
      <c r="H3" s="0" t="str">
        <f aca="false">VLOOKUP(B3,courier_company_invoice!B3:J126,5,0)</f>
        <v>d</v>
      </c>
      <c r="I3" s="0" t="n">
        <f aca="false">VLOOKUP(B3,courier_company_invoice!$B$2:$P$125,15,0)</f>
        <v>90.2</v>
      </c>
      <c r="J3" s="0" t="n">
        <v>90.2</v>
      </c>
      <c r="K3" s="0" t="n">
        <v>0</v>
      </c>
      <c r="M3" s="46"/>
      <c r="N3" s="47" t="s">
        <v>517</v>
      </c>
      <c r="O3" s="46" t="s">
        <v>518</v>
      </c>
    </row>
    <row r="4" customFormat="false" ht="15" hidden="false" customHeight="false" outlineLevel="0" collapsed="false">
      <c r="A4" s="0" t="s">
        <v>173</v>
      </c>
      <c r="B4" s="0" t="s">
        <v>134</v>
      </c>
      <c r="C4" s="0" t="n">
        <f aca="false">VLOOKUP(B4,'Pivot Table_Sheet1_1'!$A$2:$C$126,2,0)</f>
        <v>2.265</v>
      </c>
      <c r="D4" s="0" t="n">
        <f aca="false">VLOOKUP(B4,'Pivot Table_Sheet1_1'!$A$2:$C$126,3,0)</f>
        <v>2.5</v>
      </c>
      <c r="E4" s="0" t="str">
        <f aca="false">VLOOKUP(B4,courier_company_invoice!B4:I127,2,0)</f>
        <v>2.5</v>
      </c>
      <c r="F4" s="0" t="n">
        <f aca="false">_xlfn.CEILING.MATH(E4,0.5)</f>
        <v>2.5</v>
      </c>
      <c r="G4" s="0" t="str">
        <f aca="false">VLOOKUP(B4,courier_company_invoice!B4:J127,9,0)</f>
        <v>d</v>
      </c>
      <c r="H4" s="0" t="str">
        <f aca="false">VLOOKUP(B4,courier_company_invoice!B4:J127,5,0)</f>
        <v>d</v>
      </c>
      <c r="I4" s="0" t="n">
        <f aca="false">VLOOKUP(B4,courier_company_invoice!$B$2:$P$125,15,0)</f>
        <v>224.6</v>
      </c>
      <c r="J4" s="0" t="n">
        <v>224.6</v>
      </c>
      <c r="K4" s="0" t="n">
        <v>0</v>
      </c>
      <c r="M4" s="48"/>
      <c r="N4" s="49"/>
      <c r="O4" s="50"/>
      <c r="R4" s="0" t="s">
        <v>519</v>
      </c>
    </row>
    <row r="5" customFormat="false" ht="15" hidden="false" customHeight="false" outlineLevel="0" collapsed="false">
      <c r="A5" s="0" t="s">
        <v>177</v>
      </c>
      <c r="B5" s="0" t="s">
        <v>132</v>
      </c>
      <c r="C5" s="0" t="n">
        <f aca="false">VLOOKUP(B5,'Pivot Table_Sheet1_1'!$A$2:$C$126,2,0)</f>
        <v>0.7</v>
      </c>
      <c r="D5" s="0" t="n">
        <f aca="false">VLOOKUP(B5,'Pivot Table_Sheet1_1'!$A$2:$C$126,3,0)</f>
        <v>1</v>
      </c>
      <c r="E5" s="0" t="str">
        <f aca="false">VLOOKUP(B5,courier_company_invoice!B5:I128,2,0)</f>
        <v>1</v>
      </c>
      <c r="F5" s="0" t="n">
        <f aca="false">_xlfn.CEILING.MATH(E5,0.5)</f>
        <v>1</v>
      </c>
      <c r="G5" s="0" t="str">
        <f aca="false">VLOOKUP(B5,courier_company_invoice!B5:J128,9,0)</f>
        <v>b</v>
      </c>
      <c r="H5" s="0" t="str">
        <f aca="false">VLOOKUP(B5,courier_company_invoice!B5:J128,5,0)</f>
        <v>b</v>
      </c>
      <c r="I5" s="0" t="n">
        <f aca="false">VLOOKUP(B5,courier_company_invoice!$B$2:$P$125,15,0)</f>
        <v>61.3</v>
      </c>
      <c r="J5" s="0" t="n">
        <v>61.3</v>
      </c>
      <c r="K5" s="0" t="n">
        <v>0</v>
      </c>
      <c r="M5" s="48" t="s">
        <v>520</v>
      </c>
      <c r="N5" s="51" t="n">
        <f aca="false">COUNTIF(K:K,"=0")</f>
        <v>21</v>
      </c>
      <c r="O5" s="52" t="n">
        <f aca="false">SUMIF(K:K,0,J:J)</f>
        <v>1719.6</v>
      </c>
    </row>
    <row r="6" customFormat="false" ht="15" hidden="false" customHeight="false" outlineLevel="0" collapsed="false">
      <c r="A6" s="0" t="s">
        <v>181</v>
      </c>
      <c r="B6" s="0" t="s">
        <v>112</v>
      </c>
      <c r="C6" s="0" t="n">
        <f aca="false">VLOOKUP(B6,'Pivot Table_Sheet1_1'!$A$2:$C$126,2,0)</f>
        <v>0.24</v>
      </c>
      <c r="D6" s="0" t="n">
        <f aca="false">VLOOKUP(B6,'Pivot Table_Sheet1_1'!$A$2:$C$126,3,0)</f>
        <v>0.5</v>
      </c>
      <c r="E6" s="0" t="str">
        <f aca="false">VLOOKUP(B6,courier_company_invoice!B6:I129,2,0)</f>
        <v>0.15</v>
      </c>
      <c r="F6" s="0" t="n">
        <f aca="false">_xlfn.CEILING.MATH(E6,0.5)</f>
        <v>0.5</v>
      </c>
      <c r="G6" s="0" t="str">
        <f aca="false">VLOOKUP(B6,courier_company_invoice!B6:J129,9,0)</f>
        <v>d</v>
      </c>
      <c r="H6" s="0" t="str">
        <f aca="false">VLOOKUP(B6,courier_company_invoice!B6:J129,5,0)</f>
        <v>d</v>
      </c>
      <c r="I6" s="0" t="n">
        <f aca="false">VLOOKUP(B6,courier_company_invoice!$B$2:$P$125,15,0)</f>
        <v>45.4</v>
      </c>
      <c r="J6" s="0" t="n">
        <v>45.4</v>
      </c>
      <c r="K6" s="0" t="n">
        <v>0</v>
      </c>
      <c r="M6" s="48"/>
      <c r="N6" s="49"/>
      <c r="O6" s="50"/>
    </row>
    <row r="7" customFormat="false" ht="15" hidden="false" customHeight="false" outlineLevel="0" collapsed="false">
      <c r="A7" s="0" t="s">
        <v>185</v>
      </c>
      <c r="B7" s="0" t="s">
        <v>124</v>
      </c>
      <c r="C7" s="0" t="n">
        <f aca="false">VLOOKUP(B7,'Pivot Table_Sheet1_1'!$A$2:$C$126,2,0)</f>
        <v>0.24</v>
      </c>
      <c r="D7" s="0" t="n">
        <f aca="false">VLOOKUP(B7,'Pivot Table_Sheet1_1'!$A$2:$C$126,3,0)</f>
        <v>0.5</v>
      </c>
      <c r="E7" s="0" t="str">
        <f aca="false">VLOOKUP(B7,courier_company_invoice!B7:I130,2,0)</f>
        <v>0.15</v>
      </c>
      <c r="F7" s="0" t="n">
        <f aca="false">_xlfn.CEILING.MATH(E7,0.5)</f>
        <v>0.5</v>
      </c>
      <c r="G7" s="0" t="str">
        <f aca="false">VLOOKUP(B7,courier_company_invoice!B7:J130,9,0)</f>
        <v>d</v>
      </c>
      <c r="H7" s="0" t="str">
        <f aca="false">VLOOKUP(B7,courier_company_invoice!B7:J130,5,0)</f>
        <v>d</v>
      </c>
      <c r="I7" s="0" t="n">
        <f aca="false">VLOOKUP(B7,courier_company_invoice!$B$2:$P$125,15,0)</f>
        <v>45.4</v>
      </c>
      <c r="J7" s="0" t="n">
        <v>45.4</v>
      </c>
      <c r="K7" s="0" t="n">
        <v>0</v>
      </c>
      <c r="M7" s="53" t="s">
        <v>521</v>
      </c>
      <c r="N7" s="51" t="n">
        <f aca="false">COUNTIF(K:K,"&lt;0")</f>
        <v>92</v>
      </c>
      <c r="O7" s="52" t="n">
        <f aca="false">SUMIF(K:K,"&lt;0")</f>
        <v>-5680.7</v>
      </c>
    </row>
    <row r="8" customFormat="false" ht="15" hidden="false" customHeight="false" outlineLevel="0" collapsed="false">
      <c r="A8" s="0" t="s">
        <v>187</v>
      </c>
      <c r="B8" s="0" t="s">
        <v>115</v>
      </c>
      <c r="C8" s="0" t="n">
        <f aca="false">VLOOKUP(B8,'Pivot Table_Sheet1_1'!$A$2:$C$126,2,0)</f>
        <v>0.84</v>
      </c>
      <c r="D8" s="0" t="n">
        <f aca="false">VLOOKUP(B8,'Pivot Table_Sheet1_1'!$A$2:$C$126,3,0)</f>
        <v>1</v>
      </c>
      <c r="E8" s="0" t="str">
        <f aca="false">VLOOKUP(B8,courier_company_invoice!B8:I131,2,0)</f>
        <v>1</v>
      </c>
      <c r="F8" s="0" t="n">
        <f aca="false">_xlfn.CEILING.MATH(E8,0.5)</f>
        <v>1</v>
      </c>
      <c r="G8" s="0" t="str">
        <f aca="false">VLOOKUP(B8,courier_company_invoice!B8:J131,9,0)</f>
        <v>b</v>
      </c>
      <c r="H8" s="0" t="str">
        <f aca="false">VLOOKUP(B8,courier_company_invoice!B8:J131,5,0)</f>
        <v>b</v>
      </c>
      <c r="I8" s="0" t="n">
        <f aca="false">VLOOKUP(B8,courier_company_invoice!$B$2:$P$125,15,0)</f>
        <v>61.3</v>
      </c>
      <c r="J8" s="0" t="n">
        <v>61.3</v>
      </c>
      <c r="K8" s="0" t="n">
        <v>0</v>
      </c>
      <c r="M8" s="48"/>
      <c r="N8" s="49"/>
      <c r="O8" s="50"/>
    </row>
    <row r="9" customFormat="false" ht="15" hidden="false" customHeight="false" outlineLevel="0" collapsed="false">
      <c r="A9" s="0" t="s">
        <v>189</v>
      </c>
      <c r="B9" s="0" t="s">
        <v>110</v>
      </c>
      <c r="C9" s="0" t="n">
        <f aca="false">VLOOKUP(B9,'Pivot Table_Sheet1_1'!$A$2:$C$126,2,0)</f>
        <v>1.168</v>
      </c>
      <c r="D9" s="0" t="n">
        <f aca="false">VLOOKUP(B9,'Pivot Table_Sheet1_1'!$A$2:$C$126,3,0)</f>
        <v>1.5</v>
      </c>
      <c r="E9" s="0" t="str">
        <f aca="false">VLOOKUP(B9,courier_company_invoice!B9:I132,2,0)</f>
        <v>1.15</v>
      </c>
      <c r="F9" s="0" t="n">
        <f aca="false">_xlfn.CEILING.MATH(E9,0.5)</f>
        <v>1.5</v>
      </c>
      <c r="G9" s="0" t="str">
        <f aca="false">VLOOKUP(B9,courier_company_invoice!B9:J132,9,0)</f>
        <v>b</v>
      </c>
      <c r="H9" s="0" t="str">
        <f aca="false">VLOOKUP(B9,courier_company_invoice!B9:J132,5,0)</f>
        <v>b</v>
      </c>
      <c r="I9" s="0" t="n">
        <f aca="false">VLOOKUP(B9,courier_company_invoice!$B$2:$P$125,15,0)</f>
        <v>89.6</v>
      </c>
      <c r="J9" s="0" t="n">
        <v>89.6</v>
      </c>
      <c r="K9" s="0" t="n">
        <v>0</v>
      </c>
      <c r="M9" s="53" t="s">
        <v>522</v>
      </c>
      <c r="N9" s="51" t="n">
        <f aca="false">COUNTIF(K:K,"&gt;0")</f>
        <v>11</v>
      </c>
      <c r="O9" s="52" t="n">
        <f aca="false">SUMIF(K:K,"&gt;0")</f>
        <v>481.5</v>
      </c>
    </row>
    <row r="10" customFormat="false" ht="15" hidden="false" customHeight="false" outlineLevel="0" collapsed="false">
      <c r="A10" s="0" t="s">
        <v>193</v>
      </c>
      <c r="B10" s="0" t="s">
        <v>108</v>
      </c>
      <c r="C10" s="0" t="n">
        <f aca="false">VLOOKUP(B10,'Pivot Table_Sheet1_1'!$A$2:$C$126,2,0)</f>
        <v>0.5</v>
      </c>
      <c r="D10" s="0" t="n">
        <f aca="false">VLOOKUP(B10,'Pivot Table_Sheet1_1'!$A$2:$C$126,3,0)</f>
        <v>0.5</v>
      </c>
      <c r="E10" s="0" t="str">
        <f aca="false">VLOOKUP(B10,courier_company_invoice!B10:I133,2,0)</f>
        <v>0.5</v>
      </c>
      <c r="F10" s="0" t="n">
        <f aca="false">_xlfn.CEILING.MATH(E10,0.5)</f>
        <v>0.5</v>
      </c>
      <c r="G10" s="0" t="str">
        <f aca="false">VLOOKUP(B10,courier_company_invoice!B10:J133,9,0)</f>
        <v>d</v>
      </c>
      <c r="H10" s="0" t="str">
        <f aca="false">VLOOKUP(B10,courier_company_invoice!B10:J133,5,0)</f>
        <v>d</v>
      </c>
      <c r="I10" s="0" t="n">
        <f aca="false">VLOOKUP(B10,courier_company_invoice!$B$2:$P$125,15,0)</f>
        <v>45.4</v>
      </c>
      <c r="J10" s="0" t="n">
        <v>45.4</v>
      </c>
      <c r="K10" s="0" t="n">
        <v>0</v>
      </c>
      <c r="M10" s="54"/>
      <c r="N10" s="55"/>
      <c r="O10" s="56"/>
    </row>
    <row r="11" customFormat="false" ht="13.8" hidden="false" customHeight="false" outlineLevel="0" collapsed="false">
      <c r="A11" s="0" t="s">
        <v>196</v>
      </c>
      <c r="B11" s="0" t="s">
        <v>106</v>
      </c>
      <c r="C11" s="0" t="n">
        <f aca="false">VLOOKUP(B11,'Pivot Table_Sheet1_1'!$A$2:$C$126,2,0)</f>
        <v>0.5</v>
      </c>
      <c r="D11" s="0" t="n">
        <f aca="false">VLOOKUP(B11,'Pivot Table_Sheet1_1'!$A$2:$C$126,3,0)</f>
        <v>0.5</v>
      </c>
      <c r="E11" s="0" t="str">
        <f aca="false">VLOOKUP(B11,courier_company_invoice!B11:I134,2,0)</f>
        <v>0.5</v>
      </c>
      <c r="F11" s="0" t="n">
        <f aca="false">_xlfn.CEILING.MATH(E11,0.5)</f>
        <v>0.5</v>
      </c>
      <c r="G11" s="0" t="str">
        <f aca="false">VLOOKUP(B11,courier_company_invoice!B11:J134,9,0)</f>
        <v>d</v>
      </c>
      <c r="H11" s="0" t="str">
        <f aca="false">VLOOKUP(B11,courier_company_invoice!B11:J134,5,0)</f>
        <v>d</v>
      </c>
      <c r="I11" s="0" t="n">
        <f aca="false">VLOOKUP(B11,courier_company_invoice!$B$2:$P$125,15,0)</f>
        <v>45.4</v>
      </c>
      <c r="J11" s="0" t="n">
        <v>45.4</v>
      </c>
      <c r="K11" s="0" t="n">
        <v>0</v>
      </c>
    </row>
    <row r="12" customFormat="false" ht="13.8" hidden="false" customHeight="false" outlineLevel="0" collapsed="false">
      <c r="A12" s="0" t="s">
        <v>198</v>
      </c>
      <c r="B12" s="0" t="s">
        <v>98</v>
      </c>
      <c r="C12" s="0" t="n">
        <f aca="false">VLOOKUP(B12,'Pivot Table_Sheet1_1'!$A$2:$C$126,2,0)</f>
        <v>0.607</v>
      </c>
      <c r="D12" s="0" t="n">
        <f aca="false">VLOOKUP(B12,'Pivot Table_Sheet1_1'!$A$2:$C$126,3,0)</f>
        <v>1</v>
      </c>
      <c r="E12" s="0" t="str">
        <f aca="false">VLOOKUP(B12,courier_company_invoice!B12:I135,2,0)</f>
        <v>0.79</v>
      </c>
      <c r="F12" s="0" t="n">
        <f aca="false">_xlfn.CEILING.MATH(E12,0.5)</f>
        <v>1</v>
      </c>
      <c r="G12" s="0" t="str">
        <f aca="false">VLOOKUP(B12,courier_company_invoice!B12:J135,9,0)</f>
        <v>b</v>
      </c>
      <c r="H12" s="0" t="str">
        <f aca="false">VLOOKUP(B12,courier_company_invoice!B12:J135,5,0)</f>
        <v>b</v>
      </c>
      <c r="I12" s="0" t="n">
        <f aca="false">VLOOKUP(B12,courier_company_invoice!$B$2:$P$125,15,0)</f>
        <v>61.3</v>
      </c>
      <c r="J12" s="0" t="n">
        <v>61.3</v>
      </c>
      <c r="K12" s="0" t="n">
        <v>0</v>
      </c>
    </row>
    <row r="13" customFormat="false" ht="13.8" hidden="false" customHeight="false" outlineLevel="0" collapsed="false">
      <c r="A13" s="0" t="s">
        <v>201</v>
      </c>
      <c r="B13" s="0" t="s">
        <v>95</v>
      </c>
      <c r="C13" s="0" t="n">
        <f aca="false">VLOOKUP(B13,'Pivot Table_Sheet1_1'!$A$2:$C$126,2,0)</f>
        <v>0.607</v>
      </c>
      <c r="D13" s="0" t="n">
        <f aca="false">VLOOKUP(B13,'Pivot Table_Sheet1_1'!$A$2:$C$126,3,0)</f>
        <v>1</v>
      </c>
      <c r="E13" s="0" t="str">
        <f aca="false">VLOOKUP(B13,courier_company_invoice!B13:I136,2,0)</f>
        <v>0.72</v>
      </c>
      <c r="F13" s="0" t="n">
        <f aca="false">_xlfn.CEILING.MATH(E13,0.5)</f>
        <v>1</v>
      </c>
      <c r="G13" s="0" t="str">
        <f aca="false">VLOOKUP(B13,courier_company_invoice!B13:J136,9,0)</f>
        <v>d</v>
      </c>
      <c r="H13" s="0" t="str">
        <f aca="false">VLOOKUP(B13,courier_company_invoice!B13:J136,5,0)</f>
        <v>d</v>
      </c>
      <c r="I13" s="0" t="n">
        <f aca="false">VLOOKUP(B13,courier_company_invoice!$B$2:$P$125,15,0)</f>
        <v>90.2</v>
      </c>
      <c r="J13" s="0" t="n">
        <v>90.2</v>
      </c>
      <c r="K13" s="0" t="n">
        <v>0</v>
      </c>
    </row>
    <row r="14" customFormat="false" ht="13.8" hidden="false" customHeight="false" outlineLevel="0" collapsed="false">
      <c r="A14" s="0" t="s">
        <v>204</v>
      </c>
      <c r="B14" s="0" t="s">
        <v>94</v>
      </c>
      <c r="C14" s="0" t="n">
        <f aca="false">VLOOKUP(B14,'Pivot Table_Sheet1_1'!$A$2:$C$126,2,0)</f>
        <v>1.08</v>
      </c>
      <c r="D14" s="0" t="n">
        <f aca="false">VLOOKUP(B14,'Pivot Table_Sheet1_1'!$A$2:$C$126,3,0)</f>
        <v>1.5</v>
      </c>
      <c r="E14" s="0" t="str">
        <f aca="false">VLOOKUP(B14,courier_company_invoice!B14:I137,2,0)</f>
        <v>1.08</v>
      </c>
      <c r="F14" s="0" t="n">
        <f aca="false">_xlfn.CEILING.MATH(E14,0.5)</f>
        <v>1.5</v>
      </c>
      <c r="G14" s="0" t="str">
        <f aca="false">VLOOKUP(B14,courier_company_invoice!B14:J137,9,0)</f>
        <v>b</v>
      </c>
      <c r="H14" s="0" t="str">
        <f aca="false">VLOOKUP(B14,courier_company_invoice!B14:J137,5,0)</f>
        <v>b</v>
      </c>
      <c r="I14" s="0" t="n">
        <f aca="false">VLOOKUP(B14,courier_company_invoice!$B$2:$P$125,15,0)</f>
        <v>89.6</v>
      </c>
      <c r="J14" s="0" t="n">
        <v>89.6</v>
      </c>
      <c r="K14" s="0" t="n">
        <v>0</v>
      </c>
    </row>
    <row r="15" customFormat="false" ht="13.8" hidden="false" customHeight="false" outlineLevel="0" collapsed="false">
      <c r="A15" s="0" t="s">
        <v>207</v>
      </c>
      <c r="B15" s="0" t="s">
        <v>93</v>
      </c>
      <c r="C15" s="0" t="n">
        <f aca="false">VLOOKUP(B15,'Pivot Table_Sheet1_1'!$A$2:$C$126,2,0)</f>
        <v>0.93</v>
      </c>
      <c r="D15" s="0" t="n">
        <f aca="false">VLOOKUP(B15,'Pivot Table_Sheet1_1'!$A$2:$C$126,3,0)</f>
        <v>1</v>
      </c>
      <c r="E15" s="0" t="str">
        <f aca="false">VLOOKUP(B15,courier_company_invoice!B15:I138,2,0)</f>
        <v>1</v>
      </c>
      <c r="F15" s="0" t="n">
        <f aca="false">_xlfn.CEILING.MATH(E15,0.5)</f>
        <v>1</v>
      </c>
      <c r="G15" s="0" t="str">
        <f aca="false">VLOOKUP(B15,courier_company_invoice!B15:J138,9,0)</f>
        <v>d</v>
      </c>
      <c r="H15" s="0" t="str">
        <f aca="false">VLOOKUP(B15,courier_company_invoice!B15:J138,5,0)</f>
        <v>d</v>
      </c>
      <c r="I15" s="0" t="n">
        <f aca="false">VLOOKUP(B15,courier_company_invoice!$B$2:$P$125,15,0)</f>
        <v>90.2</v>
      </c>
      <c r="J15" s="0" t="n">
        <v>90.2</v>
      </c>
      <c r="K15" s="0" t="n">
        <v>0</v>
      </c>
    </row>
    <row r="16" customFormat="false" ht="13.8" hidden="false" customHeight="false" outlineLevel="0" collapsed="false">
      <c r="A16" s="0" t="s">
        <v>209</v>
      </c>
      <c r="B16" s="0" t="s">
        <v>96</v>
      </c>
      <c r="C16" s="0" t="n">
        <f aca="false">VLOOKUP(B16,'Pivot Table_Sheet1_1'!$A$2:$C$126,2,0)</f>
        <v>0.24</v>
      </c>
      <c r="D16" s="0" t="n">
        <f aca="false">VLOOKUP(B16,'Pivot Table_Sheet1_1'!$A$2:$C$126,3,0)</f>
        <v>0.5</v>
      </c>
      <c r="E16" s="0" t="str">
        <f aca="false">VLOOKUP(B16,courier_company_invoice!B16:I139,2,0)</f>
        <v>0.15</v>
      </c>
      <c r="F16" s="0" t="n">
        <f aca="false">_xlfn.CEILING.MATH(E16,0.5)</f>
        <v>0.5</v>
      </c>
      <c r="G16" s="0" t="str">
        <f aca="false">VLOOKUP(B16,courier_company_invoice!B16:J139,9,0)</f>
        <v>d</v>
      </c>
      <c r="H16" s="0" t="str">
        <f aca="false">VLOOKUP(B16,courier_company_invoice!B16:J139,5,0)</f>
        <v>d</v>
      </c>
      <c r="I16" s="0" t="n">
        <f aca="false">VLOOKUP(B16,courier_company_invoice!$B$2:$P$125,15,0)</f>
        <v>45.4</v>
      </c>
      <c r="J16" s="0" t="n">
        <v>45.4</v>
      </c>
      <c r="K16" s="0" t="n">
        <v>0</v>
      </c>
    </row>
    <row r="17" customFormat="false" ht="13.8" hidden="false" customHeight="false" outlineLevel="0" collapsed="false">
      <c r="A17" s="0" t="s">
        <v>211</v>
      </c>
      <c r="B17" s="0" t="s">
        <v>89</v>
      </c>
      <c r="C17" s="0" t="n">
        <f aca="false">VLOOKUP(B17,'Pivot Table_Sheet1_1'!$A$2:$C$126,2,0)</f>
        <v>1.157</v>
      </c>
      <c r="D17" s="0" t="n">
        <f aca="false">VLOOKUP(B17,'Pivot Table_Sheet1_1'!$A$2:$C$126,3,0)</f>
        <v>1.5</v>
      </c>
      <c r="E17" s="0" t="str">
        <f aca="false">VLOOKUP(B17,courier_company_invoice!B17:I140,2,0)</f>
        <v>1.28</v>
      </c>
      <c r="F17" s="0" t="n">
        <f aca="false">_xlfn.CEILING.MATH(E17,0.5)</f>
        <v>1.5</v>
      </c>
      <c r="G17" s="0" t="str">
        <f aca="false">VLOOKUP(B17,courier_company_invoice!B17:J140,9,0)</f>
        <v>d</v>
      </c>
      <c r="H17" s="0" t="str">
        <f aca="false">VLOOKUP(B17,courier_company_invoice!B17:J140,5,0)</f>
        <v>d</v>
      </c>
      <c r="I17" s="0" t="n">
        <f aca="false">VLOOKUP(B17,courier_company_invoice!$B$2:$P$125,15,0)</f>
        <v>135</v>
      </c>
      <c r="J17" s="0" t="n">
        <v>135</v>
      </c>
      <c r="K17" s="0" t="n">
        <v>0</v>
      </c>
    </row>
    <row r="18" customFormat="false" ht="13.8" hidden="false" customHeight="false" outlineLevel="0" collapsed="false">
      <c r="A18" s="0" t="s">
        <v>214</v>
      </c>
      <c r="B18" s="0" t="s">
        <v>88</v>
      </c>
      <c r="C18" s="0" t="n">
        <f aca="false">VLOOKUP(B18,'Pivot Table_Sheet1_1'!$A$2:$C$126,2,0)</f>
        <v>0.343</v>
      </c>
      <c r="D18" s="0" t="n">
        <f aca="false">VLOOKUP(B18,'Pivot Table_Sheet1_1'!$A$2:$C$126,3,0)</f>
        <v>0.5</v>
      </c>
      <c r="E18" s="0" t="str">
        <f aca="false">VLOOKUP(B18,courier_company_invoice!B18:I141,2,0)</f>
        <v>0.5</v>
      </c>
      <c r="F18" s="0" t="n">
        <f aca="false">_xlfn.CEILING.MATH(E18,0.5)</f>
        <v>0.5</v>
      </c>
      <c r="G18" s="0" t="str">
        <f aca="false">VLOOKUP(B18,courier_company_invoice!B18:J141,9,0)</f>
        <v>b</v>
      </c>
      <c r="H18" s="0" t="str">
        <f aca="false">VLOOKUP(B18,courier_company_invoice!B18:J141,5,0)</f>
        <v>b</v>
      </c>
      <c r="I18" s="0" t="n">
        <f aca="false">VLOOKUP(B18,courier_company_invoice!$B$2:$P$125,15,0)</f>
        <v>33</v>
      </c>
      <c r="J18" s="0" t="n">
        <v>33</v>
      </c>
      <c r="K18" s="0" t="n">
        <v>0</v>
      </c>
    </row>
    <row r="19" customFormat="false" ht="13.8" hidden="false" customHeight="false" outlineLevel="0" collapsed="false">
      <c r="A19" s="0" t="s">
        <v>216</v>
      </c>
      <c r="B19" s="0" t="s">
        <v>87</v>
      </c>
      <c r="C19" s="0" t="n">
        <f aca="false">VLOOKUP(B19,'Pivot Table_Sheet1_1'!$A$2:$C$126,2,0)</f>
        <v>0.607</v>
      </c>
      <c r="D19" s="0" t="n">
        <f aca="false">VLOOKUP(B19,'Pivot Table_Sheet1_1'!$A$2:$C$126,3,0)</f>
        <v>1</v>
      </c>
      <c r="E19" s="0" t="str">
        <f aca="false">VLOOKUP(B19,courier_company_invoice!B19:I142,2,0)</f>
        <v>0.79</v>
      </c>
      <c r="F19" s="0" t="n">
        <f aca="false">_xlfn.CEILING.MATH(E19,0.5)</f>
        <v>1</v>
      </c>
      <c r="G19" s="0" t="str">
        <f aca="false">VLOOKUP(B19,courier_company_invoice!B19:J142,9,0)</f>
        <v>d</v>
      </c>
      <c r="H19" s="0" t="str">
        <f aca="false">VLOOKUP(B19,courier_company_invoice!B19:J142,5,0)</f>
        <v>d</v>
      </c>
      <c r="I19" s="0" t="n">
        <f aca="false">VLOOKUP(B19,courier_company_invoice!$B$2:$P$125,15,0)</f>
        <v>90.2</v>
      </c>
      <c r="J19" s="0" t="n">
        <v>90.2</v>
      </c>
      <c r="K19" s="0" t="n">
        <v>0</v>
      </c>
    </row>
    <row r="20" customFormat="false" ht="13.8" hidden="false" customHeight="false" outlineLevel="0" collapsed="false">
      <c r="A20" s="0" t="s">
        <v>218</v>
      </c>
      <c r="B20" s="0" t="s">
        <v>85</v>
      </c>
      <c r="C20" s="0" t="n">
        <f aca="false">VLOOKUP(B20,'Pivot Table_Sheet1_1'!$A$2:$C$126,2,0)</f>
        <v>0.245</v>
      </c>
      <c r="D20" s="0" t="n">
        <f aca="false">VLOOKUP(B20,'Pivot Table_Sheet1_1'!$A$2:$C$126,3,0)</f>
        <v>0.5</v>
      </c>
      <c r="E20" s="0" t="str">
        <f aca="false">VLOOKUP(B20,courier_company_invoice!B20:I143,2,0)</f>
        <v>0.2</v>
      </c>
      <c r="F20" s="0" t="n">
        <f aca="false">_xlfn.CEILING.MATH(E20,0.5)</f>
        <v>0.5</v>
      </c>
      <c r="G20" s="0" t="str">
        <f aca="false">VLOOKUP(B20,courier_company_invoice!B20:J143,9,0)</f>
        <v>e</v>
      </c>
      <c r="H20" s="0" t="str">
        <f aca="false">VLOOKUP(B20,courier_company_invoice!B20:J143,5,0)</f>
        <v>e</v>
      </c>
      <c r="I20" s="0" t="n">
        <f aca="false">VLOOKUP(B20,courier_company_invoice!$B$2:$P$125,15,0)</f>
        <v>50.7</v>
      </c>
      <c r="J20" s="0" t="n">
        <v>107.3</v>
      </c>
      <c r="K20" s="0" t="n">
        <v>-56.6</v>
      </c>
    </row>
    <row r="21" customFormat="false" ht="13.8" hidden="false" customHeight="false" outlineLevel="0" collapsed="false">
      <c r="A21" s="0" t="s">
        <v>224</v>
      </c>
      <c r="B21" s="0" t="s">
        <v>83</v>
      </c>
      <c r="C21" s="0" t="n">
        <f aca="false">VLOOKUP(B21,'Pivot Table_Sheet1_1'!$A$2:$C$126,2,0)</f>
        <v>0.607</v>
      </c>
      <c r="D21" s="0" t="n">
        <f aca="false">VLOOKUP(B21,'Pivot Table_Sheet1_1'!$A$2:$C$126,3,0)</f>
        <v>1</v>
      </c>
      <c r="E21" s="0" t="str">
        <f aca="false">VLOOKUP(B21,courier_company_invoice!B21:I144,2,0)</f>
        <v>0.79</v>
      </c>
      <c r="F21" s="0" t="n">
        <f aca="false">_xlfn.CEILING.MATH(E21,0.5)</f>
        <v>1</v>
      </c>
      <c r="G21" s="0" t="str">
        <f aca="false">VLOOKUP(B21,courier_company_invoice!B21:J144,9,0)</f>
        <v>b</v>
      </c>
      <c r="H21" s="0" t="str">
        <f aca="false">VLOOKUP(B21,courier_company_invoice!B21:J144,5,0)</f>
        <v>b</v>
      </c>
      <c r="I21" s="0" t="n">
        <f aca="false">VLOOKUP(B21,courier_company_invoice!$B$2:$P$125,15,0)</f>
        <v>61.3</v>
      </c>
      <c r="J21" s="0" t="n">
        <v>61.3</v>
      </c>
      <c r="K21" s="0" t="n">
        <v>0</v>
      </c>
    </row>
    <row r="22" customFormat="false" ht="13.8" hidden="false" customHeight="false" outlineLevel="0" collapsed="false">
      <c r="A22" s="0" t="s">
        <v>226</v>
      </c>
      <c r="B22" s="0" t="s">
        <v>82</v>
      </c>
      <c r="C22" s="0" t="n">
        <f aca="false">VLOOKUP(B22,'Pivot Table_Sheet1_1'!$A$2:$C$126,2,0)</f>
        <v>0.734</v>
      </c>
      <c r="D22" s="0" t="n">
        <f aca="false">VLOOKUP(B22,'Pivot Table_Sheet1_1'!$A$2:$C$126,3,0)</f>
        <v>1</v>
      </c>
      <c r="E22" s="0" t="str">
        <f aca="false">VLOOKUP(B22,courier_company_invoice!B22:I145,2,0)</f>
        <v>0.86</v>
      </c>
      <c r="F22" s="0" t="n">
        <f aca="false">_xlfn.CEILING.MATH(E22,0.5)</f>
        <v>1</v>
      </c>
      <c r="G22" s="0" t="str">
        <f aca="false">VLOOKUP(B22,courier_company_invoice!B22:J145,9,0)</f>
        <v>d</v>
      </c>
      <c r="H22" s="0" t="str">
        <f aca="false">VLOOKUP(B22,courier_company_invoice!B22:J145,5,0)</f>
        <v>d</v>
      </c>
      <c r="I22" s="0" t="n">
        <f aca="false">VLOOKUP(B22,courier_company_invoice!$B$2:$P$125,15,0)</f>
        <v>90.2</v>
      </c>
      <c r="J22" s="0" t="n">
        <v>90.2</v>
      </c>
      <c r="K22" s="0" t="n">
        <v>0</v>
      </c>
    </row>
    <row r="23" customFormat="false" ht="13.8" hidden="false" customHeight="false" outlineLevel="0" collapsed="false">
      <c r="A23" s="0" t="s">
        <v>229</v>
      </c>
      <c r="B23" s="0" t="s">
        <v>79</v>
      </c>
      <c r="C23" s="0" t="n">
        <f aca="false">VLOOKUP(B23,'Pivot Table_Sheet1_1'!$A$2:$C$126,2,0)</f>
        <v>1.183</v>
      </c>
      <c r="D23" s="0" t="n">
        <f aca="false">VLOOKUP(B23,'Pivot Table_Sheet1_1'!$A$2:$C$126,3,0)</f>
        <v>1.5</v>
      </c>
      <c r="E23" s="0" t="str">
        <f aca="false">VLOOKUP(B23,courier_company_invoice!B23:I146,2,0)</f>
        <v>1.2</v>
      </c>
      <c r="F23" s="0" t="n">
        <f aca="false">_xlfn.CEILING.MATH(E23,0.5)</f>
        <v>1.5</v>
      </c>
      <c r="G23" s="0" t="str">
        <f aca="false">VLOOKUP(B23,courier_company_invoice!B23:J146,9,0)</f>
        <v>b</v>
      </c>
      <c r="H23" s="0" t="str">
        <f aca="false">VLOOKUP(B23,courier_company_invoice!B23:J146,5,0)</f>
        <v>b</v>
      </c>
      <c r="I23" s="0" t="n">
        <f aca="false">VLOOKUP(B23,courier_company_invoice!$B$2:$P$125,15,0)</f>
        <v>89.6</v>
      </c>
      <c r="J23" s="0" t="n">
        <v>89.6</v>
      </c>
      <c r="K23" s="0" t="n">
        <v>0</v>
      </c>
    </row>
    <row r="24" customFormat="false" ht="13.8" hidden="false" customHeight="false" outlineLevel="0" collapsed="false">
      <c r="A24" s="0" t="s">
        <v>232</v>
      </c>
      <c r="B24" s="0" t="s">
        <v>91</v>
      </c>
      <c r="C24" s="0" t="n">
        <f aca="false">VLOOKUP(B24,'Pivot Table_Sheet1_1'!$A$2:$C$126,2,0)</f>
        <v>0.721</v>
      </c>
      <c r="D24" s="0" t="n">
        <f aca="false">VLOOKUP(B24,'Pivot Table_Sheet1_1'!$A$2:$C$126,3,0)</f>
        <v>1</v>
      </c>
      <c r="E24" s="0" t="str">
        <f aca="false">VLOOKUP(B24,courier_company_invoice!B24:I147,2,0)</f>
        <v>0.7</v>
      </c>
      <c r="F24" s="0" t="n">
        <f aca="false">_xlfn.CEILING.MATH(E24,0.5)</f>
        <v>1</v>
      </c>
      <c r="G24" s="0" t="str">
        <f aca="false">VLOOKUP(B24,courier_company_invoice!B24:J147,9,0)</f>
        <v>d</v>
      </c>
      <c r="H24" s="0" t="str">
        <f aca="false">VLOOKUP(B24,courier_company_invoice!B24:J147,5,0)</f>
        <v>d</v>
      </c>
      <c r="I24" s="0" t="n">
        <f aca="false">VLOOKUP(B24,courier_company_invoice!$B$2:$P$125,15,0)</f>
        <v>86.1</v>
      </c>
      <c r="J24" s="0" t="n">
        <v>172.8</v>
      </c>
      <c r="K24" s="0" t="n">
        <v>-86.7</v>
      </c>
    </row>
    <row r="25" customFormat="false" ht="13.8" hidden="false" customHeight="false" outlineLevel="0" collapsed="false">
      <c r="A25" s="0" t="s">
        <v>236</v>
      </c>
      <c r="B25" s="0" t="s">
        <v>44</v>
      </c>
      <c r="C25" s="0" t="n">
        <f aca="false">VLOOKUP(B25,'Pivot Table_Sheet1_1'!$A$2:$C$126,2,0)</f>
        <v>0.558</v>
      </c>
      <c r="D25" s="0" t="n">
        <f aca="false">VLOOKUP(B25,'Pivot Table_Sheet1_1'!$A$2:$C$126,3,0)</f>
        <v>1</v>
      </c>
      <c r="E25" s="0" t="str">
        <f aca="false">VLOOKUP(B25,courier_company_invoice!B25:I148,2,0)</f>
        <v>0.6</v>
      </c>
      <c r="F25" s="0" t="n">
        <f aca="false">_xlfn.CEILING.MATH(E25,0.5)</f>
        <v>1</v>
      </c>
      <c r="G25" s="0" t="str">
        <f aca="false">VLOOKUP(B25,courier_company_invoice!B25:J148,9,0)</f>
        <v>b</v>
      </c>
      <c r="H25" s="0" t="str">
        <f aca="false">VLOOKUP(B25,courier_company_invoice!B25:J148,5,0)</f>
        <v>b</v>
      </c>
      <c r="I25" s="0" t="n">
        <f aca="false">VLOOKUP(B25,courier_company_invoice!$B$2:$P$125,15,0)</f>
        <v>48.8</v>
      </c>
      <c r="J25" s="0" t="n">
        <v>102.3</v>
      </c>
      <c r="K25" s="0" t="n">
        <v>-53.5</v>
      </c>
    </row>
    <row r="26" customFormat="false" ht="13.8" hidden="false" customHeight="false" outlineLevel="0" collapsed="false">
      <c r="A26" s="0" t="s">
        <v>240</v>
      </c>
      <c r="B26" s="0" t="s">
        <v>36</v>
      </c>
      <c r="C26" s="0" t="n">
        <f aca="false">VLOOKUP(B26,'Pivot Table_Sheet1_1'!$A$2:$C$126,2,0)</f>
        <v>0.92</v>
      </c>
      <c r="D26" s="0" t="n">
        <f aca="false">VLOOKUP(B26,'Pivot Table_Sheet1_1'!$A$2:$C$126,3,0)</f>
        <v>1</v>
      </c>
      <c r="E26" s="0" t="str">
        <f aca="false">VLOOKUP(B26,courier_company_invoice!B26:I149,2,0)</f>
        <v>0.99</v>
      </c>
      <c r="F26" s="0" t="n">
        <f aca="false">_xlfn.CEILING.MATH(E26,0.5)</f>
        <v>1</v>
      </c>
      <c r="G26" s="0" t="str">
        <f aca="false">VLOOKUP(B26,courier_company_invoice!B26:J149,9,0)</f>
        <v>d</v>
      </c>
      <c r="H26" s="0" t="str">
        <f aca="false">VLOOKUP(B26,courier_company_invoice!B26:J149,5,0)</f>
        <v>d</v>
      </c>
      <c r="I26" s="0" t="n">
        <f aca="false">VLOOKUP(B26,courier_company_invoice!$B$2:$P$125,15,0)</f>
        <v>86.1</v>
      </c>
      <c r="J26" s="0" t="n">
        <v>172.8</v>
      </c>
      <c r="K26" s="0" t="n">
        <v>-86.7</v>
      </c>
    </row>
    <row r="27" customFormat="false" ht="13.8" hidden="false" customHeight="false" outlineLevel="0" collapsed="false">
      <c r="A27" s="0" t="s">
        <v>243</v>
      </c>
      <c r="B27" s="0" t="s">
        <v>33</v>
      </c>
      <c r="C27" s="0" t="n">
        <f aca="false">VLOOKUP(B27,'Pivot Table_Sheet1_1'!$A$2:$C$126,2,0)</f>
        <v>0.7</v>
      </c>
      <c r="D27" s="0" t="n">
        <f aca="false">VLOOKUP(B27,'Pivot Table_Sheet1_1'!$A$2:$C$126,3,0)</f>
        <v>1</v>
      </c>
      <c r="E27" s="0" t="str">
        <f aca="false">VLOOKUP(B27,courier_company_invoice!B27:I150,2,0)</f>
        <v>0.7</v>
      </c>
      <c r="F27" s="0" t="n">
        <f aca="false">_xlfn.CEILING.MATH(E27,0.5)</f>
        <v>1</v>
      </c>
      <c r="G27" s="0" t="str">
        <f aca="false">VLOOKUP(B27,courier_company_invoice!B27:J150,9,0)</f>
        <v>d</v>
      </c>
      <c r="H27" s="0" t="str">
        <f aca="false">VLOOKUP(B27,courier_company_invoice!B27:J150,5,0)</f>
        <v>d</v>
      </c>
      <c r="I27" s="0" t="n">
        <f aca="false">VLOOKUP(B27,courier_company_invoice!$B$2:$P$125,15,0)</f>
        <v>86.1</v>
      </c>
      <c r="J27" s="0" t="n">
        <v>172.8</v>
      </c>
      <c r="K27" s="0" t="n">
        <v>-86.7</v>
      </c>
    </row>
    <row r="28" customFormat="false" ht="13.8" hidden="false" customHeight="false" outlineLevel="0" collapsed="false">
      <c r="A28" s="0" t="s">
        <v>245</v>
      </c>
      <c r="B28" s="0" t="s">
        <v>32</v>
      </c>
      <c r="C28" s="0" t="n">
        <f aca="false">VLOOKUP(B28,'Pivot Table_Sheet1_1'!$A$2:$C$126,2,0)</f>
        <v>0.841</v>
      </c>
      <c r="D28" s="0" t="n">
        <f aca="false">VLOOKUP(B28,'Pivot Table_Sheet1_1'!$A$2:$C$126,3,0)</f>
        <v>1</v>
      </c>
      <c r="E28" s="0" t="str">
        <f aca="false">VLOOKUP(B28,courier_company_invoice!B28:I151,2,0)</f>
        <v>0.8</v>
      </c>
      <c r="F28" s="0" t="n">
        <f aca="false">_xlfn.CEILING.MATH(E28,0.5)</f>
        <v>1</v>
      </c>
      <c r="G28" s="0" t="str">
        <f aca="false">VLOOKUP(B28,courier_company_invoice!B28:J151,9,0)</f>
        <v>e</v>
      </c>
      <c r="H28" s="0" t="str">
        <f aca="false">VLOOKUP(B28,courier_company_invoice!B28:J151,5,0)</f>
        <v>e</v>
      </c>
      <c r="I28" s="0" t="n">
        <f aca="false">VLOOKUP(B28,courier_company_invoice!$B$2:$P$125,15,0)</f>
        <v>106.2</v>
      </c>
      <c r="J28" s="0" t="n">
        <v>213.5</v>
      </c>
      <c r="K28" s="0" t="n">
        <v>-107.3</v>
      </c>
    </row>
    <row r="29" customFormat="false" ht="13.8" hidden="false" customHeight="false" outlineLevel="0" collapsed="false">
      <c r="A29" s="0" t="s">
        <v>249</v>
      </c>
      <c r="B29" s="0" t="s">
        <v>27</v>
      </c>
      <c r="C29" s="0" t="n">
        <f aca="false">VLOOKUP(B29,'Pivot Table_Sheet1_1'!$A$2:$C$126,2,0)</f>
        <v>1.2</v>
      </c>
      <c r="D29" s="0" t="n">
        <f aca="false">VLOOKUP(B29,'Pivot Table_Sheet1_1'!$A$2:$C$126,3,0)</f>
        <v>1.5</v>
      </c>
      <c r="E29" s="0" t="str">
        <f aca="false">VLOOKUP(B29,courier_company_invoice!B29:I152,2,0)</f>
        <v>1.2</v>
      </c>
      <c r="F29" s="0" t="n">
        <f aca="false">_xlfn.CEILING.MATH(E29,0.5)</f>
        <v>1.5</v>
      </c>
      <c r="G29" s="0" t="str">
        <f aca="false">VLOOKUP(B29,courier_company_invoice!B29:J152,9,0)</f>
        <v>d</v>
      </c>
      <c r="H29" s="0" t="str">
        <f aca="false">VLOOKUP(B29,courier_company_invoice!B29:J152,5,0)</f>
        <v>d</v>
      </c>
      <c r="I29" s="0" t="n">
        <f aca="false">VLOOKUP(B29,courier_company_invoice!$B$2:$P$125,15,0)</f>
        <v>130.9</v>
      </c>
      <c r="J29" s="0" t="n">
        <v>258.9</v>
      </c>
      <c r="K29" s="0" t="n">
        <v>-128</v>
      </c>
    </row>
    <row r="30" customFormat="false" ht="13.8" hidden="false" customHeight="false" outlineLevel="0" collapsed="false">
      <c r="A30" s="0" t="s">
        <v>252</v>
      </c>
      <c r="B30" s="0" t="s">
        <v>34</v>
      </c>
      <c r="C30" s="0" t="n">
        <f aca="false">VLOOKUP(B30,'Pivot Table_Sheet1_1'!$A$2:$C$126,2,0)</f>
        <v>1.357</v>
      </c>
      <c r="D30" s="0" t="n">
        <f aca="false">VLOOKUP(B30,'Pivot Table_Sheet1_1'!$A$2:$C$126,3,0)</f>
        <v>1.5</v>
      </c>
      <c r="E30" s="0" t="str">
        <f aca="false">VLOOKUP(B30,courier_company_invoice!B30:I153,2,0)</f>
        <v>1.3</v>
      </c>
      <c r="F30" s="0" t="n">
        <f aca="false">_xlfn.CEILING.MATH(E30,0.5)</f>
        <v>1.5</v>
      </c>
      <c r="G30" s="0" t="str">
        <f aca="false">VLOOKUP(B30,courier_company_invoice!B30:J153,9,0)</f>
        <v>b</v>
      </c>
      <c r="H30" s="0" t="str">
        <f aca="false">VLOOKUP(B30,courier_company_invoice!B30:J153,5,0)</f>
        <v>b</v>
      </c>
      <c r="I30" s="0" t="n">
        <f aca="false">VLOOKUP(B30,courier_company_invoice!$B$2:$P$125,15,0)</f>
        <v>77.1</v>
      </c>
      <c r="J30" s="0" t="n">
        <v>151.1</v>
      </c>
      <c r="K30" s="0" t="n">
        <v>-74</v>
      </c>
    </row>
    <row r="31" customFormat="false" ht="13.8" hidden="false" customHeight="false" outlineLevel="0" collapsed="false">
      <c r="A31" s="0" t="s">
        <v>255</v>
      </c>
      <c r="B31" s="0" t="s">
        <v>17</v>
      </c>
      <c r="C31" s="0" t="n">
        <f aca="false">VLOOKUP(B31,'Pivot Table_Sheet1_1'!$A$2:$C$126,2,0)</f>
        <v>0.672</v>
      </c>
      <c r="D31" s="0" t="n">
        <f aca="false">VLOOKUP(B31,'Pivot Table_Sheet1_1'!$A$2:$C$126,3,0)</f>
        <v>1</v>
      </c>
      <c r="E31" s="0" t="str">
        <f aca="false">VLOOKUP(B31,courier_company_invoice!B31:I154,2,0)</f>
        <v>0.7</v>
      </c>
      <c r="F31" s="0" t="n">
        <f aca="false">_xlfn.CEILING.MATH(E31,0.5)</f>
        <v>1</v>
      </c>
      <c r="G31" s="0" t="str">
        <f aca="false">VLOOKUP(B31,courier_company_invoice!B31:J154,9,0)</f>
        <v>d</v>
      </c>
      <c r="H31" s="0" t="str">
        <f aca="false">VLOOKUP(B31,courier_company_invoice!B31:J154,5,0)</f>
        <v>d</v>
      </c>
      <c r="I31" s="0" t="n">
        <f aca="false">VLOOKUP(B31,courier_company_invoice!$B$2:$P$125,15,0)</f>
        <v>86.1</v>
      </c>
      <c r="J31" s="0" t="n">
        <v>172.8</v>
      </c>
      <c r="K31" s="0" t="n">
        <v>-86.7</v>
      </c>
    </row>
    <row r="32" customFormat="false" ht="13.8" hidden="false" customHeight="false" outlineLevel="0" collapsed="false">
      <c r="A32" s="0" t="s">
        <v>257</v>
      </c>
      <c r="B32" s="0" t="s">
        <v>14</v>
      </c>
      <c r="C32" s="0" t="n">
        <f aca="false">VLOOKUP(B32,'Pivot Table_Sheet1_1'!$A$2:$C$126,2,0)</f>
        <v>1.557</v>
      </c>
      <c r="D32" s="0" t="n">
        <f aca="false">VLOOKUP(B32,'Pivot Table_Sheet1_1'!$A$2:$C$126,3,0)</f>
        <v>2</v>
      </c>
      <c r="E32" s="0" t="str">
        <f aca="false">VLOOKUP(B32,courier_company_invoice!B32:I155,2,0)</f>
        <v>1.6</v>
      </c>
      <c r="F32" s="0" t="n">
        <f aca="false">_xlfn.CEILING.MATH(E32,0.5)</f>
        <v>2</v>
      </c>
      <c r="G32" s="0" t="str">
        <f aca="false">VLOOKUP(B32,courier_company_invoice!B32:J155,9,0)</f>
        <v>d</v>
      </c>
      <c r="H32" s="0" t="str">
        <f aca="false">VLOOKUP(B32,courier_company_invoice!B32:J155,5,0)</f>
        <v>d</v>
      </c>
      <c r="I32" s="0" t="n">
        <f aca="false">VLOOKUP(B32,courier_company_invoice!$B$2:$P$125,15,0)</f>
        <v>175.7</v>
      </c>
      <c r="J32" s="0" t="n">
        <v>345</v>
      </c>
      <c r="K32" s="0" t="n">
        <v>-169.3</v>
      </c>
    </row>
    <row r="33" customFormat="false" ht="13.8" hidden="false" customHeight="false" outlineLevel="0" collapsed="false">
      <c r="A33" s="0" t="s">
        <v>261</v>
      </c>
      <c r="B33" s="0" t="s">
        <v>55</v>
      </c>
      <c r="C33" s="0" t="n">
        <f aca="false">VLOOKUP(B33,'Pivot Table_Sheet1_1'!$A$2:$C$126,2,0)</f>
        <v>1.032</v>
      </c>
      <c r="D33" s="0" t="n">
        <f aca="false">VLOOKUP(B33,'Pivot Table_Sheet1_1'!$A$2:$C$126,3,0)</f>
        <v>1.5</v>
      </c>
      <c r="E33" s="0" t="str">
        <f aca="false">VLOOKUP(B33,courier_company_invoice!B33:I156,2,0)</f>
        <v>1.13</v>
      </c>
      <c r="F33" s="0" t="n">
        <f aca="false">_xlfn.CEILING.MATH(E33,0.5)</f>
        <v>1.5</v>
      </c>
      <c r="G33" s="0" t="str">
        <f aca="false">VLOOKUP(B33,courier_company_invoice!B33:J156,9,0)</f>
        <v>d</v>
      </c>
      <c r="H33" s="0" t="str">
        <f aca="false">VLOOKUP(B33,courier_company_invoice!B33:J156,5,0)</f>
        <v>d</v>
      </c>
      <c r="I33" s="0" t="n">
        <f aca="false">VLOOKUP(B33,courier_company_invoice!$B$2:$P$125,15,0)</f>
        <v>130.9</v>
      </c>
      <c r="J33" s="0" t="n">
        <v>258.9</v>
      </c>
      <c r="K33" s="0" t="n">
        <v>-128</v>
      </c>
    </row>
    <row r="34" customFormat="false" ht="13.8" hidden="false" customHeight="false" outlineLevel="0" collapsed="false">
      <c r="A34" s="0" t="s">
        <v>264</v>
      </c>
      <c r="B34" s="0" t="s">
        <v>65</v>
      </c>
      <c r="C34" s="0" t="n">
        <f aca="false">VLOOKUP(B34,'Pivot Table_Sheet1_1'!$A$2:$C$126,2,0)</f>
        <v>0.63</v>
      </c>
      <c r="D34" s="0" t="n">
        <f aca="false">VLOOKUP(B34,'Pivot Table_Sheet1_1'!$A$2:$C$126,3,0)</f>
        <v>1</v>
      </c>
      <c r="E34" s="0" t="str">
        <f aca="false">VLOOKUP(B34,courier_company_invoice!B34:I157,2,0)</f>
        <v>0.6</v>
      </c>
      <c r="F34" s="0" t="n">
        <f aca="false">_xlfn.CEILING.MATH(E34,0.5)</f>
        <v>1</v>
      </c>
      <c r="G34" s="0" t="str">
        <f aca="false">VLOOKUP(B34,courier_company_invoice!B34:J157,9,0)</f>
        <v>d</v>
      </c>
      <c r="H34" s="0" t="str">
        <f aca="false">VLOOKUP(B34,courier_company_invoice!B34:J157,5,0)</f>
        <v>d</v>
      </c>
      <c r="I34" s="0" t="n">
        <f aca="false">VLOOKUP(B34,courier_company_invoice!$B$2:$P$125,15,0)</f>
        <v>86.1</v>
      </c>
      <c r="J34" s="0" t="n">
        <v>172.8</v>
      </c>
      <c r="K34" s="0" t="n">
        <v>-86.7</v>
      </c>
    </row>
    <row r="35" customFormat="false" ht="13.8" hidden="false" customHeight="false" outlineLevel="0" collapsed="false">
      <c r="A35" s="0" t="s">
        <v>266</v>
      </c>
      <c r="B35" s="0" t="s">
        <v>143</v>
      </c>
      <c r="C35" s="0" t="n">
        <f aca="false">VLOOKUP(B35,'Pivot Table_Sheet1_1'!$A$2:$C$126,2,0)</f>
        <v>0.22</v>
      </c>
      <c r="D35" s="0" t="n">
        <f aca="false">VLOOKUP(B35,'Pivot Table_Sheet1_1'!$A$2:$C$126,3,0)</f>
        <v>0.5</v>
      </c>
      <c r="E35" s="0" t="str">
        <f aca="false">VLOOKUP(B35,courier_company_invoice!B35:I158,2,0)</f>
        <v>2.92</v>
      </c>
      <c r="F35" s="0" t="n">
        <f aca="false">_xlfn.CEILING.MATH(E35,0.5)</f>
        <v>3</v>
      </c>
      <c r="G35" s="0" t="str">
        <f aca="false">VLOOKUP(B35,courier_company_invoice!B35:J158,9,0)</f>
        <v>b</v>
      </c>
      <c r="H35" s="0" t="str">
        <f aca="false">VLOOKUP(B35,courier_company_invoice!B35:J158,5,0)</f>
        <v>b</v>
      </c>
      <c r="I35" s="0" t="n">
        <f aca="false">VLOOKUP(B35,courier_company_invoice!$B$2:$P$125,15,0)</f>
        <v>33</v>
      </c>
      <c r="J35" s="0" t="n">
        <v>174.5</v>
      </c>
      <c r="K35" s="0" t="n">
        <v>-141.5</v>
      </c>
    </row>
    <row r="36" customFormat="false" ht="13.8" hidden="false" customHeight="false" outlineLevel="0" collapsed="false">
      <c r="A36" s="0" t="s">
        <v>270</v>
      </c>
      <c r="B36" s="0" t="s">
        <v>142</v>
      </c>
      <c r="C36" s="0" t="n">
        <f aca="false">VLOOKUP(B36,'Pivot Table_Sheet1_1'!$A$2:$C$126,2,0)</f>
        <v>0.48</v>
      </c>
      <c r="D36" s="0" t="n">
        <f aca="false">VLOOKUP(B36,'Pivot Table_Sheet1_1'!$A$2:$C$126,3,0)</f>
        <v>0.5</v>
      </c>
      <c r="E36" s="0" t="str">
        <f aca="false">VLOOKUP(B36,courier_company_invoice!B36:I159,2,0)</f>
        <v>0.68</v>
      </c>
      <c r="F36" s="0" t="n">
        <f aca="false">_xlfn.CEILING.MATH(E36,0.5)</f>
        <v>1</v>
      </c>
      <c r="G36" s="0" t="str">
        <f aca="false">VLOOKUP(B36,courier_company_invoice!B36:J159,9,0)</f>
        <v>d</v>
      </c>
      <c r="H36" s="0" t="str">
        <f aca="false">VLOOKUP(B36,courier_company_invoice!B36:J159,5,0)</f>
        <v>d</v>
      </c>
      <c r="I36" s="0" t="n">
        <f aca="false">VLOOKUP(B36,courier_company_invoice!$B$2:$P$125,15,0)</f>
        <v>45.4</v>
      </c>
      <c r="J36" s="0" t="n">
        <v>90.2</v>
      </c>
      <c r="K36" s="0" t="n">
        <v>-44.8</v>
      </c>
    </row>
    <row r="37" customFormat="false" ht="13.8" hidden="false" customHeight="false" outlineLevel="0" collapsed="false">
      <c r="A37" s="0" t="s">
        <v>273</v>
      </c>
      <c r="B37" s="0" t="s">
        <v>141</v>
      </c>
      <c r="C37" s="0" t="n">
        <f aca="false">VLOOKUP(B37,'Pivot Table_Sheet1_1'!$A$2:$C$126,2,0)</f>
        <v>0.5</v>
      </c>
      <c r="D37" s="0" t="n">
        <f aca="false">VLOOKUP(B37,'Pivot Table_Sheet1_1'!$A$2:$C$126,3,0)</f>
        <v>0.5</v>
      </c>
      <c r="E37" s="0" t="str">
        <f aca="false">VLOOKUP(B37,courier_company_invoice!B37:I160,2,0)</f>
        <v>0.71</v>
      </c>
      <c r="F37" s="0" t="n">
        <f aca="false">_xlfn.CEILING.MATH(E37,0.5)</f>
        <v>1</v>
      </c>
      <c r="G37" s="0" t="str">
        <f aca="false">VLOOKUP(B37,courier_company_invoice!B37:J160,9,0)</f>
        <v>d</v>
      </c>
      <c r="H37" s="0" t="str">
        <f aca="false">VLOOKUP(B37,courier_company_invoice!B37:J160,5,0)</f>
        <v>d</v>
      </c>
      <c r="I37" s="0" t="n">
        <f aca="false">VLOOKUP(B37,courier_company_invoice!$B$2:$P$125,15,0)</f>
        <v>45.4</v>
      </c>
      <c r="J37" s="0" t="n">
        <v>90.2</v>
      </c>
      <c r="K37" s="0" t="n">
        <v>-44.8</v>
      </c>
    </row>
    <row r="38" customFormat="false" ht="13.8" hidden="false" customHeight="false" outlineLevel="0" collapsed="false">
      <c r="A38" s="0" t="s">
        <v>276</v>
      </c>
      <c r="B38" s="0" t="s">
        <v>139</v>
      </c>
      <c r="C38" s="0" t="n">
        <f aca="false">VLOOKUP(B38,'Pivot Table_Sheet1_1'!$A$2:$C$126,2,0)</f>
        <v>0.245</v>
      </c>
      <c r="D38" s="0" t="n">
        <f aca="false">VLOOKUP(B38,'Pivot Table_Sheet1_1'!$A$2:$C$126,3,0)</f>
        <v>0.5</v>
      </c>
      <c r="E38" s="0" t="str">
        <f aca="false">VLOOKUP(B38,courier_company_invoice!B38:I161,2,0)</f>
        <v>0.78</v>
      </c>
      <c r="F38" s="0" t="n">
        <f aca="false">_xlfn.CEILING.MATH(E38,0.5)</f>
        <v>1</v>
      </c>
      <c r="G38" s="0" t="str">
        <f aca="false">VLOOKUP(B38,courier_company_invoice!B38:J161,9,0)</f>
        <v>b</v>
      </c>
      <c r="H38" s="0" t="str">
        <f aca="false">VLOOKUP(B38,courier_company_invoice!B38:J161,5,0)</f>
        <v>b</v>
      </c>
      <c r="I38" s="0" t="n">
        <f aca="false">VLOOKUP(B38,courier_company_invoice!$B$2:$P$125,15,0)</f>
        <v>33</v>
      </c>
      <c r="J38" s="0" t="n">
        <v>61.3</v>
      </c>
      <c r="K38" s="0" t="n">
        <v>-28.3</v>
      </c>
    </row>
    <row r="39" customFormat="false" ht="13.8" hidden="false" customHeight="false" outlineLevel="0" collapsed="false">
      <c r="A39" s="0" t="s">
        <v>279</v>
      </c>
      <c r="B39" s="0" t="s">
        <v>138</v>
      </c>
      <c r="C39" s="0" t="n">
        <f aca="false">VLOOKUP(B39,'Pivot Table_Sheet1_1'!$A$2:$C$126,2,0)</f>
        <v>0.245</v>
      </c>
      <c r="D39" s="0" t="n">
        <f aca="false">VLOOKUP(B39,'Pivot Table_Sheet1_1'!$A$2:$C$126,3,0)</f>
        <v>0.5</v>
      </c>
      <c r="E39" s="0" t="str">
        <f aca="false">VLOOKUP(B39,courier_company_invoice!B39:I162,2,0)</f>
        <v>1.27</v>
      </c>
      <c r="F39" s="0" t="n">
        <f aca="false">_xlfn.CEILING.MATH(E39,0.5)</f>
        <v>1.5</v>
      </c>
      <c r="G39" s="0" t="str">
        <f aca="false">VLOOKUP(B39,courier_company_invoice!B39:J162,9,0)</f>
        <v>d</v>
      </c>
      <c r="H39" s="0" t="str">
        <f aca="false">VLOOKUP(B39,courier_company_invoice!B39:J162,5,0)</f>
        <v>d</v>
      </c>
      <c r="I39" s="0" t="n">
        <f aca="false">VLOOKUP(B39,courier_company_invoice!$B$2:$P$125,15,0)</f>
        <v>45.4</v>
      </c>
      <c r="J39" s="0" t="n">
        <v>135</v>
      </c>
      <c r="K39" s="0" t="n">
        <v>-89.6</v>
      </c>
    </row>
    <row r="40" customFormat="false" ht="13.8" hidden="false" customHeight="false" outlineLevel="0" collapsed="false">
      <c r="A40" s="0" t="s">
        <v>282</v>
      </c>
      <c r="B40" s="0" t="s">
        <v>135</v>
      </c>
      <c r="C40" s="0" t="n">
        <f aca="false">VLOOKUP(B40,'Pivot Table_Sheet1_1'!$A$2:$C$126,2,0)</f>
        <v>0.5</v>
      </c>
      <c r="D40" s="0" t="n">
        <f aca="false">VLOOKUP(B40,'Pivot Table_Sheet1_1'!$A$2:$C$126,3,0)</f>
        <v>0.5</v>
      </c>
      <c r="E40" s="0" t="str">
        <f aca="false">VLOOKUP(B40,courier_company_invoice!B40:I163,2,0)</f>
        <v>0.7</v>
      </c>
      <c r="F40" s="0" t="n">
        <f aca="false">_xlfn.CEILING.MATH(E40,0.5)</f>
        <v>1</v>
      </c>
      <c r="G40" s="0" t="str">
        <f aca="false">VLOOKUP(B40,courier_company_invoice!B40:J163,9,0)</f>
        <v>d</v>
      </c>
      <c r="H40" s="0" t="str">
        <f aca="false">VLOOKUP(B40,courier_company_invoice!B40:J163,5,0)</f>
        <v>d</v>
      </c>
      <c r="I40" s="0" t="n">
        <f aca="false">VLOOKUP(B40,courier_company_invoice!$B$2:$P$125,15,0)</f>
        <v>45.4</v>
      </c>
      <c r="J40" s="0" t="n">
        <v>90.2</v>
      </c>
      <c r="K40" s="0" t="n">
        <v>-44.8</v>
      </c>
    </row>
    <row r="41" customFormat="false" ht="13.8" hidden="false" customHeight="false" outlineLevel="0" collapsed="false">
      <c r="A41" s="0" t="s">
        <v>284</v>
      </c>
      <c r="B41" s="0" t="s">
        <v>133</v>
      </c>
      <c r="C41" s="0" t="n">
        <f aca="false">VLOOKUP(B41,'Pivot Table_Sheet1_1'!$A$2:$C$126,2,0)</f>
        <v>0.5</v>
      </c>
      <c r="D41" s="0" t="n">
        <f aca="false">VLOOKUP(B41,'Pivot Table_Sheet1_1'!$A$2:$C$126,3,0)</f>
        <v>0.5</v>
      </c>
      <c r="E41" s="0" t="str">
        <f aca="false">VLOOKUP(B41,courier_company_invoice!B41:I164,2,0)</f>
        <v>0.69</v>
      </c>
      <c r="F41" s="0" t="n">
        <f aca="false">_xlfn.CEILING.MATH(E41,0.5)</f>
        <v>1</v>
      </c>
      <c r="G41" s="0" t="str">
        <f aca="false">VLOOKUP(B41,courier_company_invoice!B41:J164,9,0)</f>
        <v>d</v>
      </c>
      <c r="H41" s="0" t="str">
        <f aca="false">VLOOKUP(B41,courier_company_invoice!B41:J164,5,0)</f>
        <v>d</v>
      </c>
      <c r="I41" s="0" t="n">
        <f aca="false">VLOOKUP(B41,courier_company_invoice!$B$2:$P$125,15,0)</f>
        <v>45.4</v>
      </c>
      <c r="J41" s="0" t="n">
        <v>90.2</v>
      </c>
      <c r="K41" s="0" t="n">
        <v>-44.8</v>
      </c>
    </row>
    <row r="42" customFormat="false" ht="13.8" hidden="false" customHeight="false" outlineLevel="0" collapsed="false">
      <c r="A42" s="0" t="s">
        <v>287</v>
      </c>
      <c r="B42" s="0" t="s">
        <v>130</v>
      </c>
      <c r="C42" s="0" t="n">
        <f aca="false">VLOOKUP(B42,'Pivot Table_Sheet1_1'!$A$2:$C$126,2,0)</f>
        <v>0.5</v>
      </c>
      <c r="D42" s="0" t="n">
        <f aca="false">VLOOKUP(B42,'Pivot Table_Sheet1_1'!$A$2:$C$126,3,0)</f>
        <v>0.5</v>
      </c>
      <c r="E42" s="0" t="str">
        <f aca="false">VLOOKUP(B42,courier_company_invoice!B42:I165,2,0)</f>
        <v>0.68</v>
      </c>
      <c r="F42" s="0" t="n">
        <f aca="false">_xlfn.CEILING.MATH(E42,0.5)</f>
        <v>1</v>
      </c>
      <c r="G42" s="0" t="str">
        <f aca="false">VLOOKUP(B42,courier_company_invoice!B42:J165,9,0)</f>
        <v>d</v>
      </c>
      <c r="H42" s="0" t="str">
        <f aca="false">VLOOKUP(B42,courier_company_invoice!B42:J165,5,0)</f>
        <v>d</v>
      </c>
      <c r="I42" s="0" t="n">
        <f aca="false">VLOOKUP(B42,courier_company_invoice!$B$2:$P$125,15,0)</f>
        <v>45.4</v>
      </c>
      <c r="J42" s="0" t="n">
        <v>90.2</v>
      </c>
      <c r="K42" s="0" t="n">
        <v>-44.8</v>
      </c>
    </row>
    <row r="43" customFormat="false" ht="13.8" hidden="false" customHeight="false" outlineLevel="0" collapsed="false">
      <c r="A43" s="0" t="s">
        <v>289</v>
      </c>
      <c r="B43" s="0" t="s">
        <v>129</v>
      </c>
      <c r="C43" s="0" t="n">
        <f aca="false">VLOOKUP(B43,'Pivot Table_Sheet1_1'!$A$2:$C$126,2,0)</f>
        <v>0.127</v>
      </c>
      <c r="D43" s="0" t="n">
        <f aca="false">VLOOKUP(B43,'Pivot Table_Sheet1_1'!$A$2:$C$126,3,0)</f>
        <v>0.5</v>
      </c>
      <c r="E43" s="0" t="str">
        <f aca="false">VLOOKUP(B43,courier_company_invoice!B43:I166,2,0)</f>
        <v>1</v>
      </c>
      <c r="F43" s="0" t="n">
        <f aca="false">_xlfn.CEILING.MATH(E43,0.5)</f>
        <v>1</v>
      </c>
      <c r="G43" s="0" t="str">
        <f aca="false">VLOOKUP(B43,courier_company_invoice!B43:J166,9,0)</f>
        <v>b</v>
      </c>
      <c r="H43" s="0" t="str">
        <f aca="false">VLOOKUP(B43,courier_company_invoice!B43:J166,5,0)</f>
        <v>b</v>
      </c>
      <c r="I43" s="0" t="n">
        <f aca="false">VLOOKUP(B43,courier_company_invoice!$B$2:$P$125,15,0)</f>
        <v>33</v>
      </c>
      <c r="J43" s="0" t="n">
        <v>61.3</v>
      </c>
      <c r="K43" s="0" t="n">
        <v>-28.3</v>
      </c>
    </row>
    <row r="44" customFormat="false" ht="13.8" hidden="false" customHeight="false" outlineLevel="0" collapsed="false">
      <c r="A44" s="0" t="s">
        <v>291</v>
      </c>
      <c r="B44" s="0" t="s">
        <v>128</v>
      </c>
      <c r="C44" s="0" t="n">
        <f aca="false">VLOOKUP(B44,'Pivot Table_Sheet1_1'!$A$2:$C$126,2,0)</f>
        <v>0.952</v>
      </c>
      <c r="D44" s="0" t="n">
        <f aca="false">VLOOKUP(B44,'Pivot Table_Sheet1_1'!$A$2:$C$126,3,0)</f>
        <v>1</v>
      </c>
      <c r="E44" s="0" t="str">
        <f aca="false">VLOOKUP(B44,courier_company_invoice!B44:I167,2,0)</f>
        <v>1.16</v>
      </c>
      <c r="F44" s="0" t="n">
        <f aca="false">_xlfn.CEILING.MATH(E44,0.5)</f>
        <v>1.5</v>
      </c>
      <c r="G44" s="0" t="str">
        <f aca="false">VLOOKUP(B44,courier_company_invoice!B44:J167,9,0)</f>
        <v>d</v>
      </c>
      <c r="H44" s="0" t="str">
        <f aca="false">VLOOKUP(B44,courier_company_invoice!B44:J167,5,0)</f>
        <v>d</v>
      </c>
      <c r="I44" s="0" t="n">
        <f aca="false">VLOOKUP(B44,courier_company_invoice!$B$2:$P$125,15,0)</f>
        <v>90.2</v>
      </c>
      <c r="J44" s="0" t="n">
        <v>135</v>
      </c>
      <c r="K44" s="0" t="n">
        <v>-44.8</v>
      </c>
    </row>
    <row r="45" customFormat="false" ht="13.8" hidden="false" customHeight="false" outlineLevel="0" collapsed="false">
      <c r="A45" s="0" t="s">
        <v>294</v>
      </c>
      <c r="B45" s="0" t="s">
        <v>127</v>
      </c>
      <c r="C45" s="0" t="n">
        <f aca="false">VLOOKUP(B45,'Pivot Table_Sheet1_1'!$A$2:$C$126,2,0)</f>
        <v>0.5</v>
      </c>
      <c r="D45" s="0" t="n">
        <f aca="false">VLOOKUP(B45,'Pivot Table_Sheet1_1'!$A$2:$C$126,3,0)</f>
        <v>0.5</v>
      </c>
      <c r="E45" s="0" t="str">
        <f aca="false">VLOOKUP(B45,courier_company_invoice!B45:I168,2,0)</f>
        <v>0.68</v>
      </c>
      <c r="F45" s="0" t="n">
        <f aca="false">_xlfn.CEILING.MATH(E45,0.5)</f>
        <v>1</v>
      </c>
      <c r="G45" s="0" t="str">
        <f aca="false">VLOOKUP(B45,courier_company_invoice!B45:J168,9,0)</f>
        <v>b</v>
      </c>
      <c r="H45" s="0" t="str">
        <f aca="false">VLOOKUP(B45,courier_company_invoice!B45:J168,5,0)</f>
        <v>b</v>
      </c>
      <c r="I45" s="0" t="n">
        <f aca="false">VLOOKUP(B45,courier_company_invoice!$B$2:$P$125,15,0)</f>
        <v>33</v>
      </c>
      <c r="J45" s="0" t="n">
        <v>61.3</v>
      </c>
      <c r="K45" s="0" t="n">
        <v>-28.3</v>
      </c>
    </row>
    <row r="46" customFormat="false" ht="13.8" hidden="false" customHeight="false" outlineLevel="0" collapsed="false">
      <c r="A46" s="0" t="s">
        <v>296</v>
      </c>
      <c r="B46" s="0" t="s">
        <v>126</v>
      </c>
      <c r="C46" s="0" t="n">
        <f aca="false">VLOOKUP(B46,'Pivot Table_Sheet1_1'!$A$2:$C$126,2,0)</f>
        <v>0.963</v>
      </c>
      <c r="D46" s="0" t="n">
        <f aca="false">VLOOKUP(B46,'Pivot Table_Sheet1_1'!$A$2:$C$126,3,0)</f>
        <v>1</v>
      </c>
      <c r="E46" s="0" t="str">
        <f aca="false">VLOOKUP(B46,courier_company_invoice!B46:I169,2,0)</f>
        <v>1.08</v>
      </c>
      <c r="F46" s="0" t="n">
        <f aca="false">_xlfn.CEILING.MATH(E46,0.5)</f>
        <v>1.5</v>
      </c>
      <c r="G46" s="0" t="str">
        <f aca="false">VLOOKUP(B46,courier_company_invoice!B46:J169,9,0)</f>
        <v>b</v>
      </c>
      <c r="H46" s="0" t="str">
        <f aca="false">VLOOKUP(B46,courier_company_invoice!B46:J169,5,0)</f>
        <v>b</v>
      </c>
      <c r="I46" s="0" t="n">
        <f aca="false">VLOOKUP(B46,courier_company_invoice!$B$2:$P$125,15,0)</f>
        <v>61.3</v>
      </c>
      <c r="J46" s="0" t="n">
        <v>89.6</v>
      </c>
      <c r="K46" s="0" t="n">
        <v>-28.3</v>
      </c>
    </row>
    <row r="47" customFormat="false" ht="13.8" hidden="false" customHeight="false" outlineLevel="0" collapsed="false">
      <c r="A47" s="0" t="s">
        <v>298</v>
      </c>
      <c r="B47" s="0" t="s">
        <v>125</v>
      </c>
      <c r="C47" s="0" t="n">
        <f aca="false">VLOOKUP(B47,'Pivot Table_Sheet1_1'!$A$2:$C$126,2,0)</f>
        <v>0.5</v>
      </c>
      <c r="D47" s="0" t="n">
        <f aca="false">VLOOKUP(B47,'Pivot Table_Sheet1_1'!$A$2:$C$126,3,0)</f>
        <v>0.5</v>
      </c>
      <c r="E47" s="0" t="str">
        <f aca="false">VLOOKUP(B47,courier_company_invoice!B47:I170,2,0)</f>
        <v>0.69</v>
      </c>
      <c r="F47" s="0" t="n">
        <f aca="false">_xlfn.CEILING.MATH(E47,0.5)</f>
        <v>1</v>
      </c>
      <c r="G47" s="0" t="str">
        <f aca="false">VLOOKUP(B47,courier_company_invoice!B47:J170,9,0)</f>
        <v>d</v>
      </c>
      <c r="H47" s="0" t="str">
        <f aca="false">VLOOKUP(B47,courier_company_invoice!B47:J170,5,0)</f>
        <v>d</v>
      </c>
      <c r="I47" s="0" t="n">
        <f aca="false">VLOOKUP(B47,courier_company_invoice!$B$2:$P$125,15,0)</f>
        <v>45.4</v>
      </c>
      <c r="J47" s="0" t="n">
        <v>90.2</v>
      </c>
      <c r="K47" s="0" t="n">
        <v>-44.8</v>
      </c>
    </row>
    <row r="48" customFormat="false" ht="13.8" hidden="false" customHeight="false" outlineLevel="0" collapsed="false">
      <c r="A48" s="0" t="s">
        <v>300</v>
      </c>
      <c r="B48" s="0" t="s">
        <v>122</v>
      </c>
      <c r="C48" s="0" t="n">
        <f aca="false">VLOOKUP(B48,'Pivot Table_Sheet1_1'!$A$2:$C$126,2,0)</f>
        <v>0.967</v>
      </c>
      <c r="D48" s="0" t="n">
        <f aca="false">VLOOKUP(B48,'Pivot Table_Sheet1_1'!$A$2:$C$126,3,0)</f>
        <v>1</v>
      </c>
      <c r="E48" s="0" t="str">
        <f aca="false">VLOOKUP(B48,courier_company_invoice!B48:I171,2,0)</f>
        <v>1.13</v>
      </c>
      <c r="F48" s="0" t="n">
        <f aca="false">_xlfn.CEILING.MATH(E48,0.5)</f>
        <v>1.5</v>
      </c>
      <c r="G48" s="0" t="str">
        <f aca="false">VLOOKUP(B48,courier_company_invoice!B48:J171,9,0)</f>
        <v>d</v>
      </c>
      <c r="H48" s="0" t="str">
        <f aca="false">VLOOKUP(B48,courier_company_invoice!B48:J171,5,0)</f>
        <v>d</v>
      </c>
      <c r="I48" s="0" t="n">
        <f aca="false">VLOOKUP(B48,courier_company_invoice!$B$2:$P$125,15,0)</f>
        <v>90.2</v>
      </c>
      <c r="J48" s="0" t="n">
        <v>135</v>
      </c>
      <c r="K48" s="0" t="n">
        <v>-44.8</v>
      </c>
    </row>
    <row r="49" customFormat="false" ht="13.8" hidden="false" customHeight="false" outlineLevel="0" collapsed="false">
      <c r="A49" s="0" t="s">
        <v>302</v>
      </c>
      <c r="B49" s="0" t="s">
        <v>121</v>
      </c>
      <c r="C49" s="0" t="n">
        <f aca="false">VLOOKUP(B49,'Pivot Table_Sheet1_1'!$A$2:$C$126,2,0)</f>
        <v>0.5</v>
      </c>
      <c r="D49" s="0" t="n">
        <f aca="false">VLOOKUP(B49,'Pivot Table_Sheet1_1'!$A$2:$C$126,3,0)</f>
        <v>0.5</v>
      </c>
      <c r="E49" s="0" t="str">
        <f aca="false">VLOOKUP(B49,courier_company_invoice!B49:I172,2,0)</f>
        <v>0.69</v>
      </c>
      <c r="F49" s="0" t="n">
        <f aca="false">_xlfn.CEILING.MATH(E49,0.5)</f>
        <v>1</v>
      </c>
      <c r="G49" s="0" t="str">
        <f aca="false">VLOOKUP(B49,courier_company_invoice!B49:J172,9,0)</f>
        <v>d</v>
      </c>
      <c r="H49" s="0" t="str">
        <f aca="false">VLOOKUP(B49,courier_company_invoice!B49:J172,5,0)</f>
        <v>d</v>
      </c>
      <c r="I49" s="0" t="n">
        <f aca="false">VLOOKUP(B49,courier_company_invoice!$B$2:$P$125,15,0)</f>
        <v>45.4</v>
      </c>
      <c r="J49" s="0" t="n">
        <v>90.2</v>
      </c>
      <c r="K49" s="0" t="n">
        <v>-44.8</v>
      </c>
    </row>
    <row r="50" customFormat="false" ht="13.8" hidden="false" customHeight="false" outlineLevel="0" collapsed="false">
      <c r="A50" s="0" t="s">
        <v>304</v>
      </c>
      <c r="B50" s="0" t="s">
        <v>123</v>
      </c>
      <c r="C50" s="0" t="n">
        <f aca="false">VLOOKUP(B50,'Pivot Table_Sheet1_1'!$A$2:$C$126,2,0)</f>
        <v>0.5</v>
      </c>
      <c r="D50" s="0" t="n">
        <f aca="false">VLOOKUP(B50,'Pivot Table_Sheet1_1'!$A$2:$C$126,3,0)</f>
        <v>0.5</v>
      </c>
      <c r="E50" s="0" t="str">
        <f aca="false">VLOOKUP(B50,courier_company_invoice!B50:I173,2,0)</f>
        <v>0.68</v>
      </c>
      <c r="F50" s="0" t="n">
        <f aca="false">_xlfn.CEILING.MATH(E50,0.5)</f>
        <v>1</v>
      </c>
      <c r="G50" s="0" t="str">
        <f aca="false">VLOOKUP(B50,courier_company_invoice!B50:J173,9,0)</f>
        <v>d</v>
      </c>
      <c r="H50" s="0" t="str">
        <f aca="false">VLOOKUP(B50,courier_company_invoice!B50:J173,5,0)</f>
        <v>d</v>
      </c>
      <c r="I50" s="0" t="n">
        <f aca="false">VLOOKUP(B50,courier_company_invoice!$B$2:$P$125,15,0)</f>
        <v>45.4</v>
      </c>
      <c r="J50" s="0" t="n">
        <v>90.2</v>
      </c>
      <c r="K50" s="0" t="n">
        <v>-44.8</v>
      </c>
    </row>
    <row r="51" customFormat="false" ht="13.8" hidden="false" customHeight="false" outlineLevel="0" collapsed="false">
      <c r="A51" s="0" t="s">
        <v>306</v>
      </c>
      <c r="B51" s="0" t="s">
        <v>119</v>
      </c>
      <c r="C51" s="0" t="n">
        <f aca="false">VLOOKUP(B51,'Pivot Table_Sheet1_1'!$A$2:$C$126,2,0)</f>
        <v>0.611</v>
      </c>
      <c r="D51" s="0" t="n">
        <f aca="false">VLOOKUP(B51,'Pivot Table_Sheet1_1'!$A$2:$C$126,3,0)</f>
        <v>1</v>
      </c>
      <c r="E51" s="0" t="str">
        <f aca="false">VLOOKUP(B51,courier_company_invoice!B51:I174,2,0)</f>
        <v>2.86</v>
      </c>
      <c r="F51" s="0" t="n">
        <f aca="false">_xlfn.CEILING.MATH(E51,0.5)</f>
        <v>3</v>
      </c>
      <c r="G51" s="0" t="str">
        <f aca="false">VLOOKUP(B51,courier_company_invoice!B51:J174,9,0)</f>
        <v>b</v>
      </c>
      <c r="H51" s="0" t="str">
        <f aca="false">VLOOKUP(B51,courier_company_invoice!B51:J174,5,0)</f>
        <v>b</v>
      </c>
      <c r="I51" s="0" t="n">
        <f aca="false">VLOOKUP(B51,courier_company_invoice!$B$2:$P$125,15,0)</f>
        <v>61.3</v>
      </c>
      <c r="J51" s="0" t="n">
        <v>174.5</v>
      </c>
      <c r="K51" s="0" t="n">
        <v>-113.2</v>
      </c>
    </row>
    <row r="52" customFormat="false" ht="13.8" hidden="false" customHeight="false" outlineLevel="0" collapsed="false">
      <c r="A52" s="0" t="s">
        <v>309</v>
      </c>
      <c r="B52" s="0" t="s">
        <v>118</v>
      </c>
      <c r="C52" s="0" t="n">
        <f aca="false">VLOOKUP(B52,'Pivot Table_Sheet1_1'!$A$2:$C$126,2,0)</f>
        <v>0.361</v>
      </c>
      <c r="D52" s="0" t="n">
        <f aca="false">VLOOKUP(B52,'Pivot Table_Sheet1_1'!$A$2:$C$126,3,0)</f>
        <v>0.5</v>
      </c>
      <c r="E52" s="0" t="str">
        <f aca="false">VLOOKUP(B52,courier_company_invoice!B52:I175,2,0)</f>
        <v>1.35</v>
      </c>
      <c r="F52" s="0" t="n">
        <f aca="false">_xlfn.CEILING.MATH(E52,0.5)</f>
        <v>1.5</v>
      </c>
      <c r="G52" s="0" t="str">
        <f aca="false">VLOOKUP(B52,courier_company_invoice!B52:J175,9,0)</f>
        <v>b</v>
      </c>
      <c r="H52" s="0" t="str">
        <f aca="false">VLOOKUP(B52,courier_company_invoice!B52:J175,5,0)</f>
        <v>b</v>
      </c>
      <c r="I52" s="0" t="n">
        <f aca="false">VLOOKUP(B52,courier_company_invoice!$B$2:$P$125,15,0)</f>
        <v>33</v>
      </c>
      <c r="J52" s="0" t="n">
        <v>89.6</v>
      </c>
      <c r="K52" s="0" t="n">
        <v>-56.6</v>
      </c>
    </row>
    <row r="53" customFormat="false" ht="13.8" hidden="false" customHeight="false" outlineLevel="0" collapsed="false">
      <c r="A53" s="0" t="s">
        <v>311</v>
      </c>
      <c r="B53" s="0" t="s">
        <v>113</v>
      </c>
      <c r="C53" s="0" t="n">
        <f aca="false">VLOOKUP(B53,'Pivot Table_Sheet1_1'!$A$2:$C$126,2,0)</f>
        <v>0.5</v>
      </c>
      <c r="D53" s="0" t="n">
        <f aca="false">VLOOKUP(B53,'Pivot Table_Sheet1_1'!$A$2:$C$126,3,0)</f>
        <v>0.5</v>
      </c>
      <c r="E53" s="0" t="str">
        <f aca="false">VLOOKUP(B53,courier_company_invoice!B53:I176,2,0)</f>
        <v>0.68</v>
      </c>
      <c r="F53" s="0" t="n">
        <f aca="false">_xlfn.CEILING.MATH(E53,0.5)</f>
        <v>1</v>
      </c>
      <c r="G53" s="0" t="str">
        <f aca="false">VLOOKUP(B53,courier_company_invoice!B53:J176,9,0)</f>
        <v>d</v>
      </c>
      <c r="H53" s="0" t="str">
        <f aca="false">VLOOKUP(B53,courier_company_invoice!B53:J176,5,0)</f>
        <v>d</v>
      </c>
      <c r="I53" s="0" t="n">
        <f aca="false">VLOOKUP(B53,courier_company_invoice!$B$2:$P$125,15,0)</f>
        <v>45.4</v>
      </c>
      <c r="J53" s="0" t="n">
        <v>90.2</v>
      </c>
      <c r="K53" s="0" t="n">
        <v>-44.8</v>
      </c>
    </row>
    <row r="54" customFormat="false" ht="13.8" hidden="false" customHeight="false" outlineLevel="0" collapsed="false">
      <c r="A54" s="0" t="s">
        <v>313</v>
      </c>
      <c r="B54" s="0" t="s">
        <v>111</v>
      </c>
      <c r="C54" s="0" t="n">
        <f aca="false">VLOOKUP(B54,'Pivot Table_Sheet1_1'!$A$2:$C$126,2,0)</f>
        <v>1.459</v>
      </c>
      <c r="D54" s="0" t="n">
        <f aca="false">VLOOKUP(B54,'Pivot Table_Sheet1_1'!$A$2:$C$126,3,0)</f>
        <v>1.5</v>
      </c>
      <c r="E54" s="0" t="str">
        <f aca="false">VLOOKUP(B54,courier_company_invoice!B54:I177,2,0)</f>
        <v>1.64</v>
      </c>
      <c r="F54" s="0" t="n">
        <f aca="false">_xlfn.CEILING.MATH(E54,0.5)</f>
        <v>2</v>
      </c>
      <c r="G54" s="0" t="str">
        <f aca="false">VLOOKUP(B54,courier_company_invoice!B54:J177,9,0)</f>
        <v>d</v>
      </c>
      <c r="H54" s="0" t="str">
        <f aca="false">VLOOKUP(B54,courier_company_invoice!B54:J177,5,0)</f>
        <v>d</v>
      </c>
      <c r="I54" s="0" t="n">
        <f aca="false">VLOOKUP(B54,courier_company_invoice!$B$2:$P$125,15,0)</f>
        <v>135</v>
      </c>
      <c r="J54" s="0" t="n">
        <v>179.8</v>
      </c>
      <c r="K54" s="0" t="n">
        <v>-44.8</v>
      </c>
    </row>
    <row r="55" customFormat="false" ht="13.8" hidden="false" customHeight="false" outlineLevel="0" collapsed="false">
      <c r="A55" s="0" t="s">
        <v>317</v>
      </c>
      <c r="B55" s="0" t="s">
        <v>109</v>
      </c>
      <c r="C55" s="0" t="n">
        <f aca="false">VLOOKUP(B55,'Pivot Table_Sheet1_1'!$A$2:$C$126,2,0)</f>
        <v>0.5</v>
      </c>
      <c r="D55" s="0" t="n">
        <f aca="false">VLOOKUP(B55,'Pivot Table_Sheet1_1'!$A$2:$C$126,3,0)</f>
        <v>0.5</v>
      </c>
      <c r="E55" s="0" t="str">
        <f aca="false">VLOOKUP(B55,courier_company_invoice!B55:I178,2,0)</f>
        <v>0.67</v>
      </c>
      <c r="F55" s="0" t="n">
        <f aca="false">_xlfn.CEILING.MATH(E55,0.5)</f>
        <v>1</v>
      </c>
      <c r="G55" s="0" t="str">
        <f aca="false">VLOOKUP(B55,courier_company_invoice!B55:J178,9,0)</f>
        <v>d</v>
      </c>
      <c r="H55" s="0" t="str">
        <f aca="false">VLOOKUP(B55,courier_company_invoice!B55:J178,5,0)</f>
        <v>d</v>
      </c>
      <c r="I55" s="0" t="n">
        <f aca="false">VLOOKUP(B55,courier_company_invoice!$B$2:$P$125,15,0)</f>
        <v>45.4</v>
      </c>
      <c r="J55" s="0" t="n">
        <v>90.2</v>
      </c>
      <c r="K55" s="0" t="n">
        <v>-44.8</v>
      </c>
    </row>
    <row r="56" customFormat="false" ht="13.8" hidden="false" customHeight="false" outlineLevel="0" collapsed="false">
      <c r="A56" s="0" t="s">
        <v>320</v>
      </c>
      <c r="B56" s="0" t="s">
        <v>102</v>
      </c>
      <c r="C56" s="0" t="n">
        <f aca="false">VLOOKUP(B56,'Pivot Table_Sheet1_1'!$A$2:$C$126,2,0)</f>
        <v>2.016</v>
      </c>
      <c r="D56" s="0" t="n">
        <f aca="false">VLOOKUP(B56,'Pivot Table_Sheet1_1'!$A$2:$C$126,3,0)</f>
        <v>2.5</v>
      </c>
      <c r="E56" s="0" t="str">
        <f aca="false">VLOOKUP(B56,courier_company_invoice!B56:I179,2,0)</f>
        <v>2</v>
      </c>
      <c r="F56" s="0" t="n">
        <f aca="false">_xlfn.CEILING.MATH(E56,0.5)</f>
        <v>2</v>
      </c>
      <c r="G56" s="0" t="str">
        <f aca="false">VLOOKUP(B56,courier_company_invoice!B56:J179,9,0)</f>
        <v>d</v>
      </c>
      <c r="H56" s="0" t="str">
        <f aca="false">VLOOKUP(B56,courier_company_invoice!B56:J179,5,0)</f>
        <v>d</v>
      </c>
      <c r="I56" s="0" t="n">
        <f aca="false">VLOOKUP(B56,courier_company_invoice!$B$2:$P$125,15,0)</f>
        <v>224.6</v>
      </c>
      <c r="J56" s="0" t="n">
        <v>179.8</v>
      </c>
      <c r="K56" s="0" t="n">
        <v>44.8</v>
      </c>
    </row>
    <row r="57" customFormat="false" ht="13.8" hidden="false" customHeight="false" outlineLevel="0" collapsed="false">
      <c r="A57" s="0" t="s">
        <v>323</v>
      </c>
      <c r="B57" s="0" t="s">
        <v>101</v>
      </c>
      <c r="C57" s="0" t="n">
        <f aca="false">VLOOKUP(B57,'Pivot Table_Sheet1_1'!$A$2:$C$126,2,0)</f>
        <v>1.048</v>
      </c>
      <c r="D57" s="0" t="n">
        <f aca="false">VLOOKUP(B57,'Pivot Table_Sheet1_1'!$A$2:$C$126,3,0)</f>
        <v>1.5</v>
      </c>
      <c r="E57" s="0" t="str">
        <f aca="false">VLOOKUP(B57,courier_company_invoice!B57:I180,2,0)</f>
        <v>1</v>
      </c>
      <c r="F57" s="0" t="n">
        <f aca="false">_xlfn.CEILING.MATH(E57,0.5)</f>
        <v>1</v>
      </c>
      <c r="G57" s="0" t="str">
        <f aca="false">VLOOKUP(B57,courier_company_invoice!B57:J180,9,0)</f>
        <v>b</v>
      </c>
      <c r="H57" s="0" t="str">
        <f aca="false">VLOOKUP(B57,courier_company_invoice!B57:J180,5,0)</f>
        <v>b</v>
      </c>
      <c r="I57" s="0" t="n">
        <f aca="false">VLOOKUP(B57,courier_company_invoice!$B$2:$P$125,15,0)</f>
        <v>89.6</v>
      </c>
      <c r="J57" s="0" t="n">
        <v>61.3</v>
      </c>
      <c r="K57" s="0" t="n">
        <v>28.3</v>
      </c>
    </row>
    <row r="58" customFormat="false" ht="13.8" hidden="false" customHeight="false" outlineLevel="0" collapsed="false">
      <c r="A58" s="0" t="s">
        <v>325</v>
      </c>
      <c r="B58" s="0" t="s">
        <v>69</v>
      </c>
      <c r="C58" s="0" t="n">
        <f aca="false">VLOOKUP(B58,'Pivot Table_Sheet1_1'!$A$2:$C$126,2,0)</f>
        <v>1.505</v>
      </c>
      <c r="D58" s="0" t="n">
        <f aca="false">VLOOKUP(B58,'Pivot Table_Sheet1_1'!$A$2:$C$126,3,0)</f>
        <v>2</v>
      </c>
      <c r="E58" s="0" t="str">
        <f aca="false">VLOOKUP(B58,courier_company_invoice!B58:I181,2,0)</f>
        <v>1.5</v>
      </c>
      <c r="F58" s="0" t="n">
        <f aca="false">_xlfn.CEILING.MATH(E58,0.5)</f>
        <v>1.5</v>
      </c>
      <c r="G58" s="0" t="str">
        <f aca="false">VLOOKUP(B58,courier_company_invoice!B58:J181,9,0)</f>
        <v>b</v>
      </c>
      <c r="H58" s="0" t="str">
        <f aca="false">VLOOKUP(B58,courier_company_invoice!B58:J181,5,0)</f>
        <v>b</v>
      </c>
      <c r="I58" s="0" t="n">
        <f aca="false">VLOOKUP(B58,courier_company_invoice!$B$2:$P$125,15,0)</f>
        <v>117.9</v>
      </c>
      <c r="J58" s="0" t="n">
        <v>89.6</v>
      </c>
      <c r="K58" s="0" t="n">
        <v>28.3</v>
      </c>
    </row>
    <row r="59" customFormat="false" ht="13.8" hidden="false" customHeight="false" outlineLevel="0" collapsed="false">
      <c r="A59" s="0" t="s">
        <v>328</v>
      </c>
      <c r="B59" s="0" t="s">
        <v>67</v>
      </c>
      <c r="C59" s="0" t="n">
        <f aca="false">VLOOKUP(B59,'Pivot Table_Sheet1_1'!$A$2:$C$126,2,0)</f>
        <v>1.517</v>
      </c>
      <c r="D59" s="0" t="n">
        <f aca="false">VLOOKUP(B59,'Pivot Table_Sheet1_1'!$A$2:$C$126,3,0)</f>
        <v>2</v>
      </c>
      <c r="E59" s="0" t="str">
        <f aca="false">VLOOKUP(B59,courier_company_invoice!B59:I182,2,0)</f>
        <v>1.5</v>
      </c>
      <c r="F59" s="0" t="n">
        <f aca="false">_xlfn.CEILING.MATH(E59,0.5)</f>
        <v>1.5</v>
      </c>
      <c r="G59" s="0" t="str">
        <f aca="false">VLOOKUP(B59,courier_company_invoice!B59:J182,9,0)</f>
        <v>d</v>
      </c>
      <c r="H59" s="0" t="str">
        <f aca="false">VLOOKUP(B59,courier_company_invoice!B59:J182,5,0)</f>
        <v>d</v>
      </c>
      <c r="I59" s="0" t="n">
        <f aca="false">VLOOKUP(B59,courier_company_invoice!$B$2:$P$125,15,0)</f>
        <v>179.8</v>
      </c>
      <c r="J59" s="0" t="n">
        <v>135</v>
      </c>
      <c r="K59" s="0" t="n">
        <v>44.8</v>
      </c>
    </row>
    <row r="60" customFormat="false" ht="13.8" hidden="false" customHeight="false" outlineLevel="0" collapsed="false">
      <c r="A60" s="0" t="s">
        <v>330</v>
      </c>
      <c r="B60" s="0" t="s">
        <v>66</v>
      </c>
      <c r="C60" s="0" t="n">
        <f aca="false">VLOOKUP(B60,'Pivot Table_Sheet1_1'!$A$2:$C$126,2,0)</f>
        <v>3.08</v>
      </c>
      <c r="D60" s="0" t="n">
        <f aca="false">VLOOKUP(B60,'Pivot Table_Sheet1_1'!$A$2:$C$126,3,0)</f>
        <v>3.5</v>
      </c>
      <c r="E60" s="0" t="str">
        <f aca="false">VLOOKUP(B60,courier_company_invoice!B60:I183,2,0)</f>
        <v>3</v>
      </c>
      <c r="F60" s="0" t="n">
        <f aca="false">_xlfn.CEILING.MATH(E60,0.5)</f>
        <v>3</v>
      </c>
      <c r="G60" s="0" t="str">
        <f aca="false">VLOOKUP(B60,courier_company_invoice!B60:J183,9,0)</f>
        <v>d</v>
      </c>
      <c r="H60" s="0" t="str">
        <f aca="false">VLOOKUP(B60,courier_company_invoice!B60:J183,5,0)</f>
        <v>d</v>
      </c>
      <c r="I60" s="0" t="n">
        <f aca="false">VLOOKUP(B60,courier_company_invoice!$B$2:$P$125,15,0)</f>
        <v>314.2</v>
      </c>
      <c r="J60" s="0" t="n">
        <v>269.4</v>
      </c>
      <c r="K60" s="0" t="n">
        <v>44.8</v>
      </c>
    </row>
    <row r="61" customFormat="false" ht="13.8" hidden="false" customHeight="false" outlineLevel="0" collapsed="false">
      <c r="A61" s="0" t="s">
        <v>334</v>
      </c>
      <c r="B61" s="0" t="s">
        <v>131</v>
      </c>
      <c r="C61" s="0" t="n">
        <f aca="false">VLOOKUP(B61,'Pivot Table_Sheet1_1'!$A$2:$C$126,2,0)</f>
        <v>1.621</v>
      </c>
      <c r="D61" s="0" t="n">
        <f aca="false">VLOOKUP(B61,'Pivot Table_Sheet1_1'!$A$2:$C$126,3,0)</f>
        <v>2</v>
      </c>
      <c r="E61" s="0" t="str">
        <f aca="false">VLOOKUP(B61,courier_company_invoice!B61:I184,2,0)</f>
        <v>1.7</v>
      </c>
      <c r="F61" s="0" t="n">
        <f aca="false">_xlfn.CEILING.MATH(E61,0.5)</f>
        <v>2</v>
      </c>
      <c r="G61" s="0" t="str">
        <f aca="false">VLOOKUP(B61,courier_company_invoice!B61:J184,9,0)</f>
        <v>b</v>
      </c>
      <c r="H61" s="0" t="str">
        <f aca="false">VLOOKUP(B61,courier_company_invoice!B61:J184,5,0)</f>
        <v>d</v>
      </c>
      <c r="I61" s="0" t="n">
        <f aca="false">VLOOKUP(B61,courier_company_invoice!$B$2:$P$125,15,0)</f>
        <v>117.9</v>
      </c>
      <c r="J61" s="0" t="n">
        <v>179.8</v>
      </c>
      <c r="K61" s="0" t="n">
        <v>-61.9</v>
      </c>
    </row>
    <row r="62" customFormat="false" ht="13.8" hidden="false" customHeight="false" outlineLevel="0" collapsed="false">
      <c r="A62" s="0" t="s">
        <v>337</v>
      </c>
      <c r="B62" s="0" t="s">
        <v>107</v>
      </c>
      <c r="C62" s="0" t="n">
        <f aca="false">VLOOKUP(B62,'Pivot Table_Sheet1_1'!$A$2:$C$126,2,0)</f>
        <v>0.607</v>
      </c>
      <c r="D62" s="0" t="n">
        <f aca="false">VLOOKUP(B62,'Pivot Table_Sheet1_1'!$A$2:$C$126,3,0)</f>
        <v>1</v>
      </c>
      <c r="E62" s="0" t="str">
        <f aca="false">VLOOKUP(B62,courier_company_invoice!B62:I185,2,0)</f>
        <v>0.79</v>
      </c>
      <c r="F62" s="0" t="n">
        <f aca="false">_xlfn.CEILING.MATH(E62,0.5)</f>
        <v>1</v>
      </c>
      <c r="G62" s="0" t="str">
        <f aca="false">VLOOKUP(B62,courier_company_invoice!B62:J185,9,0)</f>
        <v>b</v>
      </c>
      <c r="H62" s="0" t="str">
        <f aca="false">VLOOKUP(B62,courier_company_invoice!B62:J185,5,0)</f>
        <v>d</v>
      </c>
      <c r="I62" s="0" t="n">
        <f aca="false">VLOOKUP(B62,courier_company_invoice!$B$2:$P$125,15,0)</f>
        <v>61.3</v>
      </c>
      <c r="J62" s="0" t="n">
        <v>90.2</v>
      </c>
      <c r="K62" s="0" t="n">
        <v>-28.9</v>
      </c>
    </row>
    <row r="63" customFormat="false" ht="13.8" hidden="false" customHeight="false" outlineLevel="0" collapsed="false">
      <c r="A63" s="0" t="s">
        <v>339</v>
      </c>
      <c r="B63" s="0" t="s">
        <v>90</v>
      </c>
      <c r="C63" s="0" t="n">
        <f aca="false">VLOOKUP(B63,'Pivot Table_Sheet1_1'!$A$2:$C$126,2,0)</f>
        <v>0.5</v>
      </c>
      <c r="D63" s="0" t="n">
        <f aca="false">VLOOKUP(B63,'Pivot Table_Sheet1_1'!$A$2:$C$126,3,0)</f>
        <v>0.5</v>
      </c>
      <c r="E63" s="0" t="str">
        <f aca="false">VLOOKUP(B63,courier_company_invoice!B63:I186,2,0)</f>
        <v>0.5</v>
      </c>
      <c r="F63" s="0" t="n">
        <f aca="false">_xlfn.CEILING.MATH(E63,0.5)</f>
        <v>0.5</v>
      </c>
      <c r="G63" s="0" t="str">
        <f aca="false">VLOOKUP(B63,courier_company_invoice!B63:J186,9,0)</f>
        <v>b</v>
      </c>
      <c r="H63" s="0" t="str">
        <f aca="false">VLOOKUP(B63,courier_company_invoice!B63:J186,5,0)</f>
        <v>d</v>
      </c>
      <c r="I63" s="0" t="n">
        <f aca="false">VLOOKUP(B63,courier_company_invoice!$B$2:$P$125,15,0)</f>
        <v>33</v>
      </c>
      <c r="J63" s="0" t="n">
        <v>45.4</v>
      </c>
      <c r="K63" s="0" t="n">
        <v>-12.4</v>
      </c>
    </row>
    <row r="64" customFormat="false" ht="13.8" hidden="false" customHeight="false" outlineLevel="0" collapsed="false">
      <c r="A64" s="0" t="s">
        <v>341</v>
      </c>
      <c r="B64" s="0" t="s">
        <v>86</v>
      </c>
      <c r="C64" s="0" t="n">
        <f aca="false">VLOOKUP(B64,'Pivot Table_Sheet1_1'!$A$2:$C$126,2,0)</f>
        <v>0.601</v>
      </c>
      <c r="D64" s="0" t="n">
        <f aca="false">VLOOKUP(B64,'Pivot Table_Sheet1_1'!$A$2:$C$126,3,0)</f>
        <v>1</v>
      </c>
      <c r="E64" s="0" t="str">
        <f aca="false">VLOOKUP(B64,courier_company_invoice!B64:I187,2,0)</f>
        <v>0.77</v>
      </c>
      <c r="F64" s="0" t="n">
        <f aca="false">_xlfn.CEILING.MATH(E64,0.5)</f>
        <v>1</v>
      </c>
      <c r="G64" s="0" t="str">
        <f aca="false">VLOOKUP(B64,courier_company_invoice!B64:J187,9,0)</f>
        <v>b</v>
      </c>
      <c r="H64" s="0" t="str">
        <f aca="false">VLOOKUP(B64,courier_company_invoice!B64:J187,5,0)</f>
        <v>d</v>
      </c>
      <c r="I64" s="0" t="n">
        <f aca="false">VLOOKUP(B64,courier_company_invoice!$B$2:$P$125,15,0)</f>
        <v>61.3</v>
      </c>
      <c r="J64" s="0" t="n">
        <v>90.2</v>
      </c>
      <c r="K64" s="0" t="n">
        <v>-28.9</v>
      </c>
    </row>
    <row r="65" customFormat="false" ht="13.8" hidden="false" customHeight="false" outlineLevel="0" collapsed="false">
      <c r="A65" s="0" t="s">
        <v>344</v>
      </c>
      <c r="B65" s="0" t="s">
        <v>76</v>
      </c>
      <c r="C65" s="0" t="n">
        <f aca="false">VLOOKUP(B65,'Pivot Table_Sheet1_1'!$A$2:$C$126,2,0)</f>
        <v>0.731</v>
      </c>
      <c r="D65" s="0" t="n">
        <f aca="false">VLOOKUP(B65,'Pivot Table_Sheet1_1'!$A$2:$C$126,3,0)</f>
        <v>1</v>
      </c>
      <c r="E65" s="0" t="str">
        <f aca="false">VLOOKUP(B65,courier_company_invoice!B65:I188,2,0)</f>
        <v>0.8</v>
      </c>
      <c r="F65" s="0" t="n">
        <f aca="false">_xlfn.CEILING.MATH(E65,0.5)</f>
        <v>1</v>
      </c>
      <c r="G65" s="0" t="str">
        <f aca="false">VLOOKUP(B65,courier_company_invoice!B65:J188,9,0)</f>
        <v>b</v>
      </c>
      <c r="H65" s="0" t="str">
        <f aca="false">VLOOKUP(B65,courier_company_invoice!B65:J188,5,0)</f>
        <v>d</v>
      </c>
      <c r="I65" s="0" t="n">
        <f aca="false">VLOOKUP(B65,courier_company_invoice!$B$2:$P$125,15,0)</f>
        <v>61.3</v>
      </c>
      <c r="J65" s="0" t="n">
        <v>90.2</v>
      </c>
      <c r="K65" s="0" t="n">
        <v>-28.9</v>
      </c>
    </row>
    <row r="66" customFormat="false" ht="13.8" hidden="false" customHeight="false" outlineLevel="0" collapsed="false">
      <c r="A66" s="0" t="s">
        <v>346</v>
      </c>
      <c r="B66" s="0" t="s">
        <v>63</v>
      </c>
      <c r="C66" s="0" t="n">
        <f aca="false">VLOOKUP(B66,'Pivot Table_Sheet1_1'!$A$2:$C$126,2,0)</f>
        <v>0.601</v>
      </c>
      <c r="D66" s="0" t="n">
        <f aca="false">VLOOKUP(B66,'Pivot Table_Sheet1_1'!$A$2:$C$126,3,0)</f>
        <v>1</v>
      </c>
      <c r="E66" s="0" t="str">
        <f aca="false">VLOOKUP(B66,courier_company_invoice!B66:I189,2,0)</f>
        <v>0.76</v>
      </c>
      <c r="F66" s="0" t="n">
        <f aca="false">_xlfn.CEILING.MATH(E66,0.5)</f>
        <v>1</v>
      </c>
      <c r="G66" s="0" t="str">
        <f aca="false">VLOOKUP(B66,courier_company_invoice!B66:J189,9,0)</f>
        <v>b</v>
      </c>
      <c r="H66" s="0" t="str">
        <f aca="false">VLOOKUP(B66,courier_company_invoice!B66:J189,5,0)</f>
        <v>d</v>
      </c>
      <c r="I66" s="0" t="n">
        <f aca="false">VLOOKUP(B66,courier_company_invoice!$B$2:$P$125,15,0)</f>
        <v>61.3</v>
      </c>
      <c r="J66" s="0" t="n">
        <v>90.2</v>
      </c>
      <c r="K66" s="0" t="n">
        <v>-28.9</v>
      </c>
    </row>
    <row r="67" customFormat="false" ht="13.8" hidden="false" customHeight="false" outlineLevel="0" collapsed="false">
      <c r="A67" s="0" t="s">
        <v>349</v>
      </c>
      <c r="B67" s="0" t="s">
        <v>56</v>
      </c>
      <c r="C67" s="0" t="n">
        <f aca="false">VLOOKUP(B67,'Pivot Table_Sheet1_1'!$A$2:$C$126,2,0)</f>
        <v>0.607</v>
      </c>
      <c r="D67" s="0" t="n">
        <f aca="false">VLOOKUP(B67,'Pivot Table_Sheet1_1'!$A$2:$C$126,3,0)</f>
        <v>1</v>
      </c>
      <c r="E67" s="0" t="str">
        <f aca="false">VLOOKUP(B67,courier_company_invoice!B67:I190,2,0)</f>
        <v>0.76</v>
      </c>
      <c r="F67" s="0" t="n">
        <f aca="false">_xlfn.CEILING.MATH(E67,0.5)</f>
        <v>1</v>
      </c>
      <c r="G67" s="0" t="str">
        <f aca="false">VLOOKUP(B67,courier_company_invoice!B67:J190,9,0)</f>
        <v>b</v>
      </c>
      <c r="H67" s="0" t="str">
        <f aca="false">VLOOKUP(B67,courier_company_invoice!B67:J190,5,0)</f>
        <v>d</v>
      </c>
      <c r="I67" s="0" t="n">
        <f aca="false">VLOOKUP(B67,courier_company_invoice!$B$2:$P$125,15,0)</f>
        <v>61.3</v>
      </c>
      <c r="J67" s="0" t="n">
        <v>90.2</v>
      </c>
      <c r="K67" s="0" t="n">
        <v>-28.9</v>
      </c>
    </row>
    <row r="68" customFormat="false" ht="13.8" hidden="false" customHeight="false" outlineLevel="0" collapsed="false">
      <c r="A68" s="0" t="s">
        <v>351</v>
      </c>
      <c r="B68" s="0" t="s">
        <v>54</v>
      </c>
      <c r="C68" s="0" t="n">
        <f aca="false">VLOOKUP(B68,'Pivot Table_Sheet1_1'!$A$2:$C$126,2,0)</f>
        <v>0.505</v>
      </c>
      <c r="D68" s="0" t="n">
        <f aca="false">VLOOKUP(B68,'Pivot Table_Sheet1_1'!$A$2:$C$126,3,0)</f>
        <v>1</v>
      </c>
      <c r="E68" s="0" t="str">
        <f aca="false">VLOOKUP(B68,courier_company_invoice!B68:I191,2,0)</f>
        <v>0.6</v>
      </c>
      <c r="F68" s="0" t="n">
        <f aca="false">_xlfn.CEILING.MATH(E68,0.5)</f>
        <v>1</v>
      </c>
      <c r="G68" s="0" t="str">
        <f aca="false">VLOOKUP(B68,courier_company_invoice!B68:J191,9,0)</f>
        <v>b</v>
      </c>
      <c r="H68" s="0" t="str">
        <f aca="false">VLOOKUP(B68,courier_company_invoice!B68:J191,5,0)</f>
        <v>d</v>
      </c>
      <c r="I68" s="0" t="n">
        <f aca="false">VLOOKUP(B68,courier_company_invoice!$B$2:$P$125,15,0)</f>
        <v>61.3</v>
      </c>
      <c r="J68" s="0" t="n">
        <v>90.2</v>
      </c>
      <c r="K68" s="0" t="n">
        <v>-28.9</v>
      </c>
    </row>
    <row r="69" customFormat="false" ht="13.8" hidden="false" customHeight="false" outlineLevel="0" collapsed="false">
      <c r="A69" s="0" t="s">
        <v>353</v>
      </c>
      <c r="B69" s="0" t="s">
        <v>51</v>
      </c>
      <c r="C69" s="0" t="n">
        <f aca="false">VLOOKUP(B69,'Pivot Table_Sheet1_1'!$A$2:$C$126,2,0)</f>
        <v>0.508</v>
      </c>
      <c r="D69" s="0" t="n">
        <f aca="false">VLOOKUP(B69,'Pivot Table_Sheet1_1'!$A$2:$C$126,3,0)</f>
        <v>1</v>
      </c>
      <c r="E69" s="0" t="str">
        <f aca="false">VLOOKUP(B69,courier_company_invoice!B69:I192,2,0)</f>
        <v>0.59</v>
      </c>
      <c r="F69" s="0" t="n">
        <f aca="false">_xlfn.CEILING.MATH(E69,0.5)</f>
        <v>1</v>
      </c>
      <c r="G69" s="0" t="str">
        <f aca="false">VLOOKUP(B69,courier_company_invoice!B69:J192,9,0)</f>
        <v>b</v>
      </c>
      <c r="H69" s="0" t="str">
        <f aca="false">VLOOKUP(B69,courier_company_invoice!B69:J192,5,0)</f>
        <v>d</v>
      </c>
      <c r="I69" s="0" t="n">
        <f aca="false">VLOOKUP(B69,courier_company_invoice!$B$2:$P$125,15,0)</f>
        <v>61.3</v>
      </c>
      <c r="J69" s="0" t="n">
        <v>90.2</v>
      </c>
      <c r="K69" s="0" t="n">
        <v>-28.9</v>
      </c>
    </row>
    <row r="70" customFormat="false" ht="13.8" hidden="false" customHeight="false" outlineLevel="0" collapsed="false">
      <c r="A70" s="0" t="s">
        <v>356</v>
      </c>
      <c r="B70" s="0" t="s">
        <v>50</v>
      </c>
      <c r="C70" s="0" t="n">
        <f aca="false">VLOOKUP(B70,'Pivot Table_Sheet1_1'!$A$2:$C$126,2,0)</f>
        <v>0.607</v>
      </c>
      <c r="D70" s="0" t="n">
        <f aca="false">VLOOKUP(B70,'Pivot Table_Sheet1_1'!$A$2:$C$126,3,0)</f>
        <v>1</v>
      </c>
      <c r="E70" s="0" t="str">
        <f aca="false">VLOOKUP(B70,courier_company_invoice!B70:I193,2,0)</f>
        <v>0.8</v>
      </c>
      <c r="F70" s="0" t="n">
        <f aca="false">_xlfn.CEILING.MATH(E70,0.5)</f>
        <v>1</v>
      </c>
      <c r="G70" s="0" t="str">
        <f aca="false">VLOOKUP(B70,courier_company_invoice!B70:J193,9,0)</f>
        <v>b</v>
      </c>
      <c r="H70" s="0" t="str">
        <f aca="false">VLOOKUP(B70,courier_company_invoice!B70:J193,5,0)</f>
        <v>d</v>
      </c>
      <c r="I70" s="0" t="n">
        <f aca="false">VLOOKUP(B70,courier_company_invoice!$B$2:$P$125,15,0)</f>
        <v>61.3</v>
      </c>
      <c r="J70" s="0" t="n">
        <v>90.2</v>
      </c>
      <c r="K70" s="0" t="n">
        <v>-28.9</v>
      </c>
    </row>
    <row r="71" customFormat="false" ht="13.8" hidden="false" customHeight="false" outlineLevel="0" collapsed="false">
      <c r="A71" s="0" t="s">
        <v>358</v>
      </c>
      <c r="B71" s="0" t="s">
        <v>47</v>
      </c>
      <c r="C71" s="0" t="n">
        <f aca="false">VLOOKUP(B71,'Pivot Table_Sheet1_1'!$A$2:$C$126,2,0)</f>
        <v>0.5</v>
      </c>
      <c r="D71" s="0" t="n">
        <f aca="false">VLOOKUP(B71,'Pivot Table_Sheet1_1'!$A$2:$C$126,3,0)</f>
        <v>0.5</v>
      </c>
      <c r="E71" s="0" t="str">
        <f aca="false">VLOOKUP(B71,courier_company_invoice!B71:I194,2,0)</f>
        <v>0.5</v>
      </c>
      <c r="F71" s="0" t="n">
        <f aca="false">_xlfn.CEILING.MATH(E71,0.5)</f>
        <v>0.5</v>
      </c>
      <c r="G71" s="0" t="str">
        <f aca="false">VLOOKUP(B71,courier_company_invoice!B71:J194,9,0)</f>
        <v>b</v>
      </c>
      <c r="H71" s="0" t="str">
        <f aca="false">VLOOKUP(B71,courier_company_invoice!B71:J194,5,0)</f>
        <v>d</v>
      </c>
      <c r="I71" s="0" t="n">
        <f aca="false">VLOOKUP(B71,courier_company_invoice!$B$2:$P$125,15,0)</f>
        <v>20.5</v>
      </c>
      <c r="J71" s="0" t="n">
        <v>86.7</v>
      </c>
      <c r="K71" s="0" t="n">
        <v>-66.2</v>
      </c>
    </row>
    <row r="72" customFormat="false" ht="13.8" hidden="false" customHeight="false" outlineLevel="0" collapsed="false">
      <c r="A72" s="0" t="s">
        <v>361</v>
      </c>
      <c r="B72" s="0" t="s">
        <v>42</v>
      </c>
      <c r="C72" s="0" t="n">
        <f aca="false">VLOOKUP(B72,'Pivot Table_Sheet1_1'!$A$2:$C$126,2,0)</f>
        <v>2.572</v>
      </c>
      <c r="D72" s="0" t="n">
        <f aca="false">VLOOKUP(B72,'Pivot Table_Sheet1_1'!$A$2:$C$126,3,0)</f>
        <v>3</v>
      </c>
      <c r="E72" s="0" t="str">
        <f aca="false">VLOOKUP(B72,courier_company_invoice!B72:I195,2,0)</f>
        <v>2.94</v>
      </c>
      <c r="F72" s="0" t="n">
        <f aca="false">_xlfn.CEILING.MATH(E72,0.5)</f>
        <v>3</v>
      </c>
      <c r="G72" s="0" t="str">
        <f aca="false">VLOOKUP(B72,courier_company_invoice!B72:J195,9,0)</f>
        <v>b</v>
      </c>
      <c r="H72" s="0" t="str">
        <f aca="false">VLOOKUP(B72,courier_company_invoice!B72:J195,5,0)</f>
        <v>d</v>
      </c>
      <c r="I72" s="0" t="n">
        <f aca="false">VLOOKUP(B72,courier_company_invoice!$B$2:$P$125,15,0)</f>
        <v>174.5</v>
      </c>
      <c r="J72" s="0" t="n">
        <v>269.4</v>
      </c>
      <c r="K72" s="0" t="n">
        <v>-94.9</v>
      </c>
    </row>
    <row r="73" customFormat="false" ht="13.8" hidden="false" customHeight="false" outlineLevel="0" collapsed="false">
      <c r="A73" s="0" t="s">
        <v>364</v>
      </c>
      <c r="B73" s="0" t="s">
        <v>40</v>
      </c>
      <c r="C73" s="0" t="n">
        <f aca="false">VLOOKUP(B73,'Pivot Table_Sheet1_1'!$A$2:$C$126,2,0)</f>
        <v>0.72</v>
      </c>
      <c r="D73" s="0" t="n">
        <f aca="false">VLOOKUP(B73,'Pivot Table_Sheet1_1'!$A$2:$C$126,3,0)</f>
        <v>1</v>
      </c>
      <c r="E73" s="0" t="str">
        <f aca="false">VLOOKUP(B73,courier_company_invoice!B73:I196,2,0)</f>
        <v>1</v>
      </c>
      <c r="F73" s="0" t="n">
        <f aca="false">_xlfn.CEILING.MATH(E73,0.5)</f>
        <v>1</v>
      </c>
      <c r="G73" s="0" t="str">
        <f aca="false">VLOOKUP(B73,courier_company_invoice!B73:J196,9,0)</f>
        <v>b</v>
      </c>
      <c r="H73" s="0" t="str">
        <f aca="false">VLOOKUP(B73,courier_company_invoice!B73:J196,5,0)</f>
        <v>d</v>
      </c>
      <c r="I73" s="0" t="n">
        <f aca="false">VLOOKUP(B73,courier_company_invoice!$B$2:$P$125,15,0)</f>
        <v>61.3</v>
      </c>
      <c r="J73" s="0" t="n">
        <v>90.2</v>
      </c>
      <c r="K73" s="0" t="n">
        <v>-28.9</v>
      </c>
    </row>
    <row r="74" customFormat="false" ht="13.8" hidden="false" customHeight="false" outlineLevel="0" collapsed="false">
      <c r="A74" s="0" t="s">
        <v>366</v>
      </c>
      <c r="B74" s="0" t="s">
        <v>45</v>
      </c>
      <c r="C74" s="0" t="n">
        <f aca="false">VLOOKUP(B74,'Pivot Table_Sheet1_1'!$A$2:$C$126,2,0)</f>
        <v>0.563</v>
      </c>
      <c r="D74" s="0" t="n">
        <f aca="false">VLOOKUP(B74,'Pivot Table_Sheet1_1'!$A$2:$C$126,3,0)</f>
        <v>1</v>
      </c>
      <c r="E74" s="0" t="str">
        <f aca="false">VLOOKUP(B74,courier_company_invoice!B74:I197,2,0)</f>
        <v>0.61</v>
      </c>
      <c r="F74" s="0" t="n">
        <f aca="false">_xlfn.CEILING.MATH(E74,0.5)</f>
        <v>1</v>
      </c>
      <c r="G74" s="0" t="str">
        <f aca="false">VLOOKUP(B74,courier_company_invoice!B74:J197,9,0)</f>
        <v>b</v>
      </c>
      <c r="H74" s="0" t="str">
        <f aca="false">VLOOKUP(B74,courier_company_invoice!B74:J197,5,0)</f>
        <v>d</v>
      </c>
      <c r="I74" s="0" t="n">
        <f aca="false">VLOOKUP(B74,courier_company_invoice!$B$2:$P$125,15,0)</f>
        <v>61.3</v>
      </c>
      <c r="J74" s="0" t="n">
        <v>90.2</v>
      </c>
      <c r="K74" s="0" t="n">
        <v>-28.9</v>
      </c>
    </row>
    <row r="75" customFormat="false" ht="13.8" hidden="false" customHeight="false" outlineLevel="0" collapsed="false">
      <c r="A75" s="0" t="s">
        <v>368</v>
      </c>
      <c r="B75" s="0" t="s">
        <v>39</v>
      </c>
      <c r="C75" s="0" t="n">
        <f aca="false">VLOOKUP(B75,'Pivot Table_Sheet1_1'!$A$2:$C$126,2,0)</f>
        <v>0.127</v>
      </c>
      <c r="D75" s="0" t="n">
        <f aca="false">VLOOKUP(B75,'Pivot Table_Sheet1_1'!$A$2:$C$126,3,0)</f>
        <v>0.5</v>
      </c>
      <c r="E75" s="0" t="str">
        <f aca="false">VLOOKUP(B75,courier_company_invoice!B75:I198,2,0)</f>
        <v>0.15</v>
      </c>
      <c r="F75" s="0" t="n">
        <f aca="false">_xlfn.CEILING.MATH(E75,0.5)</f>
        <v>0.5</v>
      </c>
      <c r="G75" s="0" t="str">
        <f aca="false">VLOOKUP(B75,courier_company_invoice!B75:J198,9,0)</f>
        <v>b</v>
      </c>
      <c r="H75" s="0" t="str">
        <f aca="false">VLOOKUP(B75,courier_company_invoice!B75:J198,5,0)</f>
        <v>d</v>
      </c>
      <c r="I75" s="0" t="n">
        <f aca="false">VLOOKUP(B75,courier_company_invoice!$B$2:$P$125,15,0)</f>
        <v>20.5</v>
      </c>
      <c r="J75" s="0" t="n">
        <v>86.7</v>
      </c>
      <c r="K75" s="0" t="n">
        <v>-66.2</v>
      </c>
    </row>
    <row r="76" customFormat="false" ht="13.8" hidden="false" customHeight="false" outlineLevel="0" collapsed="false">
      <c r="A76" s="0" t="s">
        <v>370</v>
      </c>
      <c r="B76" s="0" t="s">
        <v>38</v>
      </c>
      <c r="C76" s="0" t="n">
        <f aca="false">VLOOKUP(B76,'Pivot Table_Sheet1_1'!$A$2:$C$126,2,0)</f>
        <v>0.22</v>
      </c>
      <c r="D76" s="0" t="n">
        <f aca="false">VLOOKUP(B76,'Pivot Table_Sheet1_1'!$A$2:$C$126,3,0)</f>
        <v>0.5</v>
      </c>
      <c r="E76" s="0" t="str">
        <f aca="false">VLOOKUP(B76,courier_company_invoice!B76:I199,2,0)</f>
        <v>0.2</v>
      </c>
      <c r="F76" s="0" t="n">
        <f aca="false">_xlfn.CEILING.MATH(E76,0.5)</f>
        <v>0.5</v>
      </c>
      <c r="G76" s="0" t="str">
        <f aca="false">VLOOKUP(B76,courier_company_invoice!B76:J199,9,0)</f>
        <v>b</v>
      </c>
      <c r="H76" s="0" t="str">
        <f aca="false">VLOOKUP(B76,courier_company_invoice!B76:J199,5,0)</f>
        <v>d</v>
      </c>
      <c r="I76" s="0" t="n">
        <f aca="false">VLOOKUP(B76,courier_company_invoice!$B$2:$P$125,15,0)</f>
        <v>33</v>
      </c>
      <c r="J76" s="0" t="n">
        <v>45.4</v>
      </c>
      <c r="K76" s="0" t="n">
        <v>-12.4</v>
      </c>
    </row>
    <row r="77" customFormat="false" ht="13.8" hidden="false" customHeight="false" outlineLevel="0" collapsed="false">
      <c r="A77" s="0" t="s">
        <v>372</v>
      </c>
      <c r="B77" s="0" t="s">
        <v>37</v>
      </c>
      <c r="C77" s="0" t="n">
        <f aca="false">VLOOKUP(B77,'Pivot Table_Sheet1_1'!$A$2:$C$126,2,0)</f>
        <v>0.554</v>
      </c>
      <c r="D77" s="0" t="n">
        <f aca="false">VLOOKUP(B77,'Pivot Table_Sheet1_1'!$A$2:$C$126,3,0)</f>
        <v>1</v>
      </c>
      <c r="E77" s="0" t="str">
        <f aca="false">VLOOKUP(B77,courier_company_invoice!B77:I200,2,0)</f>
        <v>0.7</v>
      </c>
      <c r="F77" s="0" t="n">
        <f aca="false">_xlfn.CEILING.MATH(E77,0.5)</f>
        <v>1</v>
      </c>
      <c r="G77" s="0" t="str">
        <f aca="false">VLOOKUP(B77,courier_company_invoice!B77:J200,9,0)</f>
        <v>b</v>
      </c>
      <c r="H77" s="0" t="str">
        <f aca="false">VLOOKUP(B77,courier_company_invoice!B77:J200,5,0)</f>
        <v>d</v>
      </c>
      <c r="I77" s="0" t="n">
        <f aca="false">VLOOKUP(B77,courier_company_invoice!$B$2:$P$125,15,0)</f>
        <v>61.3</v>
      </c>
      <c r="J77" s="0" t="n">
        <v>90.2</v>
      </c>
      <c r="K77" s="0" t="n">
        <v>-28.9</v>
      </c>
    </row>
    <row r="78" customFormat="false" ht="13.8" hidden="false" customHeight="false" outlineLevel="0" collapsed="false">
      <c r="A78" s="0" t="s">
        <v>373</v>
      </c>
      <c r="B78" s="0" t="s">
        <v>35</v>
      </c>
      <c r="C78" s="0" t="n">
        <f aca="false">VLOOKUP(B78,'Pivot Table_Sheet1_1'!$A$2:$C$126,2,0)</f>
        <v>0.5</v>
      </c>
      <c r="D78" s="0" t="n">
        <f aca="false">VLOOKUP(B78,'Pivot Table_Sheet1_1'!$A$2:$C$126,3,0)</f>
        <v>0.5</v>
      </c>
      <c r="E78" s="0" t="str">
        <f aca="false">VLOOKUP(B78,courier_company_invoice!B78:I201,2,0)</f>
        <v>0.5</v>
      </c>
      <c r="F78" s="0" t="n">
        <f aca="false">_xlfn.CEILING.MATH(E78,0.5)</f>
        <v>0.5</v>
      </c>
      <c r="G78" s="0" t="str">
        <f aca="false">VLOOKUP(B78,courier_company_invoice!B78:J201,9,0)</f>
        <v>b</v>
      </c>
      <c r="H78" s="0" t="str">
        <f aca="false">VLOOKUP(B78,courier_company_invoice!B78:J201,5,0)</f>
        <v>d</v>
      </c>
      <c r="I78" s="0" t="n">
        <f aca="false">VLOOKUP(B78,courier_company_invoice!$B$2:$P$125,15,0)</f>
        <v>33</v>
      </c>
      <c r="J78" s="0" t="n">
        <v>45.4</v>
      </c>
      <c r="K78" s="0" t="n">
        <v>-12.4</v>
      </c>
    </row>
    <row r="79" customFormat="false" ht="13.8" hidden="false" customHeight="false" outlineLevel="0" collapsed="false">
      <c r="A79" s="0" t="s">
        <v>375</v>
      </c>
      <c r="B79" s="0" t="s">
        <v>28</v>
      </c>
      <c r="C79" s="0" t="n">
        <f aca="false">VLOOKUP(B79,'Pivot Table_Sheet1_1'!$A$2:$C$126,2,0)</f>
        <v>2.098</v>
      </c>
      <c r="D79" s="0" t="n">
        <f aca="false">VLOOKUP(B79,'Pivot Table_Sheet1_1'!$A$2:$C$126,3,0)</f>
        <v>2.5</v>
      </c>
      <c r="E79" s="0" t="str">
        <f aca="false">VLOOKUP(B79,courier_company_invoice!B79:I202,2,0)</f>
        <v>2.1</v>
      </c>
      <c r="F79" s="0" t="n">
        <f aca="false">_xlfn.CEILING.MATH(E79,0.5)</f>
        <v>2.5</v>
      </c>
      <c r="G79" s="0" t="str">
        <f aca="false">VLOOKUP(B79,courier_company_invoice!B79:J202,9,0)</f>
        <v>b</v>
      </c>
      <c r="H79" s="0" t="str">
        <f aca="false">VLOOKUP(B79,courier_company_invoice!B79:J202,5,0)</f>
        <v>d</v>
      </c>
      <c r="I79" s="0" t="n">
        <f aca="false">VLOOKUP(B79,courier_company_invoice!$B$2:$P$125,15,0)</f>
        <v>146.2</v>
      </c>
      <c r="J79" s="0" t="n">
        <v>224.6</v>
      </c>
      <c r="K79" s="0" t="n">
        <v>-78.4</v>
      </c>
    </row>
    <row r="80" customFormat="false" ht="13.8" hidden="false" customHeight="false" outlineLevel="0" collapsed="false">
      <c r="A80" s="0" t="s">
        <v>377</v>
      </c>
      <c r="B80" s="0" t="s">
        <v>26</v>
      </c>
      <c r="C80" s="0" t="n">
        <f aca="false">VLOOKUP(B80,'Pivot Table_Sheet1_1'!$A$2:$C$126,2,0)</f>
        <v>0.177</v>
      </c>
      <c r="D80" s="0" t="n">
        <f aca="false">VLOOKUP(B80,'Pivot Table_Sheet1_1'!$A$2:$C$126,3,0)</f>
        <v>0.5</v>
      </c>
      <c r="E80" s="0" t="str">
        <f aca="false">VLOOKUP(B80,courier_company_invoice!B80:I203,2,0)</f>
        <v>0.2</v>
      </c>
      <c r="F80" s="0" t="n">
        <f aca="false">_xlfn.CEILING.MATH(E80,0.5)</f>
        <v>0.5</v>
      </c>
      <c r="G80" s="0" t="str">
        <f aca="false">VLOOKUP(B80,courier_company_invoice!B80:J203,9,0)</f>
        <v>b</v>
      </c>
      <c r="H80" s="0" t="str">
        <f aca="false">VLOOKUP(B80,courier_company_invoice!B80:J203,5,0)</f>
        <v>d</v>
      </c>
      <c r="I80" s="0" t="n">
        <f aca="false">VLOOKUP(B80,courier_company_invoice!$B$2:$P$125,15,0)</f>
        <v>33</v>
      </c>
      <c r="J80" s="0" t="n">
        <v>45.4</v>
      </c>
      <c r="K80" s="0" t="n">
        <v>-12.4</v>
      </c>
    </row>
    <row r="81" customFormat="false" ht="13.8" hidden="false" customHeight="false" outlineLevel="0" collapsed="false">
      <c r="A81" s="0" t="s">
        <v>378</v>
      </c>
      <c r="B81" s="0" t="s">
        <v>24</v>
      </c>
      <c r="C81" s="0" t="n">
        <f aca="false">VLOOKUP(B81,'Pivot Table_Sheet1_1'!$A$2:$C$126,2,0)</f>
        <v>0.165</v>
      </c>
      <c r="D81" s="0" t="n">
        <f aca="false">VLOOKUP(B81,'Pivot Table_Sheet1_1'!$A$2:$C$126,3,0)</f>
        <v>0.5</v>
      </c>
      <c r="E81" s="0" t="str">
        <f aca="false">VLOOKUP(B81,courier_company_invoice!B81:I204,2,0)</f>
        <v>0.2</v>
      </c>
      <c r="F81" s="0" t="n">
        <f aca="false">_xlfn.CEILING.MATH(E81,0.5)</f>
        <v>0.5</v>
      </c>
      <c r="G81" s="0" t="str">
        <f aca="false">VLOOKUP(B81,courier_company_invoice!B81:J204,9,0)</f>
        <v>b</v>
      </c>
      <c r="H81" s="0" t="str">
        <f aca="false">VLOOKUP(B81,courier_company_invoice!B81:J204,5,0)</f>
        <v>d</v>
      </c>
      <c r="I81" s="0" t="n">
        <f aca="false">VLOOKUP(B81,courier_company_invoice!$B$2:$P$125,15,0)</f>
        <v>33</v>
      </c>
      <c r="J81" s="0" t="n">
        <v>45.4</v>
      </c>
      <c r="K81" s="0" t="n">
        <v>-12.4</v>
      </c>
    </row>
    <row r="82" customFormat="false" ht="13.8" hidden="false" customHeight="false" outlineLevel="0" collapsed="false">
      <c r="A82" s="0" t="s">
        <v>380</v>
      </c>
      <c r="B82" s="0" t="s">
        <v>23</v>
      </c>
      <c r="C82" s="0" t="n">
        <f aca="false">VLOOKUP(B82,'Pivot Table_Sheet1_1'!$A$2:$C$126,2,0)</f>
        <v>0.24</v>
      </c>
      <c r="D82" s="0" t="n">
        <f aca="false">VLOOKUP(B82,'Pivot Table_Sheet1_1'!$A$2:$C$126,3,0)</f>
        <v>0.5</v>
      </c>
      <c r="E82" s="0" t="str">
        <f aca="false">VLOOKUP(B82,courier_company_invoice!B82:I205,2,0)</f>
        <v>0.15</v>
      </c>
      <c r="F82" s="0" t="n">
        <f aca="false">_xlfn.CEILING.MATH(E82,0.5)</f>
        <v>0.5</v>
      </c>
      <c r="G82" s="0" t="str">
        <f aca="false">VLOOKUP(B82,courier_company_invoice!B82:J205,9,0)</f>
        <v>b</v>
      </c>
      <c r="H82" s="0" t="str">
        <f aca="false">VLOOKUP(B82,courier_company_invoice!B82:J205,5,0)</f>
        <v>d</v>
      </c>
      <c r="I82" s="0" t="n">
        <f aca="false">VLOOKUP(B82,courier_company_invoice!$B$2:$P$125,15,0)</f>
        <v>33</v>
      </c>
      <c r="J82" s="0" t="n">
        <v>45.4</v>
      </c>
      <c r="K82" s="0" t="n">
        <v>-12.4</v>
      </c>
    </row>
    <row r="83" customFormat="false" ht="13.8" hidden="false" customHeight="false" outlineLevel="0" collapsed="false">
      <c r="A83" s="0" t="s">
        <v>382</v>
      </c>
      <c r="B83" s="0" t="s">
        <v>22</v>
      </c>
      <c r="C83" s="0" t="n">
        <f aca="false">VLOOKUP(B83,'Pivot Table_Sheet1_1'!$A$2:$C$126,2,0)</f>
        <v>0.755</v>
      </c>
      <c r="D83" s="0" t="n">
        <f aca="false">VLOOKUP(B83,'Pivot Table_Sheet1_1'!$A$2:$C$126,3,0)</f>
        <v>1</v>
      </c>
      <c r="E83" s="0" t="str">
        <f aca="false">VLOOKUP(B83,courier_company_invoice!B83:I206,2,0)</f>
        <v>0.8</v>
      </c>
      <c r="F83" s="0" t="n">
        <f aca="false">_xlfn.CEILING.MATH(E83,0.5)</f>
        <v>1</v>
      </c>
      <c r="G83" s="0" t="str">
        <f aca="false">VLOOKUP(B83,courier_company_invoice!B83:J206,9,0)</f>
        <v>b</v>
      </c>
      <c r="H83" s="0" t="str">
        <f aca="false">VLOOKUP(B83,courier_company_invoice!B83:J206,5,0)</f>
        <v>d</v>
      </c>
      <c r="I83" s="0" t="n">
        <f aca="false">VLOOKUP(B83,courier_company_invoice!$B$2:$P$125,15,0)</f>
        <v>61.3</v>
      </c>
      <c r="J83" s="0" t="n">
        <v>90.2</v>
      </c>
      <c r="K83" s="0" t="n">
        <v>-28.9</v>
      </c>
    </row>
    <row r="84" customFormat="false" ht="13.8" hidden="false" customHeight="false" outlineLevel="0" collapsed="false">
      <c r="A84" s="0" t="s">
        <v>384</v>
      </c>
      <c r="B84" s="0" t="s">
        <v>21</v>
      </c>
      <c r="C84" s="0" t="n">
        <f aca="false">VLOOKUP(B84,'Pivot Table_Sheet1_1'!$A$2:$C$126,2,0)</f>
        <v>0.24</v>
      </c>
      <c r="D84" s="0" t="n">
        <f aca="false">VLOOKUP(B84,'Pivot Table_Sheet1_1'!$A$2:$C$126,3,0)</f>
        <v>0.5</v>
      </c>
      <c r="E84" s="0" t="str">
        <f aca="false">VLOOKUP(B84,courier_company_invoice!B84:I207,2,0)</f>
        <v>0.2</v>
      </c>
      <c r="F84" s="0" t="n">
        <f aca="false">_xlfn.CEILING.MATH(E84,0.5)</f>
        <v>0.5</v>
      </c>
      <c r="G84" s="0" t="str">
        <f aca="false">VLOOKUP(B84,courier_company_invoice!B84:J207,9,0)</f>
        <v>b</v>
      </c>
      <c r="H84" s="0" t="str">
        <f aca="false">VLOOKUP(B84,courier_company_invoice!B84:J207,5,0)</f>
        <v>d</v>
      </c>
      <c r="I84" s="0" t="n">
        <f aca="false">VLOOKUP(B84,courier_company_invoice!$B$2:$P$125,15,0)</f>
        <v>33</v>
      </c>
      <c r="J84" s="0" t="n">
        <v>45.4</v>
      </c>
      <c r="K84" s="0" t="n">
        <v>-12.4</v>
      </c>
    </row>
    <row r="85" customFormat="false" ht="13.8" hidden="false" customHeight="false" outlineLevel="0" collapsed="false">
      <c r="A85" s="0" t="s">
        <v>385</v>
      </c>
      <c r="B85" s="0" t="s">
        <v>20</v>
      </c>
      <c r="C85" s="0" t="n">
        <f aca="false">VLOOKUP(B85,'Pivot Table_Sheet1_1'!$A$2:$C$126,2,0)</f>
        <v>0.477</v>
      </c>
      <c r="D85" s="0" t="n">
        <f aca="false">VLOOKUP(B85,'Pivot Table_Sheet1_1'!$A$2:$C$126,3,0)</f>
        <v>0.5</v>
      </c>
      <c r="E85" s="0" t="str">
        <f aca="false">VLOOKUP(B85,courier_company_invoice!B85:I208,2,0)</f>
        <v>0.5</v>
      </c>
      <c r="F85" s="0" t="n">
        <f aca="false">_xlfn.CEILING.MATH(E85,0.5)</f>
        <v>0.5</v>
      </c>
      <c r="G85" s="0" t="str">
        <f aca="false">VLOOKUP(B85,courier_company_invoice!B85:J208,9,0)</f>
        <v>b</v>
      </c>
      <c r="H85" s="0" t="str">
        <f aca="false">VLOOKUP(B85,courier_company_invoice!B85:J208,5,0)</f>
        <v>d</v>
      </c>
      <c r="I85" s="0" t="n">
        <f aca="false">VLOOKUP(B85,courier_company_invoice!$B$2:$P$125,15,0)</f>
        <v>33</v>
      </c>
      <c r="J85" s="0" t="n">
        <v>45.4</v>
      </c>
      <c r="K85" s="0" t="n">
        <v>-12.4</v>
      </c>
    </row>
    <row r="86" customFormat="false" ht="13.8" hidden="false" customHeight="false" outlineLevel="0" collapsed="false">
      <c r="A86" s="0" t="s">
        <v>387</v>
      </c>
      <c r="B86" s="0" t="s">
        <v>25</v>
      </c>
      <c r="C86" s="0" t="n">
        <f aca="false">VLOOKUP(B86,'Pivot Table_Sheet1_1'!$A$2:$C$126,2,0)</f>
        <v>0.558</v>
      </c>
      <c r="D86" s="0" t="n">
        <f aca="false">VLOOKUP(B86,'Pivot Table_Sheet1_1'!$A$2:$C$126,3,0)</f>
        <v>1</v>
      </c>
      <c r="E86" s="0" t="str">
        <f aca="false">VLOOKUP(B86,courier_company_invoice!B86:I209,2,0)</f>
        <v>0.6</v>
      </c>
      <c r="F86" s="0" t="n">
        <f aca="false">_xlfn.CEILING.MATH(E86,0.5)</f>
        <v>1</v>
      </c>
      <c r="G86" s="0" t="str">
        <f aca="false">VLOOKUP(B86,courier_company_invoice!B86:J209,9,0)</f>
        <v>b</v>
      </c>
      <c r="H86" s="0" t="str">
        <f aca="false">VLOOKUP(B86,courier_company_invoice!B86:J209,5,0)</f>
        <v>d</v>
      </c>
      <c r="I86" s="0" t="n">
        <f aca="false">VLOOKUP(B86,courier_company_invoice!$B$2:$P$125,15,0)</f>
        <v>61.3</v>
      </c>
      <c r="J86" s="0" t="n">
        <v>90.2</v>
      </c>
      <c r="K86" s="0" t="n">
        <v>-28.9</v>
      </c>
    </row>
    <row r="87" customFormat="false" ht="13.8" hidden="false" customHeight="false" outlineLevel="0" collapsed="false">
      <c r="A87" s="0" t="s">
        <v>389</v>
      </c>
      <c r="B87" s="0" t="s">
        <v>18</v>
      </c>
      <c r="C87" s="0" t="n">
        <f aca="false">VLOOKUP(B87,'Pivot Table_Sheet1_1'!$A$2:$C$126,2,0)</f>
        <v>1.376</v>
      </c>
      <c r="D87" s="0" t="n">
        <f aca="false">VLOOKUP(B87,'Pivot Table_Sheet1_1'!$A$2:$C$126,3,0)</f>
        <v>1.5</v>
      </c>
      <c r="E87" s="0" t="str">
        <f aca="false">VLOOKUP(B87,courier_company_invoice!B87:I210,2,0)</f>
        <v>1.1</v>
      </c>
      <c r="F87" s="0" t="n">
        <f aca="false">_xlfn.CEILING.MATH(E87,0.5)</f>
        <v>1.5</v>
      </c>
      <c r="G87" s="0" t="str">
        <f aca="false">VLOOKUP(B87,courier_company_invoice!B87:J210,9,0)</f>
        <v>b</v>
      </c>
      <c r="H87" s="0" t="str">
        <f aca="false">VLOOKUP(B87,courier_company_invoice!B87:J210,5,0)</f>
        <v>d</v>
      </c>
      <c r="I87" s="0" t="n">
        <f aca="false">VLOOKUP(B87,courier_company_invoice!$B$2:$P$125,15,0)</f>
        <v>89.6</v>
      </c>
      <c r="J87" s="0" t="n">
        <v>135</v>
      </c>
      <c r="K87" s="0" t="n">
        <v>-45.4</v>
      </c>
    </row>
    <row r="88" customFormat="false" ht="13.8" hidden="false" customHeight="false" outlineLevel="0" collapsed="false">
      <c r="A88" s="0" t="s">
        <v>392</v>
      </c>
      <c r="B88" s="0" t="s">
        <v>30</v>
      </c>
      <c r="C88" s="0" t="n">
        <f aca="false">VLOOKUP(B88,'Pivot Table_Sheet1_1'!$A$2:$C$126,2,0)</f>
        <v>0.065</v>
      </c>
      <c r="D88" s="0" t="n">
        <f aca="false">VLOOKUP(B88,'Pivot Table_Sheet1_1'!$A$2:$C$126,3,0)</f>
        <v>0.5</v>
      </c>
      <c r="E88" s="0" t="str">
        <f aca="false">VLOOKUP(B88,courier_company_invoice!B88:I211,2,0)</f>
        <v>0.15</v>
      </c>
      <c r="F88" s="0" t="n">
        <f aca="false">_xlfn.CEILING.MATH(E88,0.5)</f>
        <v>0.5</v>
      </c>
      <c r="G88" s="0" t="str">
        <f aca="false">VLOOKUP(B88,courier_company_invoice!B88:J211,9,0)</f>
        <v>b</v>
      </c>
      <c r="H88" s="0" t="str">
        <f aca="false">VLOOKUP(B88,courier_company_invoice!B88:J211,5,0)</f>
        <v>d</v>
      </c>
      <c r="I88" s="0" t="n">
        <f aca="false">VLOOKUP(B88,courier_company_invoice!$B$2:$P$125,15,0)</f>
        <v>33</v>
      </c>
      <c r="J88" s="0" t="n">
        <v>45.4</v>
      </c>
      <c r="K88" s="0" t="n">
        <v>-12.4</v>
      </c>
    </row>
    <row r="89" customFormat="false" ht="13.8" hidden="false" customHeight="false" outlineLevel="0" collapsed="false">
      <c r="A89" s="0" t="s">
        <v>394</v>
      </c>
      <c r="B89" s="0" t="s">
        <v>48</v>
      </c>
      <c r="C89" s="0" t="n">
        <f aca="false">VLOOKUP(B89,'Pivot Table_Sheet1_1'!$A$2:$C$126,2,0)</f>
        <v>0.721</v>
      </c>
      <c r="D89" s="0" t="n">
        <f aca="false">VLOOKUP(B89,'Pivot Table_Sheet1_1'!$A$2:$C$126,3,0)</f>
        <v>1</v>
      </c>
      <c r="E89" s="0" t="str">
        <f aca="false">VLOOKUP(B89,courier_company_invoice!B89:I212,2,0)</f>
        <v>0.8</v>
      </c>
      <c r="F89" s="0" t="n">
        <f aca="false">_xlfn.CEILING.MATH(E89,0.5)</f>
        <v>1</v>
      </c>
      <c r="G89" s="0" t="str">
        <f aca="false">VLOOKUP(B89,courier_company_invoice!B89:J212,9,0)</f>
        <v>e</v>
      </c>
      <c r="H89" s="0" t="str">
        <f aca="false">VLOOKUP(B89,courier_company_invoice!B89:J212,5,0)</f>
        <v>b</v>
      </c>
      <c r="I89" s="0" t="n">
        <f aca="false">VLOOKUP(B89,courier_company_invoice!$B$2:$P$125,15,0)</f>
        <v>112.1</v>
      </c>
      <c r="J89" s="0" t="n">
        <v>61.3</v>
      </c>
      <c r="K89" s="0" t="n">
        <v>50.8</v>
      </c>
    </row>
    <row r="90" customFormat="false" ht="13.8" hidden="false" customHeight="false" outlineLevel="0" collapsed="false">
      <c r="A90" s="0" t="s">
        <v>396</v>
      </c>
      <c r="B90" s="0" t="s">
        <v>31</v>
      </c>
      <c r="C90" s="0" t="n">
        <f aca="false">VLOOKUP(B90,'Pivot Table_Sheet1_1'!$A$2:$C$126,2,0)</f>
        <v>0.27</v>
      </c>
      <c r="D90" s="0" t="n">
        <f aca="false">VLOOKUP(B90,'Pivot Table_Sheet1_1'!$A$2:$C$126,3,0)</f>
        <v>0.5</v>
      </c>
      <c r="E90" s="0" t="str">
        <f aca="false">VLOOKUP(B90,courier_company_invoice!B90:I213,2,0)</f>
        <v>0.3</v>
      </c>
      <c r="F90" s="0" t="n">
        <f aca="false">_xlfn.CEILING.MATH(E90,0.5)</f>
        <v>0.5</v>
      </c>
      <c r="G90" s="0" t="str">
        <f aca="false">VLOOKUP(B90,courier_company_invoice!B90:J213,9,0)</f>
        <v>e</v>
      </c>
      <c r="H90" s="0" t="str">
        <f aca="false">VLOOKUP(B90,courier_company_invoice!B90:J213,5,0)</f>
        <v>b</v>
      </c>
      <c r="I90" s="0" t="n">
        <f aca="false">VLOOKUP(B90,courier_company_invoice!$B$2:$P$125,15,0)</f>
        <v>56.6</v>
      </c>
      <c r="J90" s="0" t="n">
        <v>33</v>
      </c>
      <c r="K90" s="0" t="n">
        <v>23.6</v>
      </c>
    </row>
    <row r="91" customFormat="false" ht="13.8" hidden="false" customHeight="false" outlineLevel="0" collapsed="false">
      <c r="A91" s="0" t="s">
        <v>399</v>
      </c>
      <c r="B91" s="0" t="s">
        <v>9</v>
      </c>
      <c r="C91" s="0" t="n">
        <f aca="false">VLOOKUP(B91,'Pivot Table_Sheet1_1'!$A$2:$C$126,2,0)</f>
        <v>1.549</v>
      </c>
      <c r="D91" s="0" t="n">
        <f aca="false">VLOOKUP(B91,'Pivot Table_Sheet1_1'!$A$2:$C$126,3,0)</f>
        <v>2</v>
      </c>
      <c r="E91" s="0" t="str">
        <f aca="false">VLOOKUP(B91,courier_company_invoice!B91:I214,2,0)</f>
        <v>1.6</v>
      </c>
      <c r="F91" s="0" t="n">
        <f aca="false">_xlfn.CEILING.MATH(E91,0.5)</f>
        <v>2</v>
      </c>
      <c r="G91" s="0" t="str">
        <f aca="false">VLOOKUP(B91,courier_company_invoice!B91:J214,9,0)</f>
        <v>e</v>
      </c>
      <c r="H91" s="0" t="str">
        <f aca="false">VLOOKUP(B91,courier_company_invoice!B91:J214,5,0)</f>
        <v>b</v>
      </c>
      <c r="I91" s="0" t="n">
        <f aca="false">VLOOKUP(B91,courier_company_invoice!$B$2:$P$125,15,0)</f>
        <v>223.1</v>
      </c>
      <c r="J91" s="0" t="n">
        <v>117.9</v>
      </c>
      <c r="K91" s="0" t="n">
        <v>105.2</v>
      </c>
    </row>
    <row r="92" customFormat="false" ht="13.8" hidden="false" customHeight="false" outlineLevel="0" collapsed="false">
      <c r="A92" s="0" t="s">
        <v>402</v>
      </c>
      <c r="B92" s="0" t="s">
        <v>136</v>
      </c>
      <c r="C92" s="0" t="n">
        <f aca="false">VLOOKUP(B92,'Pivot Table_Sheet1_1'!$A$2:$C$126,2,0)</f>
        <v>0.5</v>
      </c>
      <c r="D92" s="0" t="n">
        <f aca="false">VLOOKUP(B92,'Pivot Table_Sheet1_1'!$A$2:$C$126,3,0)</f>
        <v>0.5</v>
      </c>
      <c r="E92" s="0" t="str">
        <f aca="false">VLOOKUP(B92,courier_company_invoice!B92:I215,2,0)</f>
        <v>0.71</v>
      </c>
      <c r="F92" s="0" t="n">
        <f aca="false">_xlfn.CEILING.MATH(E92,0.5)</f>
        <v>1</v>
      </c>
      <c r="G92" s="0" t="str">
        <f aca="false">VLOOKUP(B92,courier_company_invoice!B92:J215,9,0)</f>
        <v>b</v>
      </c>
      <c r="H92" s="0" t="str">
        <f aca="false">VLOOKUP(B92,courier_company_invoice!B92:J215,5,0)</f>
        <v>d</v>
      </c>
      <c r="I92" s="0" t="n">
        <f aca="false">VLOOKUP(B92,courier_company_invoice!$B$2:$P$125,15,0)</f>
        <v>33</v>
      </c>
      <c r="J92" s="0" t="n">
        <v>90.2</v>
      </c>
      <c r="K92" s="0" t="n">
        <v>-57.2</v>
      </c>
    </row>
    <row r="93" customFormat="false" ht="13.8" hidden="false" customHeight="false" outlineLevel="0" collapsed="false">
      <c r="A93" s="0" t="s">
        <v>403</v>
      </c>
      <c r="B93" s="0" t="s">
        <v>120</v>
      </c>
      <c r="C93" s="0" t="n">
        <f aca="false">VLOOKUP(B93,'Pivot Table_Sheet1_1'!$A$2:$C$126,2,0)</f>
        <v>0.84</v>
      </c>
      <c r="D93" s="0" t="n">
        <f aca="false">VLOOKUP(B93,'Pivot Table_Sheet1_1'!$A$2:$C$126,3,0)</f>
        <v>1</v>
      </c>
      <c r="E93" s="0" t="str">
        <f aca="false">VLOOKUP(B93,courier_company_invoice!B93:I216,2,0)</f>
        <v>1.02</v>
      </c>
      <c r="F93" s="0" t="n">
        <f aca="false">_xlfn.CEILING.MATH(E93,0.5)</f>
        <v>1.5</v>
      </c>
      <c r="G93" s="0" t="str">
        <f aca="false">VLOOKUP(B93,courier_company_invoice!B93:J216,9,0)</f>
        <v>b</v>
      </c>
      <c r="H93" s="0" t="str">
        <f aca="false">VLOOKUP(B93,courier_company_invoice!B93:J216,5,0)</f>
        <v>d</v>
      </c>
      <c r="I93" s="0" t="n">
        <f aca="false">VLOOKUP(B93,courier_company_invoice!$B$2:$P$125,15,0)</f>
        <v>61.3</v>
      </c>
      <c r="J93" s="0" t="n">
        <v>135</v>
      </c>
      <c r="K93" s="0" t="n">
        <v>-73.7</v>
      </c>
    </row>
    <row r="94" customFormat="false" ht="13.8" hidden="false" customHeight="false" outlineLevel="0" collapsed="false">
      <c r="A94" s="0" t="s">
        <v>406</v>
      </c>
      <c r="B94" s="0" t="s">
        <v>117</v>
      </c>
      <c r="C94" s="0" t="n">
        <f aca="false">VLOOKUP(B94,'Pivot Table_Sheet1_1'!$A$2:$C$126,2,0)</f>
        <v>0.127</v>
      </c>
      <c r="D94" s="0" t="n">
        <f aca="false">VLOOKUP(B94,'Pivot Table_Sheet1_1'!$A$2:$C$126,3,0)</f>
        <v>0.5</v>
      </c>
      <c r="E94" s="0" t="str">
        <f aca="false">VLOOKUP(B94,courier_company_invoice!B94:I217,2,0)</f>
        <v>0.59</v>
      </c>
      <c r="F94" s="0" t="n">
        <f aca="false">_xlfn.CEILING.MATH(E94,0.5)</f>
        <v>1</v>
      </c>
      <c r="G94" s="0" t="str">
        <f aca="false">VLOOKUP(B94,courier_company_invoice!B94:J217,9,0)</f>
        <v>b</v>
      </c>
      <c r="H94" s="0" t="str">
        <f aca="false">VLOOKUP(B94,courier_company_invoice!B94:J217,5,0)</f>
        <v>d</v>
      </c>
      <c r="I94" s="0" t="n">
        <f aca="false">VLOOKUP(B94,courier_company_invoice!$B$2:$P$125,15,0)</f>
        <v>33</v>
      </c>
      <c r="J94" s="0" t="n">
        <v>90.2</v>
      </c>
      <c r="K94" s="0" t="n">
        <v>-57.2</v>
      </c>
    </row>
    <row r="95" customFormat="false" ht="13.8" hidden="false" customHeight="false" outlineLevel="0" collapsed="false">
      <c r="A95" s="0" t="s">
        <v>408</v>
      </c>
      <c r="B95" s="0" t="s">
        <v>116</v>
      </c>
      <c r="C95" s="0" t="n">
        <f aca="false">VLOOKUP(B95,'Pivot Table_Sheet1_1'!$A$2:$C$126,2,0)</f>
        <v>0.5</v>
      </c>
      <c r="D95" s="0" t="n">
        <f aca="false">VLOOKUP(B95,'Pivot Table_Sheet1_1'!$A$2:$C$126,3,0)</f>
        <v>0.5</v>
      </c>
      <c r="E95" s="0" t="str">
        <f aca="false">VLOOKUP(B95,courier_company_invoice!B95:I218,2,0)</f>
        <v>0.69</v>
      </c>
      <c r="F95" s="0" t="n">
        <f aca="false">_xlfn.CEILING.MATH(E95,0.5)</f>
        <v>1</v>
      </c>
      <c r="G95" s="0" t="str">
        <f aca="false">VLOOKUP(B95,courier_company_invoice!B95:J218,9,0)</f>
        <v>b</v>
      </c>
      <c r="H95" s="0" t="str">
        <f aca="false">VLOOKUP(B95,courier_company_invoice!B95:J218,5,0)</f>
        <v>d</v>
      </c>
      <c r="I95" s="0" t="n">
        <f aca="false">VLOOKUP(B95,courier_company_invoice!$B$2:$P$125,15,0)</f>
        <v>33</v>
      </c>
      <c r="J95" s="0" t="n">
        <v>90.2</v>
      </c>
      <c r="K95" s="0" t="n">
        <v>-57.2</v>
      </c>
    </row>
    <row r="96" customFormat="false" ht="13.8" hidden="false" customHeight="false" outlineLevel="0" collapsed="false">
      <c r="A96" s="0" t="s">
        <v>410</v>
      </c>
      <c r="B96" s="0" t="s">
        <v>114</v>
      </c>
      <c r="C96" s="0" t="n">
        <f aca="false">VLOOKUP(B96,'Pivot Table_Sheet1_1'!$A$2:$C$126,2,0)</f>
        <v>0.5</v>
      </c>
      <c r="D96" s="0" t="n">
        <f aca="false">VLOOKUP(B96,'Pivot Table_Sheet1_1'!$A$2:$C$126,3,0)</f>
        <v>0.5</v>
      </c>
      <c r="E96" s="0" t="str">
        <f aca="false">VLOOKUP(B96,courier_company_invoice!B96:I219,2,0)</f>
        <v>0.68</v>
      </c>
      <c r="F96" s="0" t="n">
        <f aca="false">_xlfn.CEILING.MATH(E96,0.5)</f>
        <v>1</v>
      </c>
      <c r="G96" s="0" t="str">
        <f aca="false">VLOOKUP(B96,courier_company_invoice!B96:J219,9,0)</f>
        <v>b</v>
      </c>
      <c r="H96" s="0" t="str">
        <f aca="false">VLOOKUP(B96,courier_company_invoice!B96:J219,5,0)</f>
        <v>d</v>
      </c>
      <c r="I96" s="0" t="n">
        <f aca="false">VLOOKUP(B96,courier_company_invoice!$B$2:$P$125,15,0)</f>
        <v>33</v>
      </c>
      <c r="J96" s="0" t="n">
        <v>90.2</v>
      </c>
      <c r="K96" s="0" t="n">
        <v>-57.2</v>
      </c>
    </row>
    <row r="97" customFormat="false" ht="13.8" hidden="false" customHeight="false" outlineLevel="0" collapsed="false">
      <c r="A97" s="0" t="s">
        <v>412</v>
      </c>
      <c r="B97" s="0" t="s">
        <v>105</v>
      </c>
      <c r="C97" s="0" t="n">
        <f aca="false">VLOOKUP(B97,'Pivot Table_Sheet1_1'!$A$2:$C$126,2,0)</f>
        <v>0.49</v>
      </c>
      <c r="D97" s="0" t="n">
        <f aca="false">VLOOKUP(B97,'Pivot Table_Sheet1_1'!$A$2:$C$126,3,0)</f>
        <v>0.5</v>
      </c>
      <c r="E97" s="0" t="str">
        <f aca="false">VLOOKUP(B97,courier_company_invoice!B97:I220,2,0)</f>
        <v>2.28</v>
      </c>
      <c r="F97" s="0" t="n">
        <f aca="false">_xlfn.CEILING.MATH(E97,0.5)</f>
        <v>2.5</v>
      </c>
      <c r="G97" s="0" t="str">
        <f aca="false">VLOOKUP(B97,courier_company_invoice!B97:J220,9,0)</f>
        <v>b</v>
      </c>
      <c r="H97" s="0" t="str">
        <f aca="false">VLOOKUP(B97,courier_company_invoice!B97:J220,5,0)</f>
        <v>d</v>
      </c>
      <c r="I97" s="0" t="n">
        <f aca="false">VLOOKUP(B97,courier_company_invoice!$B$2:$P$125,15,0)</f>
        <v>33</v>
      </c>
      <c r="J97" s="0" t="n">
        <v>224.6</v>
      </c>
      <c r="K97" s="0" t="n">
        <v>-191.6</v>
      </c>
    </row>
    <row r="98" customFormat="false" ht="13.8" hidden="false" customHeight="false" outlineLevel="0" collapsed="false">
      <c r="A98" s="0" t="s">
        <v>415</v>
      </c>
      <c r="B98" s="0" t="s">
        <v>99</v>
      </c>
      <c r="C98" s="0" t="n">
        <f aca="false">VLOOKUP(B98,'Pivot Table_Sheet1_1'!$A$2:$C$126,2,0)</f>
        <v>0.5</v>
      </c>
      <c r="D98" s="0" t="n">
        <f aca="false">VLOOKUP(B98,'Pivot Table_Sheet1_1'!$A$2:$C$126,3,0)</f>
        <v>0.5</v>
      </c>
      <c r="E98" s="0" t="str">
        <f aca="false">VLOOKUP(B98,courier_company_invoice!B98:I221,2,0)</f>
        <v>0.68</v>
      </c>
      <c r="F98" s="0" t="n">
        <f aca="false">_xlfn.CEILING.MATH(E98,0.5)</f>
        <v>1</v>
      </c>
      <c r="G98" s="0" t="str">
        <f aca="false">VLOOKUP(B98,courier_company_invoice!B98:J221,9,0)</f>
        <v>b</v>
      </c>
      <c r="H98" s="0" t="str">
        <f aca="false">VLOOKUP(B98,courier_company_invoice!B98:J221,5,0)</f>
        <v>d</v>
      </c>
      <c r="I98" s="0" t="n">
        <f aca="false">VLOOKUP(B98,courier_company_invoice!$B$2:$P$125,15,0)</f>
        <v>33</v>
      </c>
      <c r="J98" s="0" t="n">
        <v>90.2</v>
      </c>
      <c r="K98" s="0" t="n">
        <v>-57.2</v>
      </c>
    </row>
    <row r="99" customFormat="false" ht="13.8" hidden="false" customHeight="false" outlineLevel="0" collapsed="false">
      <c r="A99" s="0" t="s">
        <v>417</v>
      </c>
      <c r="B99" s="0" t="s">
        <v>97</v>
      </c>
      <c r="C99" s="0" t="n">
        <f aca="false">VLOOKUP(B99,'Pivot Table_Sheet1_1'!$A$2:$C$126,2,0)</f>
        <v>0.5</v>
      </c>
      <c r="D99" s="0" t="n">
        <f aca="false">VLOOKUP(B99,'Pivot Table_Sheet1_1'!$A$2:$C$126,3,0)</f>
        <v>0.5</v>
      </c>
      <c r="E99" s="0" t="str">
        <f aca="false">VLOOKUP(B99,courier_company_invoice!B99:I222,2,0)</f>
        <v>0.74</v>
      </c>
      <c r="F99" s="0" t="n">
        <f aca="false">_xlfn.CEILING.MATH(E99,0.5)</f>
        <v>1</v>
      </c>
      <c r="G99" s="0" t="str">
        <f aca="false">VLOOKUP(B99,courier_company_invoice!B99:J222,9,0)</f>
        <v>b</v>
      </c>
      <c r="H99" s="0" t="str">
        <f aca="false">VLOOKUP(B99,courier_company_invoice!B99:J222,5,0)</f>
        <v>d</v>
      </c>
      <c r="I99" s="0" t="n">
        <f aca="false">VLOOKUP(B99,courier_company_invoice!$B$2:$P$125,15,0)</f>
        <v>33</v>
      </c>
      <c r="J99" s="0" t="n">
        <v>90.2</v>
      </c>
      <c r="K99" s="0" t="n">
        <v>-57.2</v>
      </c>
    </row>
    <row r="100" customFormat="false" ht="13.8" hidden="false" customHeight="false" outlineLevel="0" collapsed="false">
      <c r="A100" s="0" t="s">
        <v>420</v>
      </c>
      <c r="B100" s="0" t="s">
        <v>92</v>
      </c>
      <c r="C100" s="0" t="n">
        <f aca="false">VLOOKUP(B100,'Pivot Table_Sheet1_1'!$A$2:$C$126,2,0)</f>
        <v>0.765</v>
      </c>
      <c r="D100" s="0" t="n">
        <f aca="false">VLOOKUP(B100,'Pivot Table_Sheet1_1'!$A$2:$C$126,3,0)</f>
        <v>1</v>
      </c>
      <c r="E100" s="0" t="str">
        <f aca="false">VLOOKUP(B100,courier_company_invoice!B100:I223,2,0)</f>
        <v>4.13</v>
      </c>
      <c r="F100" s="0" t="n">
        <f aca="false">_xlfn.CEILING.MATH(E100,0.5)</f>
        <v>4.5</v>
      </c>
      <c r="G100" s="0" t="str">
        <f aca="false">VLOOKUP(B100,courier_company_invoice!B100:J223,9,0)</f>
        <v>b</v>
      </c>
      <c r="H100" s="0" t="str">
        <f aca="false">VLOOKUP(B100,courier_company_invoice!B100:J223,5,0)</f>
        <v>d</v>
      </c>
      <c r="I100" s="0" t="n">
        <f aca="false">VLOOKUP(B100,courier_company_invoice!$B$2:$P$125,15,0)</f>
        <v>61.3</v>
      </c>
      <c r="J100" s="0" t="n">
        <v>403.8</v>
      </c>
      <c r="K100" s="0" t="n">
        <v>-342.5</v>
      </c>
    </row>
    <row r="101" customFormat="false" ht="13.8" hidden="false" customHeight="false" outlineLevel="0" collapsed="false">
      <c r="A101" s="0" t="s">
        <v>424</v>
      </c>
      <c r="B101" s="0" t="s">
        <v>104</v>
      </c>
      <c r="C101" s="0" t="n">
        <f aca="false">VLOOKUP(B101,'Pivot Table_Sheet1_1'!$A$2:$C$126,2,0)</f>
        <v>0.5</v>
      </c>
      <c r="D101" s="0" t="n">
        <f aca="false">VLOOKUP(B101,'Pivot Table_Sheet1_1'!$A$2:$C$126,3,0)</f>
        <v>0.5</v>
      </c>
      <c r="E101" s="0" t="str">
        <f aca="false">VLOOKUP(B101,courier_company_invoice!B101:I224,2,0)</f>
        <v>0.73</v>
      </c>
      <c r="F101" s="0" t="n">
        <f aca="false">_xlfn.CEILING.MATH(E101,0.5)</f>
        <v>1</v>
      </c>
      <c r="G101" s="0" t="str">
        <f aca="false">VLOOKUP(B101,courier_company_invoice!B101:J224,9,0)</f>
        <v>b</v>
      </c>
      <c r="H101" s="0" t="str">
        <f aca="false">VLOOKUP(B101,courier_company_invoice!B101:J224,5,0)</f>
        <v>d</v>
      </c>
      <c r="I101" s="0" t="n">
        <f aca="false">VLOOKUP(B101,courier_company_invoice!$B$2:$P$125,15,0)</f>
        <v>33</v>
      </c>
      <c r="J101" s="0" t="n">
        <v>90.2</v>
      </c>
      <c r="K101" s="0" t="n">
        <v>-57.2</v>
      </c>
    </row>
    <row r="102" customFormat="false" ht="13.8" hidden="false" customHeight="false" outlineLevel="0" collapsed="false">
      <c r="A102" s="0" t="s">
        <v>427</v>
      </c>
      <c r="B102" s="0" t="s">
        <v>100</v>
      </c>
      <c r="C102" s="0" t="n">
        <f aca="false">VLOOKUP(B102,'Pivot Table_Sheet1_1'!$A$2:$C$126,2,0)</f>
        <v>0.83</v>
      </c>
      <c r="D102" s="0" t="n">
        <f aca="false">VLOOKUP(B102,'Pivot Table_Sheet1_1'!$A$2:$C$126,3,0)</f>
        <v>1</v>
      </c>
      <c r="E102" s="0" t="str">
        <f aca="false">VLOOKUP(B102,courier_company_invoice!B102:I225,2,0)</f>
        <v>1.04</v>
      </c>
      <c r="F102" s="0" t="n">
        <f aca="false">_xlfn.CEILING.MATH(E102,0.5)</f>
        <v>1.5</v>
      </c>
      <c r="G102" s="0" t="str">
        <f aca="false">VLOOKUP(B102,courier_company_invoice!B102:J225,9,0)</f>
        <v>b</v>
      </c>
      <c r="H102" s="0" t="str">
        <f aca="false">VLOOKUP(B102,courier_company_invoice!B102:J225,5,0)</f>
        <v>d</v>
      </c>
      <c r="I102" s="0" t="n">
        <f aca="false">VLOOKUP(B102,courier_company_invoice!$B$2:$P$125,15,0)</f>
        <v>61.3</v>
      </c>
      <c r="J102" s="0" t="n">
        <v>135</v>
      </c>
      <c r="K102" s="0" t="n">
        <v>-73.7</v>
      </c>
    </row>
    <row r="103" customFormat="false" ht="13.8" hidden="false" customHeight="false" outlineLevel="0" collapsed="false">
      <c r="A103" s="0" t="s">
        <v>430</v>
      </c>
      <c r="B103" s="0" t="s">
        <v>84</v>
      </c>
      <c r="C103" s="0" t="n">
        <f aca="false">VLOOKUP(B103,'Pivot Table_Sheet1_1'!$A$2:$C$126,2,0)</f>
        <v>0.5</v>
      </c>
      <c r="D103" s="0" t="n">
        <f aca="false">VLOOKUP(B103,'Pivot Table_Sheet1_1'!$A$2:$C$126,3,0)</f>
        <v>0.5</v>
      </c>
      <c r="E103" s="0" t="str">
        <f aca="false">VLOOKUP(B103,courier_company_invoice!B103:I226,2,0)</f>
        <v>0.7</v>
      </c>
      <c r="F103" s="0" t="n">
        <f aca="false">_xlfn.CEILING.MATH(E103,0.5)</f>
        <v>1</v>
      </c>
      <c r="G103" s="0" t="str">
        <f aca="false">VLOOKUP(B103,courier_company_invoice!B103:J226,9,0)</f>
        <v>b</v>
      </c>
      <c r="H103" s="0" t="str">
        <f aca="false">VLOOKUP(B103,courier_company_invoice!B103:J226,5,0)</f>
        <v>d</v>
      </c>
      <c r="I103" s="0" t="n">
        <f aca="false">VLOOKUP(B103,courier_company_invoice!$B$2:$P$125,15,0)</f>
        <v>33</v>
      </c>
      <c r="J103" s="0" t="n">
        <v>90.2</v>
      </c>
      <c r="K103" s="0" t="n">
        <v>-57.2</v>
      </c>
    </row>
    <row r="104" customFormat="false" ht="13.8" hidden="false" customHeight="false" outlineLevel="0" collapsed="false">
      <c r="A104" s="0" t="s">
        <v>431</v>
      </c>
      <c r="B104" s="0" t="s">
        <v>81</v>
      </c>
      <c r="C104" s="0" t="n">
        <f aca="false">VLOOKUP(B104,'Pivot Table_Sheet1_1'!$A$2:$C$126,2,0)</f>
        <v>0.5</v>
      </c>
      <c r="D104" s="0" t="n">
        <f aca="false">VLOOKUP(B104,'Pivot Table_Sheet1_1'!$A$2:$C$126,3,0)</f>
        <v>0.5</v>
      </c>
      <c r="E104" s="0" t="str">
        <f aca="false">VLOOKUP(B104,courier_company_invoice!B104:I227,2,0)</f>
        <v>0.72</v>
      </c>
      <c r="F104" s="0" t="n">
        <f aca="false">_xlfn.CEILING.MATH(E104,0.5)</f>
        <v>1</v>
      </c>
      <c r="G104" s="0" t="str">
        <f aca="false">VLOOKUP(B104,courier_company_invoice!B104:J227,9,0)</f>
        <v>e</v>
      </c>
      <c r="H104" s="0" t="str">
        <f aca="false">VLOOKUP(B104,courier_company_invoice!B104:J227,5,0)</f>
        <v>b</v>
      </c>
      <c r="I104" s="0" t="n">
        <f aca="false">VLOOKUP(B104,courier_company_invoice!$B$2:$P$125,15,0)</f>
        <v>56.6</v>
      </c>
      <c r="J104" s="0" t="n">
        <v>61.3</v>
      </c>
      <c r="K104" s="0" t="n">
        <v>-4.7</v>
      </c>
    </row>
    <row r="105" customFormat="false" ht="13.8" hidden="false" customHeight="false" outlineLevel="0" collapsed="false">
      <c r="A105" s="0" t="s">
        <v>433</v>
      </c>
      <c r="B105" s="0" t="s">
        <v>78</v>
      </c>
      <c r="C105" s="0" t="n">
        <f aca="false">VLOOKUP(B105,'Pivot Table_Sheet1_1'!$A$2:$C$126,2,0)</f>
        <v>0.5</v>
      </c>
      <c r="D105" s="0" t="n">
        <f aca="false">VLOOKUP(B105,'Pivot Table_Sheet1_1'!$A$2:$C$126,3,0)</f>
        <v>0.5</v>
      </c>
      <c r="E105" s="0" t="str">
        <f aca="false">VLOOKUP(B105,courier_company_invoice!B105:I228,2,0)</f>
        <v>0.72</v>
      </c>
      <c r="F105" s="0" t="n">
        <f aca="false">_xlfn.CEILING.MATH(E105,0.5)</f>
        <v>1</v>
      </c>
      <c r="G105" s="0" t="str">
        <f aca="false">VLOOKUP(B105,courier_company_invoice!B105:J228,9,0)</f>
        <v>b</v>
      </c>
      <c r="H105" s="0" t="str">
        <f aca="false">VLOOKUP(B105,courier_company_invoice!B105:J228,5,0)</f>
        <v>d</v>
      </c>
      <c r="I105" s="0" t="n">
        <f aca="false">VLOOKUP(B105,courier_company_invoice!$B$2:$P$125,15,0)</f>
        <v>33</v>
      </c>
      <c r="J105" s="0" t="n">
        <v>90.2</v>
      </c>
      <c r="K105" s="0" t="n">
        <v>-57.2</v>
      </c>
    </row>
    <row r="106" customFormat="false" ht="13.8" hidden="false" customHeight="false" outlineLevel="0" collapsed="false">
      <c r="A106" s="0" t="s">
        <v>435</v>
      </c>
      <c r="B106" s="0" t="s">
        <v>77</v>
      </c>
      <c r="C106" s="0" t="n">
        <f aca="false">VLOOKUP(B106,'Pivot Table_Sheet1_1'!$A$2:$C$126,2,0)</f>
        <v>0.22</v>
      </c>
      <c r="D106" s="0" t="n">
        <f aca="false">VLOOKUP(B106,'Pivot Table_Sheet1_1'!$A$2:$C$126,3,0)</f>
        <v>0.5</v>
      </c>
      <c r="E106" s="0" t="str">
        <f aca="false">VLOOKUP(B106,courier_company_invoice!B106:I229,2,0)</f>
        <v>1.63</v>
      </c>
      <c r="F106" s="0" t="n">
        <f aca="false">_xlfn.CEILING.MATH(E106,0.5)</f>
        <v>2</v>
      </c>
      <c r="G106" s="0" t="str">
        <f aca="false">VLOOKUP(B106,courier_company_invoice!B106:J229,9,0)</f>
        <v>b</v>
      </c>
      <c r="H106" s="0" t="str">
        <f aca="false">VLOOKUP(B106,courier_company_invoice!B106:J229,5,0)</f>
        <v>d</v>
      </c>
      <c r="I106" s="0" t="n">
        <f aca="false">VLOOKUP(B106,courier_company_invoice!$B$2:$P$125,15,0)</f>
        <v>33</v>
      </c>
      <c r="J106" s="0" t="n">
        <v>179.8</v>
      </c>
      <c r="K106" s="0" t="n">
        <v>-146.8</v>
      </c>
    </row>
    <row r="107" customFormat="false" ht="13.8" hidden="false" customHeight="false" outlineLevel="0" collapsed="false">
      <c r="A107" s="0" t="s">
        <v>438</v>
      </c>
      <c r="B107" s="0" t="s">
        <v>75</v>
      </c>
      <c r="C107" s="0" t="n">
        <f aca="false">VLOOKUP(B107,'Pivot Table_Sheet1_1'!$A$2:$C$126,2,0)</f>
        <v>0.6</v>
      </c>
      <c r="D107" s="0" t="n">
        <f aca="false">VLOOKUP(B107,'Pivot Table_Sheet1_1'!$A$2:$C$126,3,0)</f>
        <v>1</v>
      </c>
      <c r="E107" s="0" t="str">
        <f aca="false">VLOOKUP(B107,courier_company_invoice!B107:I230,2,0)</f>
        <v>2.47</v>
      </c>
      <c r="F107" s="0" t="n">
        <f aca="false">_xlfn.CEILING.MATH(E107,0.5)</f>
        <v>2.5</v>
      </c>
      <c r="G107" s="0" t="str">
        <f aca="false">VLOOKUP(B107,courier_company_invoice!B107:J230,9,0)</f>
        <v>b</v>
      </c>
      <c r="H107" s="0" t="str">
        <f aca="false">VLOOKUP(B107,courier_company_invoice!B107:J230,5,0)</f>
        <v>d</v>
      </c>
      <c r="I107" s="0" t="n">
        <f aca="false">VLOOKUP(B107,courier_company_invoice!$B$2:$P$125,15,0)</f>
        <v>61.3</v>
      </c>
      <c r="J107" s="0" t="n">
        <v>224.6</v>
      </c>
      <c r="K107" s="0" t="n">
        <v>-163.3</v>
      </c>
    </row>
    <row r="108" customFormat="false" ht="13.8" hidden="false" customHeight="false" outlineLevel="0" collapsed="false">
      <c r="A108" s="0" t="s">
        <v>441</v>
      </c>
      <c r="B108" s="0" t="s">
        <v>74</v>
      </c>
      <c r="C108" s="0" t="n">
        <f aca="false">VLOOKUP(B108,'Pivot Table_Sheet1_1'!$A$2:$C$126,2,0)</f>
        <v>0.5</v>
      </c>
      <c r="D108" s="0" t="n">
        <f aca="false">VLOOKUP(B108,'Pivot Table_Sheet1_1'!$A$2:$C$126,3,0)</f>
        <v>0.5</v>
      </c>
      <c r="E108" s="0" t="str">
        <f aca="false">VLOOKUP(B108,courier_company_invoice!B108:I231,2,0)</f>
        <v>0.67</v>
      </c>
      <c r="F108" s="0" t="n">
        <f aca="false">_xlfn.CEILING.MATH(E108,0.5)</f>
        <v>1</v>
      </c>
      <c r="G108" s="0" t="str">
        <f aca="false">VLOOKUP(B108,courier_company_invoice!B108:J231,9,0)</f>
        <v>b</v>
      </c>
      <c r="H108" s="0" t="str">
        <f aca="false">VLOOKUP(B108,courier_company_invoice!B108:J231,5,0)</f>
        <v>d</v>
      </c>
      <c r="I108" s="0" t="n">
        <f aca="false">VLOOKUP(B108,courier_company_invoice!$B$2:$P$125,15,0)</f>
        <v>33</v>
      </c>
      <c r="J108" s="0" t="n">
        <v>90.2</v>
      </c>
      <c r="K108" s="0" t="n">
        <v>-57.2</v>
      </c>
    </row>
    <row r="109" customFormat="false" ht="13.8" hidden="false" customHeight="false" outlineLevel="0" collapsed="false">
      <c r="A109" s="0" t="s">
        <v>442</v>
      </c>
      <c r="B109" s="0" t="s">
        <v>73</v>
      </c>
      <c r="C109" s="0" t="n">
        <f aca="false">VLOOKUP(B109,'Pivot Table_Sheet1_1'!$A$2:$C$126,2,0)</f>
        <v>0.5</v>
      </c>
      <c r="D109" s="0" t="n">
        <f aca="false">VLOOKUP(B109,'Pivot Table_Sheet1_1'!$A$2:$C$126,3,0)</f>
        <v>0.5</v>
      </c>
      <c r="E109" s="0" t="str">
        <f aca="false">VLOOKUP(B109,courier_company_invoice!B109:I232,2,0)</f>
        <v>0.72</v>
      </c>
      <c r="F109" s="0" t="n">
        <f aca="false">_xlfn.CEILING.MATH(E109,0.5)</f>
        <v>1</v>
      </c>
      <c r="G109" s="0" t="str">
        <f aca="false">VLOOKUP(B109,courier_company_invoice!B109:J232,9,0)</f>
        <v>b</v>
      </c>
      <c r="H109" s="0" t="str">
        <f aca="false">VLOOKUP(B109,courier_company_invoice!B109:J232,5,0)</f>
        <v>d</v>
      </c>
      <c r="I109" s="0" t="n">
        <f aca="false">VLOOKUP(B109,courier_company_invoice!$B$2:$P$125,15,0)</f>
        <v>33</v>
      </c>
      <c r="J109" s="0" t="n">
        <v>90.2</v>
      </c>
      <c r="K109" s="0" t="n">
        <v>-57.2</v>
      </c>
    </row>
    <row r="110" customFormat="false" ht="13.8" hidden="false" customHeight="false" outlineLevel="0" collapsed="false">
      <c r="A110" s="0" t="s">
        <v>444</v>
      </c>
      <c r="B110" s="0" t="s">
        <v>72</v>
      </c>
      <c r="C110" s="0" t="n">
        <f aca="false">VLOOKUP(B110,'Pivot Table_Sheet1_1'!$A$2:$C$126,2,0)</f>
        <v>0.5</v>
      </c>
      <c r="D110" s="0" t="n">
        <f aca="false">VLOOKUP(B110,'Pivot Table_Sheet1_1'!$A$2:$C$126,3,0)</f>
        <v>0.5</v>
      </c>
      <c r="E110" s="0" t="str">
        <f aca="false">VLOOKUP(B110,courier_company_invoice!B110:I233,2,0)</f>
        <v>0.72</v>
      </c>
      <c r="F110" s="0" t="n">
        <f aca="false">_xlfn.CEILING.MATH(E110,0.5)</f>
        <v>1</v>
      </c>
      <c r="G110" s="0" t="str">
        <f aca="false">VLOOKUP(B110,courier_company_invoice!B110:J233,9,0)</f>
        <v>b</v>
      </c>
      <c r="H110" s="0" t="str">
        <f aca="false">VLOOKUP(B110,courier_company_invoice!B110:J233,5,0)</f>
        <v>d</v>
      </c>
      <c r="I110" s="0" t="n">
        <f aca="false">VLOOKUP(B110,courier_company_invoice!$B$2:$P$125,15,0)</f>
        <v>33</v>
      </c>
      <c r="J110" s="0" t="n">
        <v>90.2</v>
      </c>
      <c r="K110" s="0" t="n">
        <v>-57.2</v>
      </c>
    </row>
    <row r="111" customFormat="false" ht="13.8" hidden="false" customHeight="false" outlineLevel="0" collapsed="false">
      <c r="A111" s="0" t="s">
        <v>446</v>
      </c>
      <c r="B111" s="0" t="s">
        <v>71</v>
      </c>
      <c r="C111" s="0" t="n">
        <f aca="false">VLOOKUP(B111,'Pivot Table_Sheet1_1'!$A$2:$C$126,2,0)</f>
        <v>0.5</v>
      </c>
      <c r="D111" s="0" t="n">
        <f aca="false">VLOOKUP(B111,'Pivot Table_Sheet1_1'!$A$2:$C$126,3,0)</f>
        <v>0.5</v>
      </c>
      <c r="E111" s="0" t="str">
        <f aca="false">VLOOKUP(B111,courier_company_invoice!B111:I234,2,0)</f>
        <v>0.68</v>
      </c>
      <c r="F111" s="0" t="n">
        <f aca="false">_xlfn.CEILING.MATH(E111,0.5)</f>
        <v>1</v>
      </c>
      <c r="G111" s="0" t="str">
        <f aca="false">VLOOKUP(B111,courier_company_invoice!B111:J234,9,0)</f>
        <v>b</v>
      </c>
      <c r="H111" s="0" t="str">
        <f aca="false">VLOOKUP(B111,courier_company_invoice!B111:J234,5,0)</f>
        <v>d</v>
      </c>
      <c r="I111" s="0" t="n">
        <f aca="false">VLOOKUP(B111,courier_company_invoice!$B$2:$P$125,15,0)</f>
        <v>33</v>
      </c>
      <c r="J111" s="0" t="n">
        <v>90.2</v>
      </c>
      <c r="K111" s="0" t="n">
        <v>-57.2</v>
      </c>
    </row>
    <row r="112" customFormat="false" ht="13.8" hidden="false" customHeight="false" outlineLevel="0" collapsed="false">
      <c r="A112" s="0" t="s">
        <v>448</v>
      </c>
      <c r="B112" s="0" t="s">
        <v>64</v>
      </c>
      <c r="C112" s="0" t="n">
        <f aca="false">VLOOKUP(B112,'Pivot Table_Sheet1_1'!$A$2:$C$126,2,0)</f>
        <v>0.361</v>
      </c>
      <c r="D112" s="0" t="n">
        <f aca="false">VLOOKUP(B112,'Pivot Table_Sheet1_1'!$A$2:$C$126,3,0)</f>
        <v>0.5</v>
      </c>
      <c r="E112" s="0" t="str">
        <f aca="false">VLOOKUP(B112,courier_company_invoice!B112:I235,2,0)</f>
        <v>0.82</v>
      </c>
      <c r="F112" s="0" t="n">
        <f aca="false">_xlfn.CEILING.MATH(E112,0.5)</f>
        <v>1</v>
      </c>
      <c r="G112" s="0" t="str">
        <f aca="false">VLOOKUP(B112,courier_company_invoice!B112:J235,9,0)</f>
        <v>b</v>
      </c>
      <c r="H112" s="0" t="str">
        <f aca="false">VLOOKUP(B112,courier_company_invoice!B112:J235,5,0)</f>
        <v>d</v>
      </c>
      <c r="I112" s="0" t="n">
        <f aca="false">VLOOKUP(B112,courier_company_invoice!$B$2:$P$125,15,0)</f>
        <v>33</v>
      </c>
      <c r="J112" s="0" t="n">
        <v>90.2</v>
      </c>
      <c r="K112" s="0" t="n">
        <v>-57.2</v>
      </c>
    </row>
    <row r="113" customFormat="false" ht="13.8" hidden="false" customHeight="false" outlineLevel="0" collapsed="false">
      <c r="A113" s="0" t="s">
        <v>451</v>
      </c>
      <c r="B113" s="0" t="s">
        <v>62</v>
      </c>
      <c r="C113" s="0" t="n">
        <f aca="false">VLOOKUP(B113,'Pivot Table_Sheet1_1'!$A$2:$C$126,2,0)</f>
        <v>0.5</v>
      </c>
      <c r="D113" s="0" t="n">
        <f aca="false">VLOOKUP(B113,'Pivot Table_Sheet1_1'!$A$2:$C$126,3,0)</f>
        <v>0.5</v>
      </c>
      <c r="E113" s="0" t="str">
        <f aca="false">VLOOKUP(B113,courier_company_invoice!B113:I236,2,0)</f>
        <v>0.66</v>
      </c>
      <c r="F113" s="0" t="n">
        <f aca="false">_xlfn.CEILING.MATH(E113,0.5)</f>
        <v>1</v>
      </c>
      <c r="G113" s="0" t="str">
        <f aca="false">VLOOKUP(B113,courier_company_invoice!B113:J236,9,0)</f>
        <v>b</v>
      </c>
      <c r="H113" s="0" t="str">
        <f aca="false">VLOOKUP(B113,courier_company_invoice!B113:J236,5,0)</f>
        <v>d</v>
      </c>
      <c r="I113" s="0" t="n">
        <f aca="false">VLOOKUP(B113,courier_company_invoice!$B$2:$P$125,15,0)</f>
        <v>33</v>
      </c>
      <c r="J113" s="0" t="n">
        <v>90.2</v>
      </c>
      <c r="K113" s="0" t="n">
        <v>-57.2</v>
      </c>
    </row>
    <row r="114" customFormat="false" ht="13.8" hidden="false" customHeight="false" outlineLevel="0" collapsed="false">
      <c r="A114" s="0" t="s">
        <v>454</v>
      </c>
      <c r="B114" s="0" t="s">
        <v>61</v>
      </c>
      <c r="C114" s="0" t="n">
        <f aca="false">VLOOKUP(B114,'Pivot Table_Sheet1_1'!$A$2:$C$126,2,0)</f>
        <v>0.5</v>
      </c>
      <c r="D114" s="0" t="n">
        <f aca="false">VLOOKUP(B114,'Pivot Table_Sheet1_1'!$A$2:$C$126,3,0)</f>
        <v>0.5</v>
      </c>
      <c r="E114" s="0" t="str">
        <f aca="false">VLOOKUP(B114,courier_company_invoice!B114:I237,2,0)</f>
        <v>0.68</v>
      </c>
      <c r="F114" s="0" t="n">
        <f aca="false">_xlfn.CEILING.MATH(E114,0.5)</f>
        <v>1</v>
      </c>
      <c r="G114" s="0" t="str">
        <f aca="false">VLOOKUP(B114,courier_company_invoice!B114:J237,9,0)</f>
        <v>b</v>
      </c>
      <c r="H114" s="0" t="str">
        <f aca="false">VLOOKUP(B114,courier_company_invoice!B114:J237,5,0)</f>
        <v>d</v>
      </c>
      <c r="I114" s="0" t="n">
        <f aca="false">VLOOKUP(B114,courier_company_invoice!$B$2:$P$125,15,0)</f>
        <v>33</v>
      </c>
      <c r="J114" s="0" t="n">
        <v>90.2</v>
      </c>
      <c r="K114" s="0" t="n">
        <v>-57.2</v>
      </c>
    </row>
    <row r="115" customFormat="false" ht="13.8" hidden="false" customHeight="false" outlineLevel="0" collapsed="false">
      <c r="A115" s="0" t="s">
        <v>456</v>
      </c>
      <c r="B115" s="0" t="s">
        <v>60</v>
      </c>
      <c r="C115" s="0" t="n">
        <f aca="false">VLOOKUP(B115,'Pivot Table_Sheet1_1'!$A$2:$C$126,2,0)</f>
        <v>0.986</v>
      </c>
      <c r="D115" s="0" t="n">
        <f aca="false">VLOOKUP(B115,'Pivot Table_Sheet1_1'!$A$2:$C$126,3,0)</f>
        <v>1</v>
      </c>
      <c r="E115" s="0" t="str">
        <f aca="false">VLOOKUP(B115,courier_company_invoice!B115:I238,2,0)</f>
        <v>1.86</v>
      </c>
      <c r="F115" s="0" t="n">
        <f aca="false">_xlfn.CEILING.MATH(E115,0.5)</f>
        <v>2</v>
      </c>
      <c r="G115" s="0" t="str">
        <f aca="false">VLOOKUP(B115,courier_company_invoice!B115:J238,9,0)</f>
        <v>b</v>
      </c>
      <c r="H115" s="0" t="str">
        <f aca="false">VLOOKUP(B115,courier_company_invoice!B115:J238,5,0)</f>
        <v>d</v>
      </c>
      <c r="I115" s="0" t="n">
        <f aca="false">VLOOKUP(B115,courier_company_invoice!$B$2:$P$125,15,0)</f>
        <v>61.3</v>
      </c>
      <c r="J115" s="0" t="n">
        <v>179.8</v>
      </c>
      <c r="K115" s="0" t="n">
        <v>-118.5</v>
      </c>
    </row>
    <row r="116" customFormat="false" ht="13.8" hidden="false" customHeight="false" outlineLevel="0" collapsed="false">
      <c r="A116" s="0" t="s">
        <v>458</v>
      </c>
      <c r="B116" s="0" t="s">
        <v>59</v>
      </c>
      <c r="C116" s="0" t="n">
        <f aca="false">VLOOKUP(B116,'Pivot Table_Sheet1_1'!$A$2:$C$126,2,0)</f>
        <v>0.607</v>
      </c>
      <c r="D116" s="0" t="n">
        <f aca="false">VLOOKUP(B116,'Pivot Table_Sheet1_1'!$A$2:$C$126,3,0)</f>
        <v>1</v>
      </c>
      <c r="E116" s="0" t="str">
        <f aca="false">VLOOKUP(B116,courier_company_invoice!B116:I239,2,0)</f>
        <v>2.27</v>
      </c>
      <c r="F116" s="0" t="n">
        <f aca="false">_xlfn.CEILING.MATH(E116,0.5)</f>
        <v>2.5</v>
      </c>
      <c r="G116" s="0" t="str">
        <f aca="false">VLOOKUP(B116,courier_company_invoice!B116:J239,9,0)</f>
        <v>b</v>
      </c>
      <c r="H116" s="0" t="str">
        <f aca="false">VLOOKUP(B116,courier_company_invoice!B116:J239,5,0)</f>
        <v>d</v>
      </c>
      <c r="I116" s="0" t="n">
        <f aca="false">VLOOKUP(B116,courier_company_invoice!$B$2:$P$125,15,0)</f>
        <v>61.3</v>
      </c>
      <c r="J116" s="0" t="n">
        <v>224.6</v>
      </c>
      <c r="K116" s="0" t="n">
        <v>-163.3</v>
      </c>
    </row>
    <row r="117" customFormat="false" ht="13.8" hidden="false" customHeight="false" outlineLevel="0" collapsed="false">
      <c r="A117" s="0" t="s">
        <v>461</v>
      </c>
      <c r="B117" s="0" t="s">
        <v>58</v>
      </c>
      <c r="C117" s="0" t="n">
        <f aca="false">VLOOKUP(B117,'Pivot Table_Sheet1_1'!$A$2:$C$126,2,0)</f>
        <v>0.488</v>
      </c>
      <c r="D117" s="0" t="n">
        <f aca="false">VLOOKUP(B117,'Pivot Table_Sheet1_1'!$A$2:$C$126,3,0)</f>
        <v>0.5</v>
      </c>
      <c r="E117" s="0" t="str">
        <f aca="false">VLOOKUP(B117,courier_company_invoice!B117:I240,2,0)</f>
        <v>0.68</v>
      </c>
      <c r="F117" s="0" t="n">
        <f aca="false">_xlfn.CEILING.MATH(E117,0.5)</f>
        <v>1</v>
      </c>
      <c r="G117" s="0" t="str">
        <f aca="false">VLOOKUP(B117,courier_company_invoice!B117:J240,9,0)</f>
        <v>b</v>
      </c>
      <c r="H117" s="0" t="str">
        <f aca="false">VLOOKUP(B117,courier_company_invoice!B117:J240,5,0)</f>
        <v>d</v>
      </c>
      <c r="I117" s="0" t="n">
        <f aca="false">VLOOKUP(B117,courier_company_invoice!$B$2:$P$125,15,0)</f>
        <v>33</v>
      </c>
      <c r="J117" s="0" t="n">
        <v>90.2</v>
      </c>
      <c r="K117" s="0" t="n">
        <v>-57.2</v>
      </c>
    </row>
    <row r="118" customFormat="false" ht="13.8" hidden="false" customHeight="false" outlineLevel="0" collapsed="false">
      <c r="A118" s="0" t="s">
        <v>463</v>
      </c>
      <c r="B118" s="0" t="s">
        <v>57</v>
      </c>
      <c r="C118" s="0" t="n">
        <f aca="false">VLOOKUP(B118,'Pivot Table_Sheet1_1'!$A$2:$C$126,2,0)</f>
        <v>0.5</v>
      </c>
      <c r="D118" s="0" t="n">
        <f aca="false">VLOOKUP(B118,'Pivot Table_Sheet1_1'!$A$2:$C$126,3,0)</f>
        <v>0.5</v>
      </c>
      <c r="E118" s="0" t="str">
        <f aca="false">VLOOKUP(B118,courier_company_invoice!B118:I241,2,0)</f>
        <v>0.72</v>
      </c>
      <c r="F118" s="0" t="n">
        <f aca="false">_xlfn.CEILING.MATH(E118,0.5)</f>
        <v>1</v>
      </c>
      <c r="G118" s="0" t="str">
        <f aca="false">VLOOKUP(B118,courier_company_invoice!B118:J241,9,0)</f>
        <v>b</v>
      </c>
      <c r="H118" s="0" t="str">
        <f aca="false">VLOOKUP(B118,courier_company_invoice!B118:J241,5,0)</f>
        <v>d</v>
      </c>
      <c r="I118" s="0" t="n">
        <f aca="false">VLOOKUP(B118,courier_company_invoice!$B$2:$P$125,15,0)</f>
        <v>33</v>
      </c>
      <c r="J118" s="0" t="n">
        <v>90.2</v>
      </c>
      <c r="K118" s="0" t="n">
        <v>-57.2</v>
      </c>
    </row>
    <row r="119" customFormat="false" ht="13.8" hidden="false" customHeight="false" outlineLevel="0" collapsed="false">
      <c r="A119" s="0" t="s">
        <v>464</v>
      </c>
      <c r="B119" s="0" t="s">
        <v>52</v>
      </c>
      <c r="C119" s="0" t="n">
        <f aca="false">VLOOKUP(B119,'Pivot Table_Sheet1_1'!$A$2:$C$126,2,0)</f>
        <v>0.945</v>
      </c>
      <c r="D119" s="0" t="n">
        <f aca="false">VLOOKUP(B119,'Pivot Table_Sheet1_1'!$A$2:$C$126,3,0)</f>
        <v>1</v>
      </c>
      <c r="E119" s="0" t="str">
        <f aca="false">VLOOKUP(B119,courier_company_invoice!B119:I242,2,0)</f>
        <v>1.1</v>
      </c>
      <c r="F119" s="0" t="n">
        <f aca="false">_xlfn.CEILING.MATH(E119,0.5)</f>
        <v>1.5</v>
      </c>
      <c r="G119" s="0" t="str">
        <f aca="false">VLOOKUP(B119,courier_company_invoice!B119:J242,9,0)</f>
        <v>b</v>
      </c>
      <c r="H119" s="0" t="str">
        <f aca="false">VLOOKUP(B119,courier_company_invoice!B119:J242,5,0)</f>
        <v>d</v>
      </c>
      <c r="I119" s="0" t="n">
        <f aca="false">VLOOKUP(B119,courier_company_invoice!$B$2:$P$125,15,0)</f>
        <v>61.3</v>
      </c>
      <c r="J119" s="0" t="n">
        <v>135</v>
      </c>
      <c r="K119" s="0" t="n">
        <v>-73.7</v>
      </c>
    </row>
    <row r="120" customFormat="false" ht="13.8" hidden="false" customHeight="false" outlineLevel="0" collapsed="false">
      <c r="A120" s="0" t="s">
        <v>465</v>
      </c>
      <c r="B120" s="0" t="s">
        <v>46</v>
      </c>
      <c r="C120" s="0" t="n">
        <f aca="false">VLOOKUP(B120,'Pivot Table_Sheet1_1'!$A$2:$C$126,2,0)</f>
        <v>0.5</v>
      </c>
      <c r="D120" s="0" t="n">
        <f aca="false">VLOOKUP(B120,'Pivot Table_Sheet1_1'!$A$2:$C$126,3,0)</f>
        <v>0.5</v>
      </c>
      <c r="E120" s="0" t="str">
        <f aca="false">VLOOKUP(B120,courier_company_invoice!B120:I243,2,0)</f>
        <v>0.67</v>
      </c>
      <c r="F120" s="0" t="n">
        <f aca="false">_xlfn.CEILING.MATH(E120,0.5)</f>
        <v>1</v>
      </c>
      <c r="G120" s="0" t="str">
        <f aca="false">VLOOKUP(B120,courier_company_invoice!B120:J243,9,0)</f>
        <v>b</v>
      </c>
      <c r="H120" s="0" t="str">
        <f aca="false">VLOOKUP(B120,courier_company_invoice!B120:J243,5,0)</f>
        <v>d</v>
      </c>
      <c r="I120" s="0" t="n">
        <f aca="false">VLOOKUP(B120,courier_company_invoice!$B$2:$P$125,15,0)</f>
        <v>33</v>
      </c>
      <c r="J120" s="0" t="n">
        <v>90.2</v>
      </c>
      <c r="K120" s="0" t="n">
        <v>-57.2</v>
      </c>
    </row>
    <row r="121" customFormat="false" ht="13.8" hidden="false" customHeight="false" outlineLevel="0" collapsed="false">
      <c r="A121" s="0" t="s">
        <v>466</v>
      </c>
      <c r="B121" s="0" t="s">
        <v>41</v>
      </c>
      <c r="C121" s="0" t="n">
        <f aca="false">VLOOKUP(B121,'Pivot Table_Sheet1_1'!$A$2:$C$126,2,0)</f>
        <v>0.5</v>
      </c>
      <c r="D121" s="0" t="n">
        <f aca="false">VLOOKUP(B121,'Pivot Table_Sheet1_1'!$A$2:$C$126,3,0)</f>
        <v>0.5</v>
      </c>
      <c r="E121" s="0" t="str">
        <f aca="false">VLOOKUP(B121,courier_company_invoice!B121:I244,2,0)</f>
        <v>0.73</v>
      </c>
      <c r="F121" s="0" t="n">
        <f aca="false">_xlfn.CEILING.MATH(E121,0.5)</f>
        <v>1</v>
      </c>
      <c r="G121" s="0" t="str">
        <f aca="false">VLOOKUP(B121,courier_company_invoice!B121:J244,9,0)</f>
        <v>b</v>
      </c>
      <c r="H121" s="0" t="str">
        <f aca="false">VLOOKUP(B121,courier_company_invoice!B121:J244,5,0)</f>
        <v>d</v>
      </c>
      <c r="I121" s="0" t="n">
        <f aca="false">VLOOKUP(B121,courier_company_invoice!$B$2:$P$125,15,0)</f>
        <v>33</v>
      </c>
      <c r="J121" s="0" t="n">
        <v>90.2</v>
      </c>
      <c r="K121" s="0" t="n">
        <v>-57.2</v>
      </c>
    </row>
    <row r="122" customFormat="false" ht="13.8" hidden="false" customHeight="false" outlineLevel="0" collapsed="false">
      <c r="A122" s="0" t="s">
        <v>468</v>
      </c>
      <c r="B122" s="0" t="s">
        <v>70</v>
      </c>
      <c r="C122" s="0" t="n">
        <f aca="false">VLOOKUP(B122,'Pivot Table_Sheet1_1'!$A$2:$C$126,2,0)</f>
        <v>0.607</v>
      </c>
      <c r="D122" s="0" t="n">
        <f aca="false">VLOOKUP(B122,'Pivot Table_Sheet1_1'!$A$2:$C$126,3,0)</f>
        <v>1</v>
      </c>
      <c r="E122" s="0" t="str">
        <f aca="false">VLOOKUP(B122,courier_company_invoice!B122:I245,2,0)</f>
        <v>0.5</v>
      </c>
      <c r="F122" s="0" t="n">
        <f aca="false">_xlfn.CEILING.MATH(E122,0.5)</f>
        <v>0.5</v>
      </c>
      <c r="G122" s="0" t="str">
        <f aca="false">VLOOKUP(B122,courier_company_invoice!B122:J245,9,0)</f>
        <v>b</v>
      </c>
      <c r="H122" s="0" t="str">
        <f aca="false">VLOOKUP(B122,courier_company_invoice!B122:J245,5,0)</f>
        <v>d</v>
      </c>
      <c r="I122" s="0" t="n">
        <f aca="false">VLOOKUP(B122,courier_company_invoice!$B$2:$P$125,15,0)</f>
        <v>48.8</v>
      </c>
      <c r="J122" s="0" t="n">
        <v>86.7</v>
      </c>
      <c r="K122" s="0" t="n">
        <v>-37.9</v>
      </c>
    </row>
    <row r="123" customFormat="false" ht="13.8" hidden="false" customHeight="false" outlineLevel="0" collapsed="false">
      <c r="A123" s="0" t="s">
        <v>470</v>
      </c>
      <c r="B123" s="0" t="s">
        <v>29</v>
      </c>
      <c r="C123" s="0" t="n">
        <f aca="false">VLOOKUP(B123,'Pivot Table_Sheet1_1'!$A$2:$C$126,2,0)</f>
        <v>0.515</v>
      </c>
      <c r="D123" s="0" t="n">
        <f aca="false">VLOOKUP(B123,'Pivot Table_Sheet1_1'!$A$2:$C$126,3,0)</f>
        <v>1</v>
      </c>
      <c r="E123" s="0" t="str">
        <f aca="false">VLOOKUP(B123,courier_company_invoice!B123:I246,2,0)</f>
        <v>0.5</v>
      </c>
      <c r="F123" s="0" t="n">
        <f aca="false">_xlfn.CEILING.MATH(E123,0.5)</f>
        <v>0.5</v>
      </c>
      <c r="G123" s="0" t="str">
        <f aca="false">VLOOKUP(B123,courier_company_invoice!B123:J246,9,0)</f>
        <v>b</v>
      </c>
      <c r="H123" s="0" t="str">
        <f aca="false">VLOOKUP(B123,courier_company_invoice!B123:J246,5,0)</f>
        <v>d</v>
      </c>
      <c r="I123" s="0" t="n">
        <f aca="false">VLOOKUP(B123,courier_company_invoice!$B$2:$P$125,15,0)</f>
        <v>61.3</v>
      </c>
      <c r="J123" s="0" t="n">
        <v>45.4</v>
      </c>
      <c r="K123" s="0" t="n">
        <v>15.9</v>
      </c>
    </row>
    <row r="124" customFormat="false" ht="13.8" hidden="false" customHeight="false" outlineLevel="0" collapsed="false">
      <c r="A124" s="0" t="s">
        <v>472</v>
      </c>
      <c r="B124" s="0" t="s">
        <v>49</v>
      </c>
      <c r="C124" s="0" t="n">
        <f aca="false">VLOOKUP(B124,'Pivot Table_Sheet1_1'!$A$2:$C$126,2,0)</f>
        <v>0.689</v>
      </c>
      <c r="D124" s="0" t="n">
        <f aca="false">VLOOKUP(B124,'Pivot Table_Sheet1_1'!$A$2:$C$126,3,0)</f>
        <v>1</v>
      </c>
      <c r="E124" s="0" t="str">
        <f aca="false">VLOOKUP(B124,courier_company_invoice!B124:I247,2,0)</f>
        <v>0.5</v>
      </c>
      <c r="F124" s="0" t="n">
        <f aca="false">_xlfn.CEILING.MATH(E124,0.5)</f>
        <v>0.5</v>
      </c>
      <c r="G124" s="0" t="str">
        <f aca="false">VLOOKUP(B124,courier_company_invoice!B124:J247,9,0)</f>
        <v>e</v>
      </c>
      <c r="H124" s="0" t="str">
        <f aca="false">VLOOKUP(B124,courier_company_invoice!B124:J247,5,0)</f>
        <v>b</v>
      </c>
      <c r="I124" s="0" t="n">
        <f aca="false">VLOOKUP(B124,courier_company_invoice!$B$2:$P$125,15,0)</f>
        <v>112.1</v>
      </c>
      <c r="J124" s="0" t="n">
        <v>33</v>
      </c>
      <c r="K124" s="0" t="n">
        <v>79.1</v>
      </c>
    </row>
    <row r="125" customFormat="false" ht="13.8" hidden="false" customHeight="false" outlineLevel="0" collapsed="false">
      <c r="A125" s="0" t="s">
        <v>473</v>
      </c>
      <c r="B125" s="0" t="s">
        <v>53</v>
      </c>
      <c r="C125" s="0" t="n">
        <f aca="false">VLOOKUP(B125,'Pivot Table_Sheet1_1'!$A$2:$C$126,2,0)</f>
        <v>0.75</v>
      </c>
      <c r="D125" s="0" t="n">
        <f aca="false">VLOOKUP(B125,'Pivot Table_Sheet1_1'!$A$2:$C$126,3,0)</f>
        <v>1</v>
      </c>
      <c r="E125" s="0" t="str">
        <f aca="false">VLOOKUP(B125,courier_company_invoice!B125:I248,2,0)</f>
        <v>0.5</v>
      </c>
      <c r="F125" s="0" t="n">
        <f aca="false">_xlfn.CEILING.MATH(E125,0.5)</f>
        <v>0.5</v>
      </c>
      <c r="G125" s="0" t="str">
        <f aca="false">VLOOKUP(B125,courier_company_invoice!B125:J248,9,0)</f>
        <v>b</v>
      </c>
      <c r="H125" s="0" t="str">
        <f aca="false">VLOOKUP(B125,courier_company_invoice!B125:J248,5,0)</f>
        <v>d</v>
      </c>
      <c r="I125" s="0" t="n">
        <f aca="false">VLOOKUP(B125,courier_company_invoice!$B$2:$P$125,15,0)</f>
        <v>61.3</v>
      </c>
      <c r="J125" s="0" t="n">
        <v>45.4</v>
      </c>
      <c r="K125" s="0" t="n">
        <v>15.9</v>
      </c>
    </row>
  </sheetData>
  <autoFilter ref="A1:E12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148</v>
      </c>
      <c r="B1" s="0" t="s">
        <v>149</v>
      </c>
      <c r="C1" s="0" t="s">
        <v>150</v>
      </c>
      <c r="D1" s="0" t="s">
        <v>151</v>
      </c>
      <c r="E1" s="0" t="s">
        <v>152</v>
      </c>
      <c r="F1" s="0" t="s">
        <v>153</v>
      </c>
      <c r="G1" s="0" t="s">
        <v>154</v>
      </c>
      <c r="H1" s="0" t="s">
        <v>155</v>
      </c>
      <c r="I1" s="0" t="s">
        <v>156</v>
      </c>
      <c r="J1" s="0" t="s">
        <v>157</v>
      </c>
      <c r="K1" s="0" t="s">
        <v>158</v>
      </c>
      <c r="M1" s="0" t="s">
        <v>159</v>
      </c>
      <c r="N1" s="0" t="s">
        <v>160</v>
      </c>
      <c r="O1" s="0" t="s">
        <v>161</v>
      </c>
      <c r="P1" s="0" t="s">
        <v>162</v>
      </c>
    </row>
    <row r="2" customFormat="false" ht="13.8" hidden="false" customHeight="false" outlineLevel="0" collapsed="false">
      <c r="A2" s="0" t="s">
        <v>163</v>
      </c>
      <c r="B2" s="0" t="s">
        <v>140</v>
      </c>
      <c r="C2" s="0" t="s">
        <v>164</v>
      </c>
      <c r="D2" s="0" t="n">
        <v>121003</v>
      </c>
      <c r="E2" s="0" t="s">
        <v>165</v>
      </c>
      <c r="F2" s="0" t="s">
        <v>166</v>
      </c>
      <c r="G2" s="0" t="s">
        <v>167</v>
      </c>
      <c r="H2" s="0" t="s">
        <v>168</v>
      </c>
      <c r="I2" s="0" t="s">
        <v>103</v>
      </c>
      <c r="J2" s="0" t="s">
        <v>166</v>
      </c>
      <c r="K2" s="0" t="s">
        <v>504</v>
      </c>
      <c r="L2" s="0" t="s">
        <v>500</v>
      </c>
      <c r="M2" s="0" t="s">
        <v>481</v>
      </c>
      <c r="N2" s="0" t="n">
        <v>44.8</v>
      </c>
      <c r="O2" s="0" t="n">
        <v>1.302</v>
      </c>
      <c r="P2" s="0" t="n">
        <v>135</v>
      </c>
    </row>
    <row r="3" customFormat="false" ht="13.8" hidden="false" customHeight="false" outlineLevel="0" collapsed="false">
      <c r="A3" s="0" t="s">
        <v>169</v>
      </c>
      <c r="B3" s="0" t="s">
        <v>137</v>
      </c>
      <c r="C3" s="0" t="s">
        <v>170</v>
      </c>
      <c r="D3" s="0" t="n">
        <v>121003</v>
      </c>
      <c r="E3" s="0" t="s">
        <v>171</v>
      </c>
      <c r="F3" s="0" t="s">
        <v>166</v>
      </c>
      <c r="G3" s="0" t="s">
        <v>167</v>
      </c>
      <c r="H3" s="0" t="s">
        <v>172</v>
      </c>
      <c r="I3" s="0" t="s">
        <v>10</v>
      </c>
      <c r="J3" s="0" t="s">
        <v>166</v>
      </c>
      <c r="K3" s="0" t="s">
        <v>498</v>
      </c>
      <c r="L3" s="0" t="s">
        <v>500</v>
      </c>
      <c r="M3" s="0" t="s">
        <v>480</v>
      </c>
      <c r="N3" s="0" t="n">
        <v>45.4</v>
      </c>
      <c r="O3" s="0" t="n">
        <v>0.615</v>
      </c>
      <c r="P3" s="0" t="n">
        <v>90.2</v>
      </c>
    </row>
    <row r="4" customFormat="false" ht="13.8" hidden="false" customHeight="false" outlineLevel="0" collapsed="false">
      <c r="A4" s="0" t="s">
        <v>173</v>
      </c>
      <c r="B4" s="0" t="s">
        <v>134</v>
      </c>
      <c r="C4" s="0" t="s">
        <v>174</v>
      </c>
      <c r="D4" s="0" t="n">
        <v>121003</v>
      </c>
      <c r="E4" s="0" t="s">
        <v>175</v>
      </c>
      <c r="F4" s="0" t="s">
        <v>166</v>
      </c>
      <c r="G4" s="0" t="s">
        <v>167</v>
      </c>
      <c r="H4" s="0" t="s">
        <v>176</v>
      </c>
      <c r="I4" s="0" t="s">
        <v>12</v>
      </c>
      <c r="J4" s="0" t="s">
        <v>166</v>
      </c>
      <c r="K4" s="0" t="s">
        <v>504</v>
      </c>
      <c r="L4" s="0" t="s">
        <v>500</v>
      </c>
      <c r="M4" s="0" t="s">
        <v>481</v>
      </c>
      <c r="N4" s="0" t="n">
        <v>44.8</v>
      </c>
      <c r="O4" s="0" t="n">
        <v>2.265</v>
      </c>
      <c r="P4" s="0" t="n">
        <v>224.6</v>
      </c>
    </row>
    <row r="5" customFormat="false" ht="13.8" hidden="false" customHeight="false" outlineLevel="0" collapsed="false">
      <c r="A5" s="0" t="s">
        <v>177</v>
      </c>
      <c r="B5" s="0" t="s">
        <v>132</v>
      </c>
      <c r="C5" s="0" t="s">
        <v>170</v>
      </c>
      <c r="D5" s="0" t="n">
        <v>121003</v>
      </c>
      <c r="E5" s="0" t="s">
        <v>178</v>
      </c>
      <c r="F5" s="0" t="s">
        <v>179</v>
      </c>
      <c r="G5" s="0" t="s">
        <v>167</v>
      </c>
      <c r="H5" s="0" t="s">
        <v>180</v>
      </c>
      <c r="I5" s="0" t="s">
        <v>10</v>
      </c>
      <c r="J5" s="0" t="s">
        <v>179</v>
      </c>
      <c r="K5" s="0" t="s">
        <v>498</v>
      </c>
      <c r="L5" s="0" t="s">
        <v>500</v>
      </c>
      <c r="M5" s="0" t="s">
        <v>476</v>
      </c>
      <c r="N5" s="0" t="n">
        <v>33</v>
      </c>
      <c r="O5" s="0" t="n">
        <v>0.7</v>
      </c>
      <c r="P5" s="0" t="n">
        <v>61.3</v>
      </c>
    </row>
    <row r="6" customFormat="false" ht="13.8" hidden="false" customHeight="false" outlineLevel="0" collapsed="false">
      <c r="A6" s="0" t="s">
        <v>181</v>
      </c>
      <c r="B6" s="0" t="s">
        <v>112</v>
      </c>
      <c r="C6" s="0" t="s">
        <v>182</v>
      </c>
      <c r="D6" s="0" t="n">
        <v>121003</v>
      </c>
      <c r="E6" s="0" t="s">
        <v>183</v>
      </c>
      <c r="F6" s="0" t="s">
        <v>166</v>
      </c>
      <c r="G6" s="0" t="s">
        <v>167</v>
      </c>
      <c r="H6" s="0" t="s">
        <v>184</v>
      </c>
      <c r="I6" s="0" t="s">
        <v>10</v>
      </c>
      <c r="J6" s="0" t="s">
        <v>166</v>
      </c>
      <c r="K6" s="0" t="s">
        <v>498</v>
      </c>
      <c r="L6" s="0" t="s">
        <v>500</v>
      </c>
      <c r="M6" s="0" t="s">
        <v>480</v>
      </c>
      <c r="N6" s="0" t="n">
        <v>45.4</v>
      </c>
      <c r="O6" s="0" t="n">
        <v>0.24</v>
      </c>
      <c r="P6" s="0" t="n">
        <v>45.4</v>
      </c>
    </row>
    <row r="7" customFormat="false" ht="13.8" hidden="false" customHeight="false" outlineLevel="0" collapsed="false">
      <c r="A7" s="0" t="s">
        <v>185</v>
      </c>
      <c r="B7" s="0" t="s">
        <v>124</v>
      </c>
      <c r="C7" s="0" t="s">
        <v>182</v>
      </c>
      <c r="D7" s="0" t="n">
        <v>121003</v>
      </c>
      <c r="E7" s="0" t="s">
        <v>186</v>
      </c>
      <c r="F7" s="0" t="s">
        <v>166</v>
      </c>
      <c r="G7" s="0" t="s">
        <v>167</v>
      </c>
      <c r="H7" s="0" t="s">
        <v>184</v>
      </c>
      <c r="I7" s="0" t="s">
        <v>10</v>
      </c>
      <c r="J7" s="0" t="s">
        <v>166</v>
      </c>
      <c r="K7" s="0" t="s">
        <v>498</v>
      </c>
      <c r="L7" s="0" t="s">
        <v>500</v>
      </c>
      <c r="M7" s="0" t="s">
        <v>480</v>
      </c>
      <c r="N7" s="0" t="n">
        <v>45.4</v>
      </c>
      <c r="O7" s="0" t="n">
        <v>0.24</v>
      </c>
      <c r="P7" s="0" t="n">
        <v>45.4</v>
      </c>
    </row>
    <row r="8" customFormat="false" ht="13.8" hidden="false" customHeight="false" outlineLevel="0" collapsed="false">
      <c r="A8" s="0" t="s">
        <v>187</v>
      </c>
      <c r="B8" s="0" t="s">
        <v>115</v>
      </c>
      <c r="C8" s="0" t="s">
        <v>170</v>
      </c>
      <c r="D8" s="0" t="n">
        <v>121003</v>
      </c>
      <c r="E8" s="0" t="s">
        <v>188</v>
      </c>
      <c r="F8" s="0" t="s">
        <v>179</v>
      </c>
      <c r="G8" s="0" t="s">
        <v>167</v>
      </c>
      <c r="H8" s="0" t="s">
        <v>180</v>
      </c>
      <c r="I8" s="0" t="s">
        <v>12</v>
      </c>
      <c r="J8" s="0" t="s">
        <v>179</v>
      </c>
      <c r="K8" s="0" t="s">
        <v>498</v>
      </c>
      <c r="L8" s="0" t="s">
        <v>500</v>
      </c>
      <c r="M8" s="0" t="s">
        <v>476</v>
      </c>
      <c r="N8" s="0" t="n">
        <v>33</v>
      </c>
      <c r="O8" s="0" t="n">
        <v>0.84</v>
      </c>
      <c r="P8" s="0" t="n">
        <v>61.3</v>
      </c>
    </row>
    <row r="9" customFormat="false" ht="13.8" hidden="false" customHeight="false" outlineLevel="0" collapsed="false">
      <c r="A9" s="0" t="s">
        <v>189</v>
      </c>
      <c r="B9" s="0" t="s">
        <v>110</v>
      </c>
      <c r="C9" s="0" t="s">
        <v>190</v>
      </c>
      <c r="D9" s="0" t="n">
        <v>121003</v>
      </c>
      <c r="E9" s="0" t="s">
        <v>191</v>
      </c>
      <c r="F9" s="0" t="s">
        <v>179</v>
      </c>
      <c r="G9" s="0" t="s">
        <v>167</v>
      </c>
      <c r="H9" s="0" t="s">
        <v>192</v>
      </c>
      <c r="I9" s="0" t="s">
        <v>10</v>
      </c>
      <c r="J9" s="0" t="s">
        <v>179</v>
      </c>
      <c r="K9" s="0" t="s">
        <v>498</v>
      </c>
      <c r="L9" s="0" t="s">
        <v>500</v>
      </c>
      <c r="M9" s="0" t="s">
        <v>476</v>
      </c>
      <c r="N9" s="0" t="n">
        <v>33</v>
      </c>
      <c r="O9" s="0" t="n">
        <v>1.168</v>
      </c>
      <c r="P9" s="0" t="n">
        <v>89.6</v>
      </c>
    </row>
    <row r="10" customFormat="false" ht="13.8" hidden="false" customHeight="false" outlineLevel="0" collapsed="false">
      <c r="A10" s="0" t="s">
        <v>193</v>
      </c>
      <c r="B10" s="0" t="s">
        <v>108</v>
      </c>
      <c r="C10" s="0" t="s">
        <v>194</v>
      </c>
      <c r="D10" s="0" t="n">
        <v>121003</v>
      </c>
      <c r="E10" s="0" t="s">
        <v>195</v>
      </c>
      <c r="F10" s="0" t="s">
        <v>166</v>
      </c>
      <c r="G10" s="0" t="s">
        <v>167</v>
      </c>
      <c r="H10" s="0" t="s">
        <v>184</v>
      </c>
      <c r="I10" s="0" t="s">
        <v>10</v>
      </c>
      <c r="J10" s="0" t="s">
        <v>166</v>
      </c>
      <c r="K10" s="0" t="s">
        <v>498</v>
      </c>
      <c r="L10" s="0" t="s">
        <v>500</v>
      </c>
      <c r="M10" s="0" t="s">
        <v>480</v>
      </c>
      <c r="N10" s="0" t="n">
        <v>45.4</v>
      </c>
      <c r="O10" s="0" t="n">
        <v>0.5</v>
      </c>
      <c r="P10" s="0" t="n">
        <v>45.4</v>
      </c>
    </row>
    <row r="11" customFormat="false" ht="13.8" hidden="false" customHeight="false" outlineLevel="0" collapsed="false">
      <c r="A11" s="0" t="s">
        <v>196</v>
      </c>
      <c r="B11" s="0" t="s">
        <v>106</v>
      </c>
      <c r="C11" s="0" t="s">
        <v>194</v>
      </c>
      <c r="D11" s="0" t="n">
        <v>121003</v>
      </c>
      <c r="E11" s="0" t="s">
        <v>197</v>
      </c>
      <c r="F11" s="0" t="s">
        <v>166</v>
      </c>
      <c r="G11" s="0" t="s">
        <v>167</v>
      </c>
      <c r="H11" s="0" t="s">
        <v>184</v>
      </c>
      <c r="I11" s="0" t="s">
        <v>10</v>
      </c>
      <c r="J11" s="0" t="s">
        <v>166</v>
      </c>
      <c r="K11" s="0" t="s">
        <v>498</v>
      </c>
      <c r="L11" s="0" t="s">
        <v>500</v>
      </c>
      <c r="M11" s="0" t="s">
        <v>480</v>
      </c>
      <c r="N11" s="0" t="n">
        <v>45.4</v>
      </c>
      <c r="O11" s="0" t="n">
        <v>0.5</v>
      </c>
      <c r="P11" s="0" t="n">
        <v>45.4</v>
      </c>
    </row>
    <row r="12" customFormat="false" ht="13.8" hidden="false" customHeight="false" outlineLevel="0" collapsed="false">
      <c r="A12" s="0" t="s">
        <v>198</v>
      </c>
      <c r="B12" s="0" t="s">
        <v>98</v>
      </c>
      <c r="C12" s="0" t="s">
        <v>199</v>
      </c>
      <c r="D12" s="0" t="n">
        <v>121003</v>
      </c>
      <c r="E12" s="0" t="s">
        <v>200</v>
      </c>
      <c r="F12" s="0" t="s">
        <v>179</v>
      </c>
      <c r="G12" s="0" t="s">
        <v>167</v>
      </c>
      <c r="H12" s="0" t="s">
        <v>180</v>
      </c>
      <c r="I12" s="0" t="s">
        <v>10</v>
      </c>
      <c r="J12" s="0" t="s">
        <v>179</v>
      </c>
      <c r="K12" s="0" t="s">
        <v>498</v>
      </c>
      <c r="L12" s="0" t="s">
        <v>500</v>
      </c>
      <c r="M12" s="0" t="s">
        <v>476</v>
      </c>
      <c r="N12" s="0" t="n">
        <v>33</v>
      </c>
      <c r="O12" s="0" t="n">
        <v>0.607</v>
      </c>
      <c r="P12" s="0" t="n">
        <v>61.3</v>
      </c>
    </row>
    <row r="13" customFormat="false" ht="13.8" hidden="false" customHeight="false" outlineLevel="0" collapsed="false">
      <c r="A13" s="0" t="s">
        <v>201</v>
      </c>
      <c r="B13" s="0" t="s">
        <v>95</v>
      </c>
      <c r="C13" s="0" t="s">
        <v>202</v>
      </c>
      <c r="D13" s="0" t="n">
        <v>121003</v>
      </c>
      <c r="E13" s="0" t="s">
        <v>203</v>
      </c>
      <c r="F13" s="0" t="s">
        <v>166</v>
      </c>
      <c r="G13" s="0" t="s">
        <v>167</v>
      </c>
      <c r="H13" s="0" t="s">
        <v>172</v>
      </c>
      <c r="I13" s="0" t="s">
        <v>10</v>
      </c>
      <c r="J13" s="0" t="s">
        <v>166</v>
      </c>
      <c r="K13" s="0" t="s">
        <v>498</v>
      </c>
      <c r="L13" s="0" t="s">
        <v>500</v>
      </c>
      <c r="M13" s="0" t="s">
        <v>480</v>
      </c>
      <c r="N13" s="0" t="n">
        <v>45.4</v>
      </c>
      <c r="O13" s="0" t="n">
        <v>0.607</v>
      </c>
      <c r="P13" s="0" t="n">
        <v>90.2</v>
      </c>
    </row>
    <row r="14" customFormat="false" ht="13.8" hidden="false" customHeight="false" outlineLevel="0" collapsed="false">
      <c r="A14" s="0" t="s">
        <v>204</v>
      </c>
      <c r="B14" s="0" t="s">
        <v>94</v>
      </c>
      <c r="C14" s="0" t="s">
        <v>205</v>
      </c>
      <c r="D14" s="0" t="n">
        <v>121003</v>
      </c>
      <c r="E14" s="0" t="s">
        <v>206</v>
      </c>
      <c r="F14" s="0" t="s">
        <v>179</v>
      </c>
      <c r="G14" s="0" t="s">
        <v>167</v>
      </c>
      <c r="H14" s="0" t="s">
        <v>192</v>
      </c>
      <c r="I14" s="0" t="s">
        <v>10</v>
      </c>
      <c r="J14" s="0" t="s">
        <v>179</v>
      </c>
      <c r="K14" s="0" t="s">
        <v>498</v>
      </c>
      <c r="L14" s="0" t="s">
        <v>500</v>
      </c>
      <c r="M14" s="0" t="s">
        <v>476</v>
      </c>
      <c r="N14" s="0" t="n">
        <v>33</v>
      </c>
      <c r="O14" s="0" t="n">
        <v>1.08</v>
      </c>
      <c r="P14" s="0" t="n">
        <v>89.6</v>
      </c>
    </row>
    <row r="15" customFormat="false" ht="13.8" hidden="false" customHeight="false" outlineLevel="0" collapsed="false">
      <c r="A15" s="0" t="s">
        <v>207</v>
      </c>
      <c r="B15" s="0" t="s">
        <v>93</v>
      </c>
      <c r="C15" s="0" t="s">
        <v>170</v>
      </c>
      <c r="D15" s="0" t="n">
        <v>121003</v>
      </c>
      <c r="E15" s="0" t="s">
        <v>208</v>
      </c>
      <c r="F15" s="0" t="s">
        <v>166</v>
      </c>
      <c r="G15" s="0" t="s">
        <v>167</v>
      </c>
      <c r="H15" s="0" t="s">
        <v>172</v>
      </c>
      <c r="I15" s="0" t="s">
        <v>10</v>
      </c>
      <c r="J15" s="0" t="s">
        <v>166</v>
      </c>
      <c r="K15" s="0" t="s">
        <v>498</v>
      </c>
      <c r="L15" s="0" t="s">
        <v>500</v>
      </c>
      <c r="M15" s="0" t="s">
        <v>480</v>
      </c>
      <c r="N15" s="0" t="n">
        <v>45.4</v>
      </c>
      <c r="O15" s="0" t="n">
        <v>0.93</v>
      </c>
      <c r="P15" s="0" t="n">
        <v>90.2</v>
      </c>
    </row>
    <row r="16" customFormat="false" ht="13.8" hidden="false" customHeight="false" outlineLevel="0" collapsed="false">
      <c r="A16" s="0" t="s">
        <v>209</v>
      </c>
      <c r="B16" s="0" t="s">
        <v>96</v>
      </c>
      <c r="C16" s="0" t="s">
        <v>182</v>
      </c>
      <c r="D16" s="0" t="n">
        <v>121003</v>
      </c>
      <c r="E16" s="0" t="s">
        <v>210</v>
      </c>
      <c r="F16" s="0" t="s">
        <v>166</v>
      </c>
      <c r="G16" s="0" t="s">
        <v>167</v>
      </c>
      <c r="H16" s="0" t="s">
        <v>184</v>
      </c>
      <c r="I16" s="0" t="s">
        <v>10</v>
      </c>
      <c r="J16" s="0" t="s">
        <v>166</v>
      </c>
      <c r="K16" s="0" t="s">
        <v>498</v>
      </c>
      <c r="L16" s="0" t="s">
        <v>500</v>
      </c>
      <c r="M16" s="0" t="s">
        <v>480</v>
      </c>
      <c r="N16" s="0" t="n">
        <v>45.4</v>
      </c>
      <c r="O16" s="0" t="n">
        <v>0.24</v>
      </c>
      <c r="P16" s="0" t="n">
        <v>45.4</v>
      </c>
    </row>
    <row r="17" customFormat="false" ht="13.8" hidden="false" customHeight="false" outlineLevel="0" collapsed="false">
      <c r="A17" s="0" t="s">
        <v>211</v>
      </c>
      <c r="B17" s="0" t="s">
        <v>89</v>
      </c>
      <c r="C17" s="0" t="s">
        <v>212</v>
      </c>
      <c r="D17" s="0" t="n">
        <v>121003</v>
      </c>
      <c r="E17" s="0" t="s">
        <v>213</v>
      </c>
      <c r="F17" s="0" t="s">
        <v>166</v>
      </c>
      <c r="G17" s="0" t="s">
        <v>167</v>
      </c>
      <c r="H17" s="0" t="s">
        <v>168</v>
      </c>
      <c r="I17" s="0" t="s">
        <v>12</v>
      </c>
      <c r="J17" s="0" t="s">
        <v>166</v>
      </c>
      <c r="K17" s="0" t="s">
        <v>498</v>
      </c>
      <c r="L17" s="0" t="s">
        <v>500</v>
      </c>
      <c r="M17" s="0" t="s">
        <v>480</v>
      </c>
      <c r="N17" s="0" t="n">
        <v>45.4</v>
      </c>
      <c r="O17" s="0" t="n">
        <v>1.157</v>
      </c>
      <c r="P17" s="0" t="n">
        <v>135</v>
      </c>
    </row>
    <row r="18" customFormat="false" ht="13.8" hidden="false" customHeight="false" outlineLevel="0" collapsed="false">
      <c r="A18" s="0" t="s">
        <v>214</v>
      </c>
      <c r="B18" s="0" t="s">
        <v>88</v>
      </c>
      <c r="C18" s="0" t="s">
        <v>194</v>
      </c>
      <c r="D18" s="0" t="n">
        <v>121003</v>
      </c>
      <c r="E18" s="0" t="s">
        <v>191</v>
      </c>
      <c r="F18" s="0" t="s">
        <v>179</v>
      </c>
      <c r="G18" s="0" t="s">
        <v>167</v>
      </c>
      <c r="H18" s="0" t="s">
        <v>215</v>
      </c>
      <c r="I18" s="0" t="s">
        <v>10</v>
      </c>
      <c r="J18" s="0" t="s">
        <v>179</v>
      </c>
      <c r="K18" s="0" t="s">
        <v>498</v>
      </c>
      <c r="L18" s="0" t="s">
        <v>500</v>
      </c>
      <c r="M18" s="0" t="s">
        <v>476</v>
      </c>
      <c r="N18" s="0" t="n">
        <v>33</v>
      </c>
      <c r="O18" s="0" t="n">
        <v>0.343</v>
      </c>
      <c r="P18" s="0" t="n">
        <v>33</v>
      </c>
    </row>
    <row r="19" customFormat="false" ht="13.8" hidden="false" customHeight="false" outlineLevel="0" collapsed="false">
      <c r="A19" s="0" t="s">
        <v>216</v>
      </c>
      <c r="B19" s="0" t="s">
        <v>87</v>
      </c>
      <c r="C19" s="0" t="s">
        <v>199</v>
      </c>
      <c r="D19" s="0" t="n">
        <v>121003</v>
      </c>
      <c r="E19" s="0" t="s">
        <v>217</v>
      </c>
      <c r="F19" s="0" t="s">
        <v>166</v>
      </c>
      <c r="G19" s="0" t="s">
        <v>167</v>
      </c>
      <c r="H19" s="0" t="s">
        <v>172</v>
      </c>
      <c r="I19" s="0" t="s">
        <v>10</v>
      </c>
      <c r="J19" s="0" t="s">
        <v>166</v>
      </c>
      <c r="K19" s="0" t="s">
        <v>498</v>
      </c>
      <c r="L19" s="0" t="s">
        <v>500</v>
      </c>
      <c r="M19" s="0" t="s">
        <v>480</v>
      </c>
      <c r="N19" s="0" t="n">
        <v>45.4</v>
      </c>
      <c r="O19" s="0" t="n">
        <v>0.607</v>
      </c>
      <c r="P19" s="0" t="n">
        <v>90.2</v>
      </c>
    </row>
    <row r="20" customFormat="false" ht="13.8" hidden="false" customHeight="false" outlineLevel="0" collapsed="false">
      <c r="A20" s="0" t="s">
        <v>218</v>
      </c>
      <c r="B20" s="0" t="s">
        <v>85</v>
      </c>
      <c r="C20" s="0" t="s">
        <v>219</v>
      </c>
      <c r="D20" s="0" t="n">
        <v>121003</v>
      </c>
      <c r="E20" s="0" t="s">
        <v>220</v>
      </c>
      <c r="F20" s="0" t="s">
        <v>221</v>
      </c>
      <c r="G20" s="0" t="s">
        <v>222</v>
      </c>
      <c r="H20" s="0" t="s">
        <v>223</v>
      </c>
      <c r="I20" s="0" t="s">
        <v>10</v>
      </c>
      <c r="J20" s="0" t="s">
        <v>221</v>
      </c>
      <c r="K20" s="0" t="s">
        <v>498</v>
      </c>
      <c r="L20" s="0" t="s">
        <v>502</v>
      </c>
      <c r="M20" s="0" t="s">
        <v>492</v>
      </c>
      <c r="N20" s="0" t="n">
        <v>50.7</v>
      </c>
      <c r="O20" s="0" t="n">
        <v>0.245</v>
      </c>
      <c r="P20" s="0" t="n">
        <v>50.7</v>
      </c>
    </row>
    <row r="21" customFormat="false" ht="13.8" hidden="false" customHeight="false" outlineLevel="0" collapsed="false">
      <c r="A21" s="0" t="s">
        <v>224</v>
      </c>
      <c r="B21" s="0" t="s">
        <v>83</v>
      </c>
      <c r="C21" s="0" t="s">
        <v>199</v>
      </c>
      <c r="D21" s="0" t="n">
        <v>121003</v>
      </c>
      <c r="E21" s="0" t="s">
        <v>225</v>
      </c>
      <c r="F21" s="0" t="s">
        <v>179</v>
      </c>
      <c r="G21" s="0" t="s">
        <v>167</v>
      </c>
      <c r="H21" s="0" t="s">
        <v>180</v>
      </c>
      <c r="I21" s="0" t="s">
        <v>10</v>
      </c>
      <c r="J21" s="0" t="s">
        <v>179</v>
      </c>
      <c r="K21" s="0" t="s">
        <v>498</v>
      </c>
      <c r="L21" s="0" t="s">
        <v>500</v>
      </c>
      <c r="M21" s="0" t="s">
        <v>476</v>
      </c>
      <c r="N21" s="0" t="n">
        <v>33</v>
      </c>
      <c r="O21" s="0" t="n">
        <v>0.607</v>
      </c>
      <c r="P21" s="0" t="n">
        <v>61.3</v>
      </c>
    </row>
    <row r="22" customFormat="false" ht="13.8" hidden="false" customHeight="false" outlineLevel="0" collapsed="false">
      <c r="A22" s="0" t="s">
        <v>226</v>
      </c>
      <c r="B22" s="0" t="s">
        <v>82</v>
      </c>
      <c r="C22" s="0" t="s">
        <v>227</v>
      </c>
      <c r="D22" s="0" t="n">
        <v>121003</v>
      </c>
      <c r="E22" s="0" t="s">
        <v>228</v>
      </c>
      <c r="F22" s="0" t="s">
        <v>166</v>
      </c>
      <c r="G22" s="0" t="s">
        <v>167</v>
      </c>
      <c r="H22" s="0" t="s">
        <v>172</v>
      </c>
      <c r="I22" s="0" t="s">
        <v>12</v>
      </c>
      <c r="J22" s="0" t="s">
        <v>166</v>
      </c>
      <c r="K22" s="0" t="s">
        <v>498</v>
      </c>
      <c r="L22" s="0" t="s">
        <v>500</v>
      </c>
      <c r="M22" s="0" t="s">
        <v>480</v>
      </c>
      <c r="N22" s="0" t="n">
        <v>45.4</v>
      </c>
      <c r="O22" s="0" t="n">
        <v>0.734</v>
      </c>
      <c r="P22" s="0" t="n">
        <v>90.2</v>
      </c>
    </row>
    <row r="23" customFormat="false" ht="13.8" hidden="false" customHeight="false" outlineLevel="0" collapsed="false">
      <c r="A23" s="0" t="s">
        <v>229</v>
      </c>
      <c r="B23" s="0" t="s">
        <v>79</v>
      </c>
      <c r="C23" s="0" t="s">
        <v>230</v>
      </c>
      <c r="D23" s="0" t="n">
        <v>121003</v>
      </c>
      <c r="E23" s="0" t="s">
        <v>231</v>
      </c>
      <c r="F23" s="0" t="s">
        <v>179</v>
      </c>
      <c r="G23" s="0" t="s">
        <v>167</v>
      </c>
      <c r="H23" s="0" t="s">
        <v>192</v>
      </c>
      <c r="I23" s="0" t="s">
        <v>10</v>
      </c>
      <c r="J23" s="0" t="s">
        <v>179</v>
      </c>
      <c r="K23" s="0" t="s">
        <v>498</v>
      </c>
      <c r="L23" s="0" t="s">
        <v>500</v>
      </c>
      <c r="M23" s="0" t="s">
        <v>476</v>
      </c>
      <c r="N23" s="0" t="n">
        <v>33</v>
      </c>
      <c r="O23" s="0" t="n">
        <v>1.183</v>
      </c>
      <c r="P23" s="0" t="n">
        <v>89.6</v>
      </c>
    </row>
    <row r="24" customFormat="false" ht="13.8" hidden="false" customHeight="false" outlineLevel="0" collapsed="false">
      <c r="A24" s="0" t="s">
        <v>232</v>
      </c>
      <c r="B24" s="0" t="s">
        <v>91</v>
      </c>
      <c r="C24" s="0" t="s">
        <v>233</v>
      </c>
      <c r="D24" s="0" t="n">
        <v>121003</v>
      </c>
      <c r="E24" s="0" t="s">
        <v>234</v>
      </c>
      <c r="F24" s="0" t="s">
        <v>166</v>
      </c>
      <c r="G24" s="0" t="s">
        <v>222</v>
      </c>
      <c r="H24" s="0" t="s">
        <v>235</v>
      </c>
      <c r="I24" s="0" t="s">
        <v>10</v>
      </c>
      <c r="J24" s="0" t="s">
        <v>166</v>
      </c>
      <c r="K24" s="0" t="s">
        <v>498</v>
      </c>
      <c r="L24" s="0" t="s">
        <v>502</v>
      </c>
      <c r="M24" s="0" t="s">
        <v>490</v>
      </c>
      <c r="N24" s="0" t="n">
        <v>41.3</v>
      </c>
      <c r="O24" s="0" t="n">
        <v>0.721</v>
      </c>
      <c r="P24" s="0" t="n">
        <v>86.1</v>
      </c>
    </row>
    <row r="25" customFormat="false" ht="13.8" hidden="false" customHeight="false" outlineLevel="0" collapsed="false">
      <c r="A25" s="0" t="s">
        <v>236</v>
      </c>
      <c r="B25" s="0" t="s">
        <v>44</v>
      </c>
      <c r="C25" s="0" t="s">
        <v>237</v>
      </c>
      <c r="D25" s="0" t="n">
        <v>121003</v>
      </c>
      <c r="E25" s="0" t="s">
        <v>238</v>
      </c>
      <c r="F25" s="0" t="s">
        <v>179</v>
      </c>
      <c r="G25" s="0" t="s">
        <v>222</v>
      </c>
      <c r="H25" s="0" t="s">
        <v>239</v>
      </c>
      <c r="I25" s="0" t="s">
        <v>10</v>
      </c>
      <c r="J25" s="0" t="s">
        <v>179</v>
      </c>
      <c r="K25" s="0" t="s">
        <v>498</v>
      </c>
      <c r="L25" s="0" t="s">
        <v>502</v>
      </c>
      <c r="M25" s="0" t="s">
        <v>486</v>
      </c>
      <c r="N25" s="0" t="n">
        <v>20.5</v>
      </c>
      <c r="O25" s="0" t="n">
        <v>0.558</v>
      </c>
      <c r="P25" s="0" t="n">
        <v>48.8</v>
      </c>
    </row>
    <row r="26" customFormat="false" ht="13.8" hidden="false" customHeight="false" outlineLevel="0" collapsed="false">
      <c r="A26" s="0" t="s">
        <v>240</v>
      </c>
      <c r="B26" s="0" t="s">
        <v>36</v>
      </c>
      <c r="C26" s="0" t="s">
        <v>241</v>
      </c>
      <c r="D26" s="0" t="n">
        <v>121003</v>
      </c>
      <c r="E26" s="0" t="s">
        <v>242</v>
      </c>
      <c r="F26" s="0" t="s">
        <v>166</v>
      </c>
      <c r="G26" s="0" t="s">
        <v>222</v>
      </c>
      <c r="H26" s="0" t="s">
        <v>235</v>
      </c>
      <c r="I26" s="0" t="s">
        <v>12</v>
      </c>
      <c r="J26" s="0" t="s">
        <v>166</v>
      </c>
      <c r="K26" s="0" t="s">
        <v>498</v>
      </c>
      <c r="L26" s="0" t="s">
        <v>502</v>
      </c>
      <c r="M26" s="0" t="s">
        <v>490</v>
      </c>
      <c r="N26" s="0" t="n">
        <v>41.3</v>
      </c>
      <c r="O26" s="0" t="n">
        <v>0.92</v>
      </c>
      <c r="P26" s="0" t="n">
        <v>86.1</v>
      </c>
    </row>
    <row r="27" customFormat="false" ht="13.8" hidden="false" customHeight="false" outlineLevel="0" collapsed="false">
      <c r="A27" s="0" t="s">
        <v>243</v>
      </c>
      <c r="B27" s="0" t="s">
        <v>33</v>
      </c>
      <c r="C27" s="0" t="s">
        <v>233</v>
      </c>
      <c r="D27" s="0" t="n">
        <v>121003</v>
      </c>
      <c r="E27" s="0" t="s">
        <v>244</v>
      </c>
      <c r="F27" s="0" t="s">
        <v>166</v>
      </c>
      <c r="G27" s="0" t="s">
        <v>222</v>
      </c>
      <c r="H27" s="0" t="s">
        <v>235</v>
      </c>
      <c r="I27" s="0" t="s">
        <v>10</v>
      </c>
      <c r="J27" s="0" t="s">
        <v>166</v>
      </c>
      <c r="K27" s="0" t="s">
        <v>498</v>
      </c>
      <c r="L27" s="0" t="s">
        <v>502</v>
      </c>
      <c r="M27" s="0" t="s">
        <v>490</v>
      </c>
      <c r="N27" s="0" t="n">
        <v>41.3</v>
      </c>
      <c r="O27" s="0" t="n">
        <v>0.7</v>
      </c>
      <c r="P27" s="0" t="n">
        <v>86.1</v>
      </c>
    </row>
    <row r="28" customFormat="false" ht="13.8" hidden="false" customHeight="false" outlineLevel="0" collapsed="false">
      <c r="A28" s="0" t="s">
        <v>245</v>
      </c>
      <c r="B28" s="0" t="s">
        <v>32</v>
      </c>
      <c r="C28" s="0" t="s">
        <v>246</v>
      </c>
      <c r="D28" s="0" t="n">
        <v>121003</v>
      </c>
      <c r="E28" s="0" t="s">
        <v>247</v>
      </c>
      <c r="F28" s="0" t="s">
        <v>221</v>
      </c>
      <c r="G28" s="0" t="s">
        <v>222</v>
      </c>
      <c r="H28" s="0" t="s">
        <v>248</v>
      </c>
      <c r="I28" s="0" t="s">
        <v>10</v>
      </c>
      <c r="J28" s="0" t="s">
        <v>221</v>
      </c>
      <c r="K28" s="0" t="s">
        <v>498</v>
      </c>
      <c r="L28" s="0" t="s">
        <v>502</v>
      </c>
      <c r="M28" s="0" t="s">
        <v>492</v>
      </c>
      <c r="N28" s="0" t="n">
        <v>50.7</v>
      </c>
      <c r="O28" s="0" t="n">
        <v>0.841</v>
      </c>
      <c r="P28" s="0" t="n">
        <v>106.2</v>
      </c>
    </row>
    <row r="29" customFormat="false" ht="13.8" hidden="false" customHeight="false" outlineLevel="0" collapsed="false">
      <c r="A29" s="0" t="s">
        <v>249</v>
      </c>
      <c r="B29" s="0" t="s">
        <v>27</v>
      </c>
      <c r="C29" s="0" t="s">
        <v>230</v>
      </c>
      <c r="D29" s="0" t="n">
        <v>121003</v>
      </c>
      <c r="E29" s="0" t="s">
        <v>250</v>
      </c>
      <c r="F29" s="0" t="s">
        <v>166</v>
      </c>
      <c r="G29" s="0" t="s">
        <v>222</v>
      </c>
      <c r="H29" s="0" t="s">
        <v>251</v>
      </c>
      <c r="I29" s="0" t="s">
        <v>10</v>
      </c>
      <c r="J29" s="0" t="s">
        <v>166</v>
      </c>
      <c r="K29" s="0" t="s">
        <v>504</v>
      </c>
      <c r="L29" s="0" t="s">
        <v>502</v>
      </c>
      <c r="M29" s="0" t="s">
        <v>491</v>
      </c>
      <c r="N29" s="0" t="n">
        <v>44.8</v>
      </c>
      <c r="O29" s="0" t="n">
        <v>1.2</v>
      </c>
      <c r="P29" s="0" t="n">
        <v>130.9</v>
      </c>
    </row>
    <row r="30" customFormat="false" ht="13.8" hidden="false" customHeight="false" outlineLevel="0" collapsed="false">
      <c r="A30" s="0" t="s">
        <v>252</v>
      </c>
      <c r="B30" s="0" t="s">
        <v>34</v>
      </c>
      <c r="C30" s="0" t="s">
        <v>164</v>
      </c>
      <c r="D30" s="0" t="n">
        <v>121003</v>
      </c>
      <c r="E30" s="0" t="s">
        <v>253</v>
      </c>
      <c r="F30" s="0" t="s">
        <v>179</v>
      </c>
      <c r="G30" s="0" t="s">
        <v>222</v>
      </c>
      <c r="H30" s="0" t="s">
        <v>254</v>
      </c>
      <c r="I30" s="0" t="s">
        <v>10</v>
      </c>
      <c r="J30" s="0" t="s">
        <v>179</v>
      </c>
      <c r="K30" s="0" t="s">
        <v>498</v>
      </c>
      <c r="L30" s="0" t="s">
        <v>502</v>
      </c>
      <c r="M30" s="0" t="s">
        <v>486</v>
      </c>
      <c r="N30" s="0" t="n">
        <v>20.5</v>
      </c>
      <c r="O30" s="0" t="n">
        <v>1.357</v>
      </c>
      <c r="P30" s="0" t="n">
        <v>77.1</v>
      </c>
    </row>
    <row r="31" customFormat="false" ht="13.8" hidden="false" customHeight="false" outlineLevel="0" collapsed="false">
      <c r="A31" s="0" t="s">
        <v>255</v>
      </c>
      <c r="B31" s="0" t="s">
        <v>17</v>
      </c>
      <c r="C31" s="0" t="s">
        <v>233</v>
      </c>
      <c r="D31" s="0" t="n">
        <v>121003</v>
      </c>
      <c r="E31" s="0" t="s">
        <v>256</v>
      </c>
      <c r="F31" s="0" t="s">
        <v>166</v>
      </c>
      <c r="G31" s="0" t="s">
        <v>222</v>
      </c>
      <c r="H31" s="0" t="s">
        <v>235</v>
      </c>
      <c r="I31" s="0" t="s">
        <v>12</v>
      </c>
      <c r="J31" s="0" t="s">
        <v>166</v>
      </c>
      <c r="K31" s="0" t="s">
        <v>498</v>
      </c>
      <c r="L31" s="0" t="s">
        <v>502</v>
      </c>
      <c r="M31" s="0" t="s">
        <v>490</v>
      </c>
      <c r="N31" s="0" t="n">
        <v>41.3</v>
      </c>
      <c r="O31" s="0" t="n">
        <v>0.672</v>
      </c>
      <c r="P31" s="0" t="n">
        <v>86.1</v>
      </c>
    </row>
    <row r="32" customFormat="false" ht="13.8" hidden="false" customHeight="false" outlineLevel="0" collapsed="false">
      <c r="A32" s="0" t="s">
        <v>257</v>
      </c>
      <c r="B32" s="0" t="s">
        <v>14</v>
      </c>
      <c r="C32" s="0" t="s">
        <v>258</v>
      </c>
      <c r="D32" s="0" t="n">
        <v>121003</v>
      </c>
      <c r="E32" s="0" t="s">
        <v>259</v>
      </c>
      <c r="F32" s="0" t="s">
        <v>166</v>
      </c>
      <c r="G32" s="0" t="s">
        <v>222</v>
      </c>
      <c r="H32" s="0" t="s">
        <v>260</v>
      </c>
      <c r="I32" s="0" t="s">
        <v>15</v>
      </c>
      <c r="J32" s="0" t="s">
        <v>166</v>
      </c>
      <c r="K32" s="0" t="s">
        <v>498</v>
      </c>
      <c r="L32" s="0" t="s">
        <v>502</v>
      </c>
      <c r="M32" s="0" t="s">
        <v>490</v>
      </c>
      <c r="N32" s="0" t="n">
        <v>41.3</v>
      </c>
      <c r="O32" s="0" t="n">
        <v>1.557</v>
      </c>
      <c r="P32" s="0" t="n">
        <v>175.7</v>
      </c>
    </row>
    <row r="33" customFormat="false" ht="13.8" hidden="false" customHeight="false" outlineLevel="0" collapsed="false">
      <c r="A33" s="0" t="s">
        <v>261</v>
      </c>
      <c r="B33" s="0" t="s">
        <v>55</v>
      </c>
      <c r="C33" s="0" t="s">
        <v>262</v>
      </c>
      <c r="D33" s="0" t="n">
        <v>121003</v>
      </c>
      <c r="E33" s="0" t="s">
        <v>263</v>
      </c>
      <c r="F33" s="0" t="s">
        <v>166</v>
      </c>
      <c r="G33" s="0" t="s">
        <v>222</v>
      </c>
      <c r="H33" s="0" t="s">
        <v>251</v>
      </c>
      <c r="I33" s="0" t="s">
        <v>10</v>
      </c>
      <c r="J33" s="0" t="s">
        <v>166</v>
      </c>
      <c r="K33" s="0" t="s">
        <v>498</v>
      </c>
      <c r="L33" s="0" t="s">
        <v>502</v>
      </c>
      <c r="M33" s="0" t="s">
        <v>490</v>
      </c>
      <c r="N33" s="0" t="n">
        <v>41.3</v>
      </c>
      <c r="O33" s="0" t="n">
        <v>1.032</v>
      </c>
      <c r="P33" s="0" t="n">
        <v>130.9</v>
      </c>
    </row>
    <row r="34" customFormat="false" ht="13.8" hidden="false" customHeight="false" outlineLevel="0" collapsed="false">
      <c r="A34" s="0" t="s">
        <v>264</v>
      </c>
      <c r="B34" s="0" t="s">
        <v>65</v>
      </c>
      <c r="C34" s="0" t="s">
        <v>237</v>
      </c>
      <c r="D34" s="0" t="n">
        <v>121003</v>
      </c>
      <c r="E34" s="0" t="s">
        <v>265</v>
      </c>
      <c r="F34" s="0" t="s">
        <v>166</v>
      </c>
      <c r="G34" s="0" t="s">
        <v>222</v>
      </c>
      <c r="H34" s="0" t="s">
        <v>235</v>
      </c>
      <c r="I34" s="0" t="s">
        <v>10</v>
      </c>
      <c r="J34" s="0" t="s">
        <v>166</v>
      </c>
      <c r="K34" s="0" t="s">
        <v>498</v>
      </c>
      <c r="L34" s="0" t="s">
        <v>502</v>
      </c>
      <c r="M34" s="0" t="s">
        <v>490</v>
      </c>
      <c r="N34" s="0" t="n">
        <v>41.3</v>
      </c>
      <c r="O34" s="0" t="n">
        <v>0.63</v>
      </c>
      <c r="P34" s="0" t="n">
        <v>86.1</v>
      </c>
    </row>
    <row r="35" customFormat="false" ht="13.8" hidden="false" customHeight="false" outlineLevel="0" collapsed="false">
      <c r="A35" s="0" t="s">
        <v>266</v>
      </c>
      <c r="B35" s="0" t="s">
        <v>143</v>
      </c>
      <c r="C35" s="0" t="s">
        <v>267</v>
      </c>
      <c r="D35" s="0" t="n">
        <v>121003</v>
      </c>
      <c r="E35" s="0" t="s">
        <v>268</v>
      </c>
      <c r="F35" s="0" t="s">
        <v>179</v>
      </c>
      <c r="G35" s="0" t="s">
        <v>167</v>
      </c>
      <c r="H35" s="0" t="s">
        <v>269</v>
      </c>
      <c r="I35" s="0" t="s">
        <v>10</v>
      </c>
      <c r="J35" s="0" t="s">
        <v>179</v>
      </c>
      <c r="K35" s="0" t="s">
        <v>498</v>
      </c>
      <c r="L35" s="0" t="s">
        <v>500</v>
      </c>
      <c r="M35" s="0" t="s">
        <v>476</v>
      </c>
      <c r="N35" s="0" t="n">
        <v>33</v>
      </c>
      <c r="O35" s="0" t="n">
        <v>0.22</v>
      </c>
      <c r="P35" s="0" t="n">
        <v>33</v>
      </c>
    </row>
    <row r="36" customFormat="false" ht="13.8" hidden="false" customHeight="false" outlineLevel="0" collapsed="false">
      <c r="A36" s="0" t="s">
        <v>270</v>
      </c>
      <c r="B36" s="0" t="s">
        <v>142</v>
      </c>
      <c r="C36" s="0" t="s">
        <v>271</v>
      </c>
      <c r="D36" s="0" t="n">
        <v>121003</v>
      </c>
      <c r="E36" s="0" t="s">
        <v>272</v>
      </c>
      <c r="F36" s="0" t="s">
        <v>166</v>
      </c>
      <c r="G36" s="0" t="s">
        <v>167</v>
      </c>
      <c r="H36" s="0" t="s">
        <v>172</v>
      </c>
      <c r="I36" s="0" t="s">
        <v>12</v>
      </c>
      <c r="J36" s="0" t="s">
        <v>166</v>
      </c>
      <c r="K36" s="0" t="s">
        <v>498</v>
      </c>
      <c r="L36" s="0" t="s">
        <v>500</v>
      </c>
      <c r="M36" s="0" t="s">
        <v>480</v>
      </c>
      <c r="N36" s="0" t="n">
        <v>45.4</v>
      </c>
      <c r="O36" s="0" t="n">
        <v>0.48</v>
      </c>
      <c r="P36" s="0" t="n">
        <v>45.4</v>
      </c>
    </row>
    <row r="37" customFormat="false" ht="13.8" hidden="false" customHeight="false" outlineLevel="0" collapsed="false">
      <c r="A37" s="0" t="s">
        <v>273</v>
      </c>
      <c r="B37" s="0" t="s">
        <v>141</v>
      </c>
      <c r="C37" s="0" t="s">
        <v>274</v>
      </c>
      <c r="D37" s="0" t="n">
        <v>121003</v>
      </c>
      <c r="E37" s="0" t="s">
        <v>275</v>
      </c>
      <c r="F37" s="0" t="s">
        <v>166</v>
      </c>
      <c r="G37" s="0" t="s">
        <v>167</v>
      </c>
      <c r="H37" s="0" t="s">
        <v>172</v>
      </c>
      <c r="I37" s="0" t="s">
        <v>10</v>
      </c>
      <c r="J37" s="0" t="s">
        <v>166</v>
      </c>
      <c r="K37" s="0" t="s">
        <v>498</v>
      </c>
      <c r="L37" s="0" t="s">
        <v>500</v>
      </c>
      <c r="M37" s="0" t="s">
        <v>480</v>
      </c>
      <c r="N37" s="0" t="n">
        <v>45.4</v>
      </c>
      <c r="O37" s="0" t="n">
        <v>0.5</v>
      </c>
      <c r="P37" s="0" t="n">
        <v>45.4</v>
      </c>
    </row>
    <row r="38" customFormat="false" ht="13.8" hidden="false" customHeight="false" outlineLevel="0" collapsed="false">
      <c r="A38" s="0" t="s">
        <v>276</v>
      </c>
      <c r="B38" s="0" t="s">
        <v>139</v>
      </c>
      <c r="C38" s="0" t="s">
        <v>277</v>
      </c>
      <c r="D38" s="0" t="n">
        <v>121003</v>
      </c>
      <c r="E38" s="0" t="s">
        <v>278</v>
      </c>
      <c r="F38" s="0" t="s">
        <v>179</v>
      </c>
      <c r="G38" s="0" t="s">
        <v>167</v>
      </c>
      <c r="H38" s="0" t="s">
        <v>180</v>
      </c>
      <c r="I38" s="0" t="s">
        <v>10</v>
      </c>
      <c r="J38" s="0" t="s">
        <v>179</v>
      </c>
      <c r="K38" s="0" t="s">
        <v>498</v>
      </c>
      <c r="L38" s="0" t="s">
        <v>500</v>
      </c>
      <c r="M38" s="0" t="s">
        <v>476</v>
      </c>
      <c r="N38" s="0" t="n">
        <v>33</v>
      </c>
      <c r="O38" s="0" t="n">
        <v>0.245</v>
      </c>
      <c r="P38" s="0" t="n">
        <v>33</v>
      </c>
    </row>
    <row r="39" customFormat="false" ht="13.8" hidden="false" customHeight="false" outlineLevel="0" collapsed="false">
      <c r="A39" s="0" t="s">
        <v>279</v>
      </c>
      <c r="B39" s="0" t="s">
        <v>138</v>
      </c>
      <c r="C39" s="0" t="s">
        <v>280</v>
      </c>
      <c r="D39" s="0" t="n">
        <v>121003</v>
      </c>
      <c r="E39" s="0" t="s">
        <v>281</v>
      </c>
      <c r="F39" s="0" t="s">
        <v>166</v>
      </c>
      <c r="G39" s="0" t="s">
        <v>167</v>
      </c>
      <c r="H39" s="0" t="s">
        <v>168</v>
      </c>
      <c r="I39" s="0" t="s">
        <v>10</v>
      </c>
      <c r="J39" s="0" t="s">
        <v>166</v>
      </c>
      <c r="K39" s="0" t="s">
        <v>498</v>
      </c>
      <c r="L39" s="0" t="s">
        <v>500</v>
      </c>
      <c r="M39" s="0" t="s">
        <v>480</v>
      </c>
      <c r="N39" s="0" t="n">
        <v>45.4</v>
      </c>
      <c r="O39" s="0" t="n">
        <v>0.245</v>
      </c>
      <c r="P39" s="0" t="n">
        <v>45.4</v>
      </c>
    </row>
    <row r="40" customFormat="false" ht="13.8" hidden="false" customHeight="false" outlineLevel="0" collapsed="false">
      <c r="A40" s="0" t="s">
        <v>282</v>
      </c>
      <c r="B40" s="0" t="s">
        <v>135</v>
      </c>
      <c r="C40" s="0" t="s">
        <v>233</v>
      </c>
      <c r="D40" s="0" t="n">
        <v>121003</v>
      </c>
      <c r="E40" s="0" t="s">
        <v>283</v>
      </c>
      <c r="F40" s="0" t="s">
        <v>166</v>
      </c>
      <c r="G40" s="0" t="s">
        <v>167</v>
      </c>
      <c r="H40" s="0" t="s">
        <v>172</v>
      </c>
      <c r="I40" s="0" t="s">
        <v>10</v>
      </c>
      <c r="J40" s="0" t="s">
        <v>166</v>
      </c>
      <c r="K40" s="0" t="s">
        <v>498</v>
      </c>
      <c r="L40" s="0" t="s">
        <v>500</v>
      </c>
      <c r="M40" s="0" t="s">
        <v>480</v>
      </c>
      <c r="N40" s="0" t="n">
        <v>45.4</v>
      </c>
      <c r="O40" s="0" t="n">
        <v>0.5</v>
      </c>
      <c r="P40" s="0" t="n">
        <v>45.4</v>
      </c>
    </row>
    <row r="41" customFormat="false" ht="13.8" hidden="false" customHeight="false" outlineLevel="0" collapsed="false">
      <c r="A41" s="0" t="s">
        <v>284</v>
      </c>
      <c r="B41" s="0" t="s">
        <v>133</v>
      </c>
      <c r="C41" s="0" t="s">
        <v>285</v>
      </c>
      <c r="D41" s="0" t="n">
        <v>121003</v>
      </c>
      <c r="E41" s="0" t="s">
        <v>286</v>
      </c>
      <c r="F41" s="0" t="s">
        <v>166</v>
      </c>
      <c r="G41" s="0" t="s">
        <v>167</v>
      </c>
      <c r="H41" s="0" t="s">
        <v>172</v>
      </c>
      <c r="I41" s="0" t="s">
        <v>10</v>
      </c>
      <c r="J41" s="0" t="s">
        <v>166</v>
      </c>
      <c r="K41" s="0" t="s">
        <v>498</v>
      </c>
      <c r="L41" s="0" t="s">
        <v>500</v>
      </c>
      <c r="M41" s="0" t="s">
        <v>480</v>
      </c>
      <c r="N41" s="0" t="n">
        <v>45.4</v>
      </c>
      <c r="O41" s="0" t="n">
        <v>0.5</v>
      </c>
      <c r="P41" s="0" t="n">
        <v>45.4</v>
      </c>
    </row>
    <row r="42" customFormat="false" ht="13.8" hidden="false" customHeight="false" outlineLevel="0" collapsed="false">
      <c r="A42" s="0" t="s">
        <v>287</v>
      </c>
      <c r="B42" s="0" t="s">
        <v>130</v>
      </c>
      <c r="C42" s="0" t="s">
        <v>271</v>
      </c>
      <c r="D42" s="0" t="n">
        <v>121003</v>
      </c>
      <c r="E42" s="0" t="s">
        <v>288</v>
      </c>
      <c r="F42" s="0" t="s">
        <v>166</v>
      </c>
      <c r="G42" s="0" t="s">
        <v>167</v>
      </c>
      <c r="H42" s="0" t="s">
        <v>172</v>
      </c>
      <c r="I42" s="0" t="s">
        <v>10</v>
      </c>
      <c r="J42" s="0" t="s">
        <v>166</v>
      </c>
      <c r="K42" s="0" t="s">
        <v>498</v>
      </c>
      <c r="L42" s="0" t="s">
        <v>500</v>
      </c>
      <c r="M42" s="0" t="s">
        <v>480</v>
      </c>
      <c r="N42" s="0" t="n">
        <v>45.4</v>
      </c>
      <c r="O42" s="0" t="n">
        <v>0.5</v>
      </c>
      <c r="P42" s="0" t="n">
        <v>45.4</v>
      </c>
    </row>
    <row r="43" customFormat="false" ht="13.8" hidden="false" customHeight="false" outlineLevel="0" collapsed="false">
      <c r="A43" s="0" t="s">
        <v>289</v>
      </c>
      <c r="B43" s="0" t="s">
        <v>129</v>
      </c>
      <c r="C43" s="0" t="s">
        <v>170</v>
      </c>
      <c r="D43" s="0" t="n">
        <v>121003</v>
      </c>
      <c r="E43" s="0" t="s">
        <v>290</v>
      </c>
      <c r="F43" s="0" t="s">
        <v>179</v>
      </c>
      <c r="G43" s="0" t="s">
        <v>167</v>
      </c>
      <c r="H43" s="0" t="s">
        <v>180</v>
      </c>
      <c r="I43" s="0" t="s">
        <v>10</v>
      </c>
      <c r="J43" s="0" t="s">
        <v>179</v>
      </c>
      <c r="K43" s="0" t="s">
        <v>498</v>
      </c>
      <c r="L43" s="0" t="s">
        <v>500</v>
      </c>
      <c r="M43" s="0" t="s">
        <v>476</v>
      </c>
      <c r="N43" s="0" t="n">
        <v>33</v>
      </c>
      <c r="O43" s="0" t="n">
        <v>0.127</v>
      </c>
      <c r="P43" s="0" t="n">
        <v>33</v>
      </c>
    </row>
    <row r="44" customFormat="false" ht="13.8" hidden="false" customHeight="false" outlineLevel="0" collapsed="false">
      <c r="A44" s="0" t="s">
        <v>291</v>
      </c>
      <c r="B44" s="0" t="s">
        <v>128</v>
      </c>
      <c r="C44" s="0" t="s">
        <v>292</v>
      </c>
      <c r="D44" s="0" t="n">
        <v>121003</v>
      </c>
      <c r="E44" s="0" t="s">
        <v>293</v>
      </c>
      <c r="F44" s="0" t="s">
        <v>166</v>
      </c>
      <c r="G44" s="0" t="s">
        <v>167</v>
      </c>
      <c r="H44" s="0" t="s">
        <v>168</v>
      </c>
      <c r="I44" s="0" t="s">
        <v>10</v>
      </c>
      <c r="J44" s="0" t="s">
        <v>166</v>
      </c>
      <c r="K44" s="0" t="s">
        <v>498</v>
      </c>
      <c r="L44" s="0" t="s">
        <v>500</v>
      </c>
      <c r="M44" s="0" t="s">
        <v>480</v>
      </c>
      <c r="N44" s="0" t="n">
        <v>45.4</v>
      </c>
      <c r="O44" s="0" t="n">
        <v>0.952</v>
      </c>
      <c r="P44" s="0" t="n">
        <v>90.2</v>
      </c>
    </row>
    <row r="45" customFormat="false" ht="13.8" hidden="false" customHeight="false" outlineLevel="0" collapsed="false">
      <c r="A45" s="0" t="s">
        <v>294</v>
      </c>
      <c r="B45" s="0" t="s">
        <v>127</v>
      </c>
      <c r="C45" s="0" t="s">
        <v>271</v>
      </c>
      <c r="D45" s="0" t="n">
        <v>121003</v>
      </c>
      <c r="E45" s="0" t="s">
        <v>295</v>
      </c>
      <c r="F45" s="0" t="s">
        <v>179</v>
      </c>
      <c r="G45" s="0" t="s">
        <v>167</v>
      </c>
      <c r="H45" s="0" t="s">
        <v>180</v>
      </c>
      <c r="I45" s="0" t="s">
        <v>10</v>
      </c>
      <c r="J45" s="0" t="s">
        <v>179</v>
      </c>
      <c r="K45" s="0" t="s">
        <v>498</v>
      </c>
      <c r="L45" s="0" t="s">
        <v>500</v>
      </c>
      <c r="M45" s="0" t="s">
        <v>476</v>
      </c>
      <c r="N45" s="0" t="n">
        <v>33</v>
      </c>
      <c r="O45" s="0" t="n">
        <v>0.5</v>
      </c>
      <c r="P45" s="0" t="n">
        <v>33</v>
      </c>
    </row>
    <row r="46" customFormat="false" ht="13.8" hidden="false" customHeight="false" outlineLevel="0" collapsed="false">
      <c r="A46" s="0" t="s">
        <v>296</v>
      </c>
      <c r="B46" s="0" t="s">
        <v>126</v>
      </c>
      <c r="C46" s="0" t="s">
        <v>205</v>
      </c>
      <c r="D46" s="0" t="n">
        <v>121003</v>
      </c>
      <c r="E46" s="0" t="s">
        <v>297</v>
      </c>
      <c r="F46" s="0" t="s">
        <v>179</v>
      </c>
      <c r="G46" s="0" t="s">
        <v>167</v>
      </c>
      <c r="H46" s="0" t="s">
        <v>192</v>
      </c>
      <c r="I46" s="0" t="s">
        <v>10</v>
      </c>
      <c r="J46" s="0" t="s">
        <v>179</v>
      </c>
      <c r="K46" s="0" t="s">
        <v>498</v>
      </c>
      <c r="L46" s="0" t="s">
        <v>500</v>
      </c>
      <c r="M46" s="0" t="s">
        <v>476</v>
      </c>
      <c r="N46" s="0" t="n">
        <v>33</v>
      </c>
      <c r="O46" s="0" t="n">
        <v>0.963</v>
      </c>
      <c r="P46" s="0" t="n">
        <v>61.3</v>
      </c>
    </row>
    <row r="47" customFormat="false" ht="13.8" hidden="false" customHeight="false" outlineLevel="0" collapsed="false">
      <c r="A47" s="0" t="s">
        <v>298</v>
      </c>
      <c r="B47" s="0" t="s">
        <v>125</v>
      </c>
      <c r="C47" s="0" t="s">
        <v>285</v>
      </c>
      <c r="D47" s="0" t="n">
        <v>121003</v>
      </c>
      <c r="E47" s="0" t="s">
        <v>299</v>
      </c>
      <c r="F47" s="0" t="s">
        <v>166</v>
      </c>
      <c r="G47" s="0" t="s">
        <v>167</v>
      </c>
      <c r="H47" s="0" t="s">
        <v>172</v>
      </c>
      <c r="I47" s="0" t="s">
        <v>10</v>
      </c>
      <c r="J47" s="0" t="s">
        <v>166</v>
      </c>
      <c r="K47" s="0" t="s">
        <v>498</v>
      </c>
      <c r="L47" s="0" t="s">
        <v>500</v>
      </c>
      <c r="M47" s="0" t="s">
        <v>480</v>
      </c>
      <c r="N47" s="0" t="n">
        <v>45.4</v>
      </c>
      <c r="O47" s="0" t="n">
        <v>0.5</v>
      </c>
      <c r="P47" s="0" t="n">
        <v>45.4</v>
      </c>
    </row>
    <row r="48" customFormat="false" ht="13.8" hidden="false" customHeight="false" outlineLevel="0" collapsed="false">
      <c r="A48" s="0" t="s">
        <v>300</v>
      </c>
      <c r="B48" s="0" t="s">
        <v>122</v>
      </c>
      <c r="C48" s="0" t="s">
        <v>262</v>
      </c>
      <c r="D48" s="0" t="n">
        <v>121003</v>
      </c>
      <c r="E48" s="0" t="s">
        <v>301</v>
      </c>
      <c r="F48" s="0" t="s">
        <v>166</v>
      </c>
      <c r="G48" s="0" t="s">
        <v>167</v>
      </c>
      <c r="H48" s="0" t="s">
        <v>168</v>
      </c>
      <c r="I48" s="0" t="s">
        <v>10</v>
      </c>
      <c r="J48" s="0" t="s">
        <v>166</v>
      </c>
      <c r="K48" s="0" t="s">
        <v>498</v>
      </c>
      <c r="L48" s="0" t="s">
        <v>500</v>
      </c>
      <c r="M48" s="0" t="s">
        <v>480</v>
      </c>
      <c r="N48" s="0" t="n">
        <v>45.4</v>
      </c>
      <c r="O48" s="0" t="n">
        <v>0.967</v>
      </c>
      <c r="P48" s="0" t="n">
        <v>90.2</v>
      </c>
    </row>
    <row r="49" customFormat="false" ht="13.8" hidden="false" customHeight="false" outlineLevel="0" collapsed="false">
      <c r="A49" s="0" t="s">
        <v>302</v>
      </c>
      <c r="B49" s="0" t="s">
        <v>121</v>
      </c>
      <c r="C49" s="0" t="s">
        <v>285</v>
      </c>
      <c r="D49" s="0" t="n">
        <v>121003</v>
      </c>
      <c r="E49" s="0" t="s">
        <v>303</v>
      </c>
      <c r="F49" s="0" t="s">
        <v>166</v>
      </c>
      <c r="G49" s="0" t="s">
        <v>167</v>
      </c>
      <c r="H49" s="0" t="s">
        <v>172</v>
      </c>
      <c r="I49" s="0" t="s">
        <v>10</v>
      </c>
      <c r="J49" s="0" t="s">
        <v>166</v>
      </c>
      <c r="K49" s="0" t="s">
        <v>498</v>
      </c>
      <c r="L49" s="0" t="s">
        <v>500</v>
      </c>
      <c r="M49" s="0" t="s">
        <v>480</v>
      </c>
      <c r="N49" s="0" t="n">
        <v>45.4</v>
      </c>
      <c r="O49" s="0" t="n">
        <v>0.5</v>
      </c>
      <c r="P49" s="0" t="n">
        <v>45.4</v>
      </c>
    </row>
    <row r="50" customFormat="false" ht="13.8" hidden="false" customHeight="false" outlineLevel="0" collapsed="false">
      <c r="A50" s="0" t="s">
        <v>304</v>
      </c>
      <c r="B50" s="0" t="s">
        <v>123</v>
      </c>
      <c r="C50" s="0" t="s">
        <v>271</v>
      </c>
      <c r="D50" s="0" t="n">
        <v>121003</v>
      </c>
      <c r="E50" s="0" t="s">
        <v>305</v>
      </c>
      <c r="F50" s="0" t="s">
        <v>166</v>
      </c>
      <c r="G50" s="0" t="s">
        <v>167</v>
      </c>
      <c r="H50" s="0" t="s">
        <v>172</v>
      </c>
      <c r="I50" s="0" t="s">
        <v>10</v>
      </c>
      <c r="J50" s="0" t="s">
        <v>166</v>
      </c>
      <c r="K50" s="0" t="s">
        <v>498</v>
      </c>
      <c r="L50" s="0" t="s">
        <v>500</v>
      </c>
      <c r="M50" s="0" t="s">
        <v>480</v>
      </c>
      <c r="N50" s="0" t="n">
        <v>45.4</v>
      </c>
      <c r="O50" s="0" t="n">
        <v>0.5</v>
      </c>
      <c r="P50" s="0" t="n">
        <v>45.4</v>
      </c>
    </row>
    <row r="51" customFormat="false" ht="13.8" hidden="false" customHeight="false" outlineLevel="0" collapsed="false">
      <c r="A51" s="0" t="s">
        <v>306</v>
      </c>
      <c r="B51" s="0" t="s">
        <v>119</v>
      </c>
      <c r="C51" s="0" t="s">
        <v>307</v>
      </c>
      <c r="D51" s="0" t="n">
        <v>121003</v>
      </c>
      <c r="E51" s="0" t="s">
        <v>308</v>
      </c>
      <c r="F51" s="0" t="s">
        <v>179</v>
      </c>
      <c r="G51" s="0" t="s">
        <v>167</v>
      </c>
      <c r="H51" s="0" t="s">
        <v>269</v>
      </c>
      <c r="I51" s="0" t="s">
        <v>10</v>
      </c>
      <c r="J51" s="0" t="s">
        <v>179</v>
      </c>
      <c r="K51" s="0" t="s">
        <v>498</v>
      </c>
      <c r="L51" s="0" t="s">
        <v>500</v>
      </c>
      <c r="M51" s="0" t="s">
        <v>476</v>
      </c>
      <c r="N51" s="0" t="n">
        <v>33</v>
      </c>
      <c r="O51" s="0" t="n">
        <v>0.611</v>
      </c>
      <c r="P51" s="0" t="n">
        <v>61.3</v>
      </c>
    </row>
    <row r="52" customFormat="false" ht="13.8" hidden="false" customHeight="false" outlineLevel="0" collapsed="false">
      <c r="A52" s="0" t="s">
        <v>309</v>
      </c>
      <c r="B52" s="0" t="s">
        <v>118</v>
      </c>
      <c r="C52" s="0" t="s">
        <v>310</v>
      </c>
      <c r="D52" s="0" t="n">
        <v>121003</v>
      </c>
      <c r="E52" s="0" t="s">
        <v>295</v>
      </c>
      <c r="F52" s="0" t="s">
        <v>179</v>
      </c>
      <c r="G52" s="0" t="s">
        <v>167</v>
      </c>
      <c r="H52" s="0" t="s">
        <v>192</v>
      </c>
      <c r="I52" s="0" t="s">
        <v>10</v>
      </c>
      <c r="J52" s="0" t="s">
        <v>179</v>
      </c>
      <c r="K52" s="0" t="s">
        <v>498</v>
      </c>
      <c r="L52" s="0" t="s">
        <v>500</v>
      </c>
      <c r="M52" s="0" t="s">
        <v>476</v>
      </c>
      <c r="N52" s="0" t="n">
        <v>33</v>
      </c>
      <c r="O52" s="0" t="n">
        <v>0.361</v>
      </c>
      <c r="P52" s="0" t="n">
        <v>33</v>
      </c>
    </row>
    <row r="53" customFormat="false" ht="13.8" hidden="false" customHeight="false" outlineLevel="0" collapsed="false">
      <c r="A53" s="0" t="s">
        <v>311</v>
      </c>
      <c r="B53" s="0" t="s">
        <v>113</v>
      </c>
      <c r="C53" s="0" t="s">
        <v>271</v>
      </c>
      <c r="D53" s="0" t="n">
        <v>121003</v>
      </c>
      <c r="E53" s="0" t="s">
        <v>312</v>
      </c>
      <c r="F53" s="0" t="s">
        <v>166</v>
      </c>
      <c r="G53" s="0" t="s">
        <v>167</v>
      </c>
      <c r="H53" s="0" t="s">
        <v>172</v>
      </c>
      <c r="I53" s="0" t="s">
        <v>10</v>
      </c>
      <c r="J53" s="0" t="s">
        <v>166</v>
      </c>
      <c r="K53" s="0" t="s">
        <v>498</v>
      </c>
      <c r="L53" s="0" t="s">
        <v>500</v>
      </c>
      <c r="M53" s="0" t="s">
        <v>480</v>
      </c>
      <c r="N53" s="0" t="n">
        <v>45.4</v>
      </c>
      <c r="O53" s="0" t="n">
        <v>0.5</v>
      </c>
      <c r="P53" s="0" t="n">
        <v>45.4</v>
      </c>
    </row>
    <row r="54" customFormat="false" ht="13.8" hidden="false" customHeight="false" outlineLevel="0" collapsed="false">
      <c r="A54" s="0" t="s">
        <v>313</v>
      </c>
      <c r="B54" s="0" t="s">
        <v>111</v>
      </c>
      <c r="C54" s="0" t="s">
        <v>314</v>
      </c>
      <c r="D54" s="0" t="n">
        <v>121003</v>
      </c>
      <c r="E54" s="0" t="s">
        <v>315</v>
      </c>
      <c r="F54" s="0" t="s">
        <v>166</v>
      </c>
      <c r="G54" s="0" t="s">
        <v>167</v>
      </c>
      <c r="H54" s="0" t="s">
        <v>316</v>
      </c>
      <c r="I54" s="0" t="s">
        <v>15</v>
      </c>
      <c r="J54" s="0" t="s">
        <v>166</v>
      </c>
      <c r="K54" s="0" t="s">
        <v>498</v>
      </c>
      <c r="L54" s="0" t="s">
        <v>500</v>
      </c>
      <c r="M54" s="0" t="s">
        <v>480</v>
      </c>
      <c r="N54" s="0" t="n">
        <v>45.4</v>
      </c>
      <c r="O54" s="0" t="n">
        <v>1.459</v>
      </c>
      <c r="P54" s="0" t="n">
        <v>135</v>
      </c>
    </row>
    <row r="55" customFormat="false" ht="13.8" hidden="false" customHeight="false" outlineLevel="0" collapsed="false">
      <c r="A55" s="0" t="s">
        <v>317</v>
      </c>
      <c r="B55" s="0" t="s">
        <v>109</v>
      </c>
      <c r="C55" s="0" t="s">
        <v>318</v>
      </c>
      <c r="D55" s="0" t="n">
        <v>121003</v>
      </c>
      <c r="E55" s="0" t="s">
        <v>319</v>
      </c>
      <c r="F55" s="0" t="s">
        <v>166</v>
      </c>
      <c r="G55" s="0" t="s">
        <v>167</v>
      </c>
      <c r="H55" s="0" t="s">
        <v>172</v>
      </c>
      <c r="I55" s="0" t="s">
        <v>10</v>
      </c>
      <c r="J55" s="0" t="s">
        <v>166</v>
      </c>
      <c r="K55" s="0" t="s">
        <v>498</v>
      </c>
      <c r="L55" s="0" t="s">
        <v>500</v>
      </c>
      <c r="M55" s="0" t="s">
        <v>480</v>
      </c>
      <c r="N55" s="0" t="n">
        <v>45.4</v>
      </c>
      <c r="O55" s="0" t="n">
        <v>0.5</v>
      </c>
      <c r="P55" s="0" t="n">
        <v>45.4</v>
      </c>
    </row>
    <row r="56" customFormat="false" ht="13.8" hidden="false" customHeight="false" outlineLevel="0" collapsed="false">
      <c r="A56" s="0" t="s">
        <v>320</v>
      </c>
      <c r="B56" s="0" t="s">
        <v>102</v>
      </c>
      <c r="C56" s="0" t="s">
        <v>321</v>
      </c>
      <c r="D56" s="0" t="n">
        <v>121003</v>
      </c>
      <c r="E56" s="0" t="s">
        <v>322</v>
      </c>
      <c r="F56" s="0" t="s">
        <v>166</v>
      </c>
      <c r="G56" s="0" t="s">
        <v>167</v>
      </c>
      <c r="H56" s="0" t="s">
        <v>316</v>
      </c>
      <c r="I56" s="0" t="s">
        <v>103</v>
      </c>
      <c r="J56" s="0" t="s">
        <v>166</v>
      </c>
      <c r="K56" s="0" t="s">
        <v>504</v>
      </c>
      <c r="L56" s="0" t="s">
        <v>500</v>
      </c>
      <c r="M56" s="0" t="s">
        <v>481</v>
      </c>
      <c r="N56" s="0" t="n">
        <v>44.8</v>
      </c>
      <c r="O56" s="0" t="n">
        <v>2.016</v>
      </c>
      <c r="P56" s="0" t="n">
        <v>224.6</v>
      </c>
    </row>
    <row r="57" customFormat="false" ht="13.8" hidden="false" customHeight="false" outlineLevel="0" collapsed="false">
      <c r="A57" s="0" t="s">
        <v>323</v>
      </c>
      <c r="B57" s="0" t="s">
        <v>101</v>
      </c>
      <c r="C57" s="0" t="s">
        <v>170</v>
      </c>
      <c r="D57" s="0" t="n">
        <v>121003</v>
      </c>
      <c r="E57" s="0" t="s">
        <v>324</v>
      </c>
      <c r="F57" s="0" t="s">
        <v>179</v>
      </c>
      <c r="G57" s="0" t="s">
        <v>167</v>
      </c>
      <c r="H57" s="0" t="s">
        <v>180</v>
      </c>
      <c r="I57" s="0" t="s">
        <v>12</v>
      </c>
      <c r="J57" s="0" t="s">
        <v>179</v>
      </c>
      <c r="K57" s="0" t="s">
        <v>498</v>
      </c>
      <c r="L57" s="0" t="s">
        <v>500</v>
      </c>
      <c r="M57" s="0" t="s">
        <v>476</v>
      </c>
      <c r="N57" s="0" t="n">
        <v>33</v>
      </c>
      <c r="O57" s="0" t="n">
        <v>1.048</v>
      </c>
      <c r="P57" s="0" t="n">
        <v>89.6</v>
      </c>
    </row>
    <row r="58" customFormat="false" ht="13.8" hidden="false" customHeight="false" outlineLevel="0" collapsed="false">
      <c r="A58" s="0" t="s">
        <v>325</v>
      </c>
      <c r="B58" s="0" t="s">
        <v>69</v>
      </c>
      <c r="C58" s="0" t="s">
        <v>326</v>
      </c>
      <c r="D58" s="0" t="n">
        <v>121003</v>
      </c>
      <c r="E58" s="0" t="s">
        <v>327</v>
      </c>
      <c r="F58" s="0" t="s">
        <v>179</v>
      </c>
      <c r="G58" s="0" t="s">
        <v>167</v>
      </c>
      <c r="H58" s="0" t="s">
        <v>192</v>
      </c>
      <c r="I58" s="0" t="s">
        <v>10</v>
      </c>
      <c r="J58" s="0" t="s">
        <v>179</v>
      </c>
      <c r="K58" s="0" t="s">
        <v>498</v>
      </c>
      <c r="L58" s="0" t="s">
        <v>500</v>
      </c>
      <c r="M58" s="0" t="s">
        <v>476</v>
      </c>
      <c r="N58" s="0" t="n">
        <v>33</v>
      </c>
      <c r="O58" s="0" t="n">
        <v>1.505</v>
      </c>
      <c r="P58" s="0" t="n">
        <v>117.9</v>
      </c>
    </row>
    <row r="59" customFormat="false" ht="13.8" hidden="false" customHeight="false" outlineLevel="0" collapsed="false">
      <c r="A59" s="0" t="s">
        <v>328</v>
      </c>
      <c r="B59" s="0" t="s">
        <v>67</v>
      </c>
      <c r="C59" s="0" t="s">
        <v>326</v>
      </c>
      <c r="D59" s="0" t="n">
        <v>121003</v>
      </c>
      <c r="E59" s="0" t="s">
        <v>329</v>
      </c>
      <c r="F59" s="0" t="s">
        <v>166</v>
      </c>
      <c r="G59" s="0" t="s">
        <v>167</v>
      </c>
      <c r="H59" s="0" t="s">
        <v>168</v>
      </c>
      <c r="I59" s="0" t="s">
        <v>10</v>
      </c>
      <c r="J59" s="0" t="s">
        <v>166</v>
      </c>
      <c r="K59" s="0" t="s">
        <v>498</v>
      </c>
      <c r="L59" s="0" t="s">
        <v>500</v>
      </c>
      <c r="M59" s="0" t="s">
        <v>480</v>
      </c>
      <c r="N59" s="0" t="n">
        <v>45.4</v>
      </c>
      <c r="O59" s="0" t="n">
        <v>1.517</v>
      </c>
      <c r="P59" s="0" t="n">
        <v>179.8</v>
      </c>
    </row>
    <row r="60" customFormat="false" ht="13.8" hidden="false" customHeight="false" outlineLevel="0" collapsed="false">
      <c r="A60" s="0" t="s">
        <v>330</v>
      </c>
      <c r="B60" s="0" t="s">
        <v>66</v>
      </c>
      <c r="C60" s="0" t="s">
        <v>331</v>
      </c>
      <c r="D60" s="0" t="n">
        <v>121003</v>
      </c>
      <c r="E60" s="0" t="s">
        <v>332</v>
      </c>
      <c r="F60" s="0" t="s">
        <v>166</v>
      </c>
      <c r="G60" s="0" t="s">
        <v>167</v>
      </c>
      <c r="H60" s="0" t="s">
        <v>333</v>
      </c>
      <c r="I60" s="0" t="s">
        <v>10</v>
      </c>
      <c r="J60" s="0" t="s">
        <v>166</v>
      </c>
      <c r="K60" s="0" t="s">
        <v>498</v>
      </c>
      <c r="L60" s="0" t="s">
        <v>500</v>
      </c>
      <c r="M60" s="0" t="s">
        <v>480</v>
      </c>
      <c r="N60" s="0" t="n">
        <v>45.4</v>
      </c>
      <c r="O60" s="0" t="n">
        <v>3.08</v>
      </c>
      <c r="P60" s="0" t="n">
        <v>314.2</v>
      </c>
    </row>
    <row r="61" customFormat="false" ht="13.8" hidden="false" customHeight="false" outlineLevel="0" collapsed="false">
      <c r="A61" s="0" t="s">
        <v>334</v>
      </c>
      <c r="B61" s="0" t="s">
        <v>131</v>
      </c>
      <c r="C61" s="0" t="s">
        <v>335</v>
      </c>
      <c r="D61" s="0" t="n">
        <v>121003</v>
      </c>
      <c r="E61" s="0" t="s">
        <v>336</v>
      </c>
      <c r="F61" s="0" t="s">
        <v>166</v>
      </c>
      <c r="G61" s="0" t="s">
        <v>167</v>
      </c>
      <c r="H61" s="0" t="s">
        <v>316</v>
      </c>
      <c r="I61" s="0" t="s">
        <v>12</v>
      </c>
      <c r="J61" s="0" t="s">
        <v>179</v>
      </c>
      <c r="K61" s="0" t="s">
        <v>498</v>
      </c>
      <c r="L61" s="0" t="s">
        <v>500</v>
      </c>
      <c r="M61" s="0" t="s">
        <v>476</v>
      </c>
      <c r="N61" s="0" t="n">
        <v>33</v>
      </c>
      <c r="O61" s="0" t="n">
        <v>1.621</v>
      </c>
      <c r="P61" s="0" t="n">
        <v>117.9</v>
      </c>
    </row>
    <row r="62" customFormat="false" ht="13.8" hidden="false" customHeight="false" outlineLevel="0" collapsed="false">
      <c r="A62" s="0" t="s">
        <v>337</v>
      </c>
      <c r="B62" s="0" t="s">
        <v>107</v>
      </c>
      <c r="C62" s="0" t="s">
        <v>199</v>
      </c>
      <c r="D62" s="0" t="n">
        <v>121003</v>
      </c>
      <c r="E62" s="0" t="s">
        <v>338</v>
      </c>
      <c r="F62" s="0" t="s">
        <v>166</v>
      </c>
      <c r="G62" s="0" t="s">
        <v>167</v>
      </c>
      <c r="H62" s="0" t="s">
        <v>172</v>
      </c>
      <c r="I62" s="0" t="s">
        <v>10</v>
      </c>
      <c r="J62" s="0" t="s">
        <v>179</v>
      </c>
      <c r="K62" s="0" t="s">
        <v>498</v>
      </c>
      <c r="L62" s="0" t="s">
        <v>500</v>
      </c>
      <c r="M62" s="0" t="s">
        <v>476</v>
      </c>
      <c r="N62" s="0" t="n">
        <v>33</v>
      </c>
      <c r="O62" s="0" t="n">
        <v>0.607</v>
      </c>
      <c r="P62" s="0" t="n">
        <v>61.3</v>
      </c>
    </row>
    <row r="63" customFormat="false" ht="13.8" hidden="false" customHeight="false" outlineLevel="0" collapsed="false">
      <c r="A63" s="0" t="s">
        <v>339</v>
      </c>
      <c r="B63" s="0" t="s">
        <v>90</v>
      </c>
      <c r="C63" s="0" t="s">
        <v>194</v>
      </c>
      <c r="D63" s="0" t="n">
        <v>121003</v>
      </c>
      <c r="E63" s="0" t="s">
        <v>340</v>
      </c>
      <c r="F63" s="0" t="s">
        <v>166</v>
      </c>
      <c r="G63" s="0" t="s">
        <v>167</v>
      </c>
      <c r="H63" s="0" t="s">
        <v>184</v>
      </c>
      <c r="I63" s="0" t="s">
        <v>10</v>
      </c>
      <c r="J63" s="0" t="s">
        <v>179</v>
      </c>
      <c r="K63" s="0" t="s">
        <v>498</v>
      </c>
      <c r="L63" s="0" t="s">
        <v>500</v>
      </c>
      <c r="M63" s="0" t="s">
        <v>476</v>
      </c>
      <c r="N63" s="0" t="n">
        <v>33</v>
      </c>
      <c r="O63" s="0" t="n">
        <v>0.5</v>
      </c>
      <c r="P63" s="0" t="n">
        <v>33</v>
      </c>
    </row>
    <row r="64" customFormat="false" ht="13.8" hidden="false" customHeight="false" outlineLevel="0" collapsed="false">
      <c r="A64" s="0" t="s">
        <v>341</v>
      </c>
      <c r="B64" s="0" t="s">
        <v>86</v>
      </c>
      <c r="C64" s="0" t="s">
        <v>342</v>
      </c>
      <c r="D64" s="0" t="n">
        <v>121003</v>
      </c>
      <c r="E64" s="0" t="s">
        <v>343</v>
      </c>
      <c r="F64" s="0" t="s">
        <v>166</v>
      </c>
      <c r="G64" s="0" t="s">
        <v>167</v>
      </c>
      <c r="H64" s="0" t="s">
        <v>172</v>
      </c>
      <c r="I64" s="0" t="s">
        <v>10</v>
      </c>
      <c r="J64" s="0" t="s">
        <v>179</v>
      </c>
      <c r="K64" s="0" t="s">
        <v>498</v>
      </c>
      <c r="L64" s="0" t="s">
        <v>500</v>
      </c>
      <c r="M64" s="0" t="s">
        <v>476</v>
      </c>
      <c r="N64" s="0" t="n">
        <v>33</v>
      </c>
      <c r="O64" s="0" t="n">
        <v>0.601</v>
      </c>
      <c r="P64" s="0" t="n">
        <v>61.3</v>
      </c>
    </row>
    <row r="65" customFormat="false" ht="13.8" hidden="false" customHeight="false" outlineLevel="0" collapsed="false">
      <c r="A65" s="0" t="s">
        <v>344</v>
      </c>
      <c r="B65" s="0" t="s">
        <v>76</v>
      </c>
      <c r="C65" s="0" t="s">
        <v>246</v>
      </c>
      <c r="D65" s="0" t="n">
        <v>121003</v>
      </c>
      <c r="E65" s="0" t="s">
        <v>345</v>
      </c>
      <c r="F65" s="0" t="s">
        <v>166</v>
      </c>
      <c r="G65" s="0" t="s">
        <v>167</v>
      </c>
      <c r="H65" s="0" t="s">
        <v>172</v>
      </c>
      <c r="I65" s="0" t="s">
        <v>12</v>
      </c>
      <c r="J65" s="0" t="s">
        <v>179</v>
      </c>
      <c r="K65" s="0" t="s">
        <v>498</v>
      </c>
      <c r="L65" s="0" t="s">
        <v>500</v>
      </c>
      <c r="M65" s="0" t="s">
        <v>476</v>
      </c>
      <c r="N65" s="0" t="n">
        <v>33</v>
      </c>
      <c r="O65" s="0" t="n">
        <v>0.731</v>
      </c>
      <c r="P65" s="0" t="n">
        <v>61.3</v>
      </c>
    </row>
    <row r="66" customFormat="false" ht="13.8" hidden="false" customHeight="false" outlineLevel="0" collapsed="false">
      <c r="A66" s="0" t="s">
        <v>346</v>
      </c>
      <c r="B66" s="0" t="s">
        <v>63</v>
      </c>
      <c r="C66" s="0" t="s">
        <v>347</v>
      </c>
      <c r="D66" s="0" t="n">
        <v>121003</v>
      </c>
      <c r="E66" s="0" t="s">
        <v>348</v>
      </c>
      <c r="F66" s="0" t="s">
        <v>166</v>
      </c>
      <c r="G66" s="0" t="s">
        <v>167</v>
      </c>
      <c r="H66" s="0" t="s">
        <v>172</v>
      </c>
      <c r="I66" s="0" t="s">
        <v>10</v>
      </c>
      <c r="J66" s="0" t="s">
        <v>179</v>
      </c>
      <c r="K66" s="0" t="s">
        <v>498</v>
      </c>
      <c r="L66" s="0" t="s">
        <v>500</v>
      </c>
      <c r="M66" s="0" t="s">
        <v>476</v>
      </c>
      <c r="N66" s="0" t="n">
        <v>33</v>
      </c>
      <c r="O66" s="0" t="n">
        <v>0.601</v>
      </c>
      <c r="P66" s="0" t="n">
        <v>61.3</v>
      </c>
    </row>
    <row r="67" customFormat="false" ht="13.8" hidden="false" customHeight="false" outlineLevel="0" collapsed="false">
      <c r="A67" s="0" t="s">
        <v>349</v>
      </c>
      <c r="B67" s="0" t="s">
        <v>56</v>
      </c>
      <c r="C67" s="0" t="s">
        <v>347</v>
      </c>
      <c r="D67" s="0" t="n">
        <v>121003</v>
      </c>
      <c r="E67" s="0" t="s">
        <v>350</v>
      </c>
      <c r="F67" s="0" t="s">
        <v>166</v>
      </c>
      <c r="G67" s="0" t="s">
        <v>167</v>
      </c>
      <c r="H67" s="0" t="s">
        <v>172</v>
      </c>
      <c r="I67" s="0" t="s">
        <v>10</v>
      </c>
      <c r="J67" s="0" t="s">
        <v>179</v>
      </c>
      <c r="K67" s="0" t="s">
        <v>498</v>
      </c>
      <c r="L67" s="0" t="s">
        <v>500</v>
      </c>
      <c r="M67" s="0" t="s">
        <v>476</v>
      </c>
      <c r="N67" s="0" t="n">
        <v>33</v>
      </c>
      <c r="O67" s="0" t="n">
        <v>0.607</v>
      </c>
      <c r="P67" s="0" t="n">
        <v>61.3</v>
      </c>
    </row>
    <row r="68" customFormat="false" ht="13.8" hidden="false" customHeight="false" outlineLevel="0" collapsed="false">
      <c r="A68" s="0" t="s">
        <v>351</v>
      </c>
      <c r="B68" s="0" t="s">
        <v>54</v>
      </c>
      <c r="C68" s="0" t="s">
        <v>237</v>
      </c>
      <c r="D68" s="0" t="n">
        <v>121003</v>
      </c>
      <c r="E68" s="0" t="s">
        <v>352</v>
      </c>
      <c r="F68" s="0" t="s">
        <v>166</v>
      </c>
      <c r="G68" s="0" t="s">
        <v>167</v>
      </c>
      <c r="H68" s="0" t="s">
        <v>172</v>
      </c>
      <c r="I68" s="0" t="s">
        <v>10</v>
      </c>
      <c r="J68" s="0" t="s">
        <v>179</v>
      </c>
      <c r="K68" s="0" t="s">
        <v>498</v>
      </c>
      <c r="L68" s="0" t="s">
        <v>500</v>
      </c>
      <c r="M68" s="0" t="s">
        <v>476</v>
      </c>
      <c r="N68" s="0" t="n">
        <v>33</v>
      </c>
      <c r="O68" s="0" t="n">
        <v>0.505</v>
      </c>
      <c r="P68" s="0" t="n">
        <v>61.3</v>
      </c>
    </row>
    <row r="69" customFormat="false" ht="13.8" hidden="false" customHeight="false" outlineLevel="0" collapsed="false">
      <c r="A69" s="0" t="s">
        <v>353</v>
      </c>
      <c r="B69" s="0" t="s">
        <v>51</v>
      </c>
      <c r="C69" s="0" t="s">
        <v>354</v>
      </c>
      <c r="D69" s="0" t="n">
        <v>121003</v>
      </c>
      <c r="E69" s="0" t="s">
        <v>355</v>
      </c>
      <c r="F69" s="0" t="s">
        <v>166</v>
      </c>
      <c r="G69" s="0" t="s">
        <v>167</v>
      </c>
      <c r="H69" s="0" t="s">
        <v>172</v>
      </c>
      <c r="I69" s="0" t="s">
        <v>10</v>
      </c>
      <c r="J69" s="0" t="s">
        <v>179</v>
      </c>
      <c r="K69" s="0" t="s">
        <v>498</v>
      </c>
      <c r="L69" s="0" t="s">
        <v>500</v>
      </c>
      <c r="M69" s="0" t="s">
        <v>476</v>
      </c>
      <c r="N69" s="0" t="n">
        <v>33</v>
      </c>
      <c r="O69" s="0" t="n">
        <v>0.508</v>
      </c>
      <c r="P69" s="0" t="n">
        <v>61.3</v>
      </c>
    </row>
    <row r="70" customFormat="false" ht="13.8" hidden="false" customHeight="false" outlineLevel="0" collapsed="false">
      <c r="A70" s="0" t="s">
        <v>356</v>
      </c>
      <c r="B70" s="0" t="s">
        <v>50</v>
      </c>
      <c r="C70" s="0" t="s">
        <v>246</v>
      </c>
      <c r="D70" s="0" t="n">
        <v>121003</v>
      </c>
      <c r="E70" s="0" t="s">
        <v>357</v>
      </c>
      <c r="F70" s="0" t="s">
        <v>166</v>
      </c>
      <c r="G70" s="0" t="s">
        <v>167</v>
      </c>
      <c r="H70" s="0" t="s">
        <v>172</v>
      </c>
      <c r="I70" s="0" t="s">
        <v>10</v>
      </c>
      <c r="J70" s="0" t="s">
        <v>179</v>
      </c>
      <c r="K70" s="0" t="s">
        <v>498</v>
      </c>
      <c r="L70" s="0" t="s">
        <v>500</v>
      </c>
      <c r="M70" s="0" t="s">
        <v>476</v>
      </c>
      <c r="N70" s="0" t="n">
        <v>33</v>
      </c>
      <c r="O70" s="0" t="n">
        <v>0.607</v>
      </c>
      <c r="P70" s="0" t="n">
        <v>61.3</v>
      </c>
    </row>
    <row r="71" customFormat="false" ht="13.8" hidden="false" customHeight="false" outlineLevel="0" collapsed="false">
      <c r="A71" s="0" t="s">
        <v>358</v>
      </c>
      <c r="B71" s="0" t="s">
        <v>47</v>
      </c>
      <c r="C71" s="0" t="s">
        <v>194</v>
      </c>
      <c r="D71" s="0" t="n">
        <v>121003</v>
      </c>
      <c r="E71" s="0" t="s">
        <v>359</v>
      </c>
      <c r="F71" s="0" t="s">
        <v>166</v>
      </c>
      <c r="G71" s="0" t="s">
        <v>222</v>
      </c>
      <c r="H71" s="0" t="s">
        <v>360</v>
      </c>
      <c r="I71" s="0" t="s">
        <v>10</v>
      </c>
      <c r="J71" s="0" t="s">
        <v>179</v>
      </c>
      <c r="K71" s="0" t="s">
        <v>498</v>
      </c>
      <c r="L71" s="0" t="s">
        <v>502</v>
      </c>
      <c r="M71" s="0" t="s">
        <v>486</v>
      </c>
      <c r="N71" s="0" t="n">
        <v>20.5</v>
      </c>
      <c r="O71" s="0" t="n">
        <v>0.5</v>
      </c>
      <c r="P71" s="0" t="n">
        <v>20.5</v>
      </c>
    </row>
    <row r="72" customFormat="false" ht="13.8" hidden="false" customHeight="false" outlineLevel="0" collapsed="false">
      <c r="A72" s="0" t="s">
        <v>361</v>
      </c>
      <c r="B72" s="0" t="s">
        <v>42</v>
      </c>
      <c r="C72" s="0" t="s">
        <v>362</v>
      </c>
      <c r="D72" s="0" t="n">
        <v>121003</v>
      </c>
      <c r="E72" s="0" t="s">
        <v>363</v>
      </c>
      <c r="F72" s="0" t="s">
        <v>166</v>
      </c>
      <c r="G72" s="0" t="s">
        <v>167</v>
      </c>
      <c r="H72" s="0" t="s">
        <v>333</v>
      </c>
      <c r="I72" s="0" t="s">
        <v>10</v>
      </c>
      <c r="J72" s="0" t="s">
        <v>179</v>
      </c>
      <c r="K72" s="0" t="s">
        <v>498</v>
      </c>
      <c r="L72" s="0" t="s">
        <v>500</v>
      </c>
      <c r="M72" s="0" t="s">
        <v>476</v>
      </c>
      <c r="N72" s="0" t="n">
        <v>33</v>
      </c>
      <c r="O72" s="0" t="n">
        <v>2.572</v>
      </c>
      <c r="P72" s="0" t="n">
        <v>174.5</v>
      </c>
    </row>
    <row r="73" customFormat="false" ht="13.8" hidden="false" customHeight="false" outlineLevel="0" collapsed="false">
      <c r="A73" s="0" t="s">
        <v>364</v>
      </c>
      <c r="B73" s="0" t="s">
        <v>40</v>
      </c>
      <c r="C73" s="0" t="s">
        <v>170</v>
      </c>
      <c r="D73" s="0" t="n">
        <v>121003</v>
      </c>
      <c r="E73" s="0" t="s">
        <v>365</v>
      </c>
      <c r="F73" s="0" t="s">
        <v>166</v>
      </c>
      <c r="G73" s="0" t="s">
        <v>167</v>
      </c>
      <c r="H73" s="0" t="s">
        <v>172</v>
      </c>
      <c r="I73" s="0" t="s">
        <v>10</v>
      </c>
      <c r="J73" s="0" t="s">
        <v>179</v>
      </c>
      <c r="K73" s="0" t="s">
        <v>498</v>
      </c>
      <c r="L73" s="0" t="s">
        <v>500</v>
      </c>
      <c r="M73" s="0" t="s">
        <v>476</v>
      </c>
      <c r="N73" s="0" t="n">
        <v>33</v>
      </c>
      <c r="O73" s="0" t="n">
        <v>0.72</v>
      </c>
      <c r="P73" s="0" t="n">
        <v>61.3</v>
      </c>
    </row>
    <row r="74" customFormat="false" ht="13.8" hidden="false" customHeight="false" outlineLevel="0" collapsed="false">
      <c r="A74" s="0" t="s">
        <v>366</v>
      </c>
      <c r="B74" s="0" t="s">
        <v>45</v>
      </c>
      <c r="C74" s="0" t="s">
        <v>367</v>
      </c>
      <c r="D74" s="0" t="n">
        <v>121003</v>
      </c>
      <c r="E74" s="0" t="s">
        <v>357</v>
      </c>
      <c r="F74" s="0" t="s">
        <v>166</v>
      </c>
      <c r="G74" s="0" t="s">
        <v>167</v>
      </c>
      <c r="H74" s="0" t="s">
        <v>172</v>
      </c>
      <c r="I74" s="0" t="s">
        <v>15</v>
      </c>
      <c r="J74" s="0" t="s">
        <v>179</v>
      </c>
      <c r="K74" s="0" t="s">
        <v>498</v>
      </c>
      <c r="L74" s="0" t="s">
        <v>500</v>
      </c>
      <c r="M74" s="0" t="s">
        <v>476</v>
      </c>
      <c r="N74" s="0" t="n">
        <v>33</v>
      </c>
      <c r="O74" s="0" t="n">
        <v>0.563</v>
      </c>
      <c r="P74" s="0" t="n">
        <v>61.3</v>
      </c>
    </row>
    <row r="75" customFormat="false" ht="13.8" hidden="false" customHeight="false" outlineLevel="0" collapsed="false">
      <c r="A75" s="0" t="s">
        <v>368</v>
      </c>
      <c r="B75" s="0" t="s">
        <v>39</v>
      </c>
      <c r="C75" s="0" t="s">
        <v>182</v>
      </c>
      <c r="D75" s="0" t="n">
        <v>121003</v>
      </c>
      <c r="E75" s="0" t="s">
        <v>369</v>
      </c>
      <c r="F75" s="0" t="s">
        <v>166</v>
      </c>
      <c r="G75" s="0" t="s">
        <v>222</v>
      </c>
      <c r="H75" s="0" t="s">
        <v>360</v>
      </c>
      <c r="I75" s="0" t="s">
        <v>10</v>
      </c>
      <c r="J75" s="0" t="s">
        <v>179</v>
      </c>
      <c r="K75" s="0" t="s">
        <v>498</v>
      </c>
      <c r="L75" s="0" t="s">
        <v>502</v>
      </c>
      <c r="M75" s="0" t="s">
        <v>486</v>
      </c>
      <c r="N75" s="0" t="n">
        <v>20.5</v>
      </c>
      <c r="O75" s="0" t="n">
        <v>0.127</v>
      </c>
      <c r="P75" s="0" t="n">
        <v>20.5</v>
      </c>
    </row>
    <row r="76" customFormat="false" ht="13.8" hidden="false" customHeight="false" outlineLevel="0" collapsed="false">
      <c r="A76" s="0" t="s">
        <v>370</v>
      </c>
      <c r="B76" s="0" t="s">
        <v>38</v>
      </c>
      <c r="C76" s="0" t="s">
        <v>219</v>
      </c>
      <c r="D76" s="0" t="n">
        <v>121003</v>
      </c>
      <c r="E76" s="0" t="s">
        <v>371</v>
      </c>
      <c r="F76" s="0" t="s">
        <v>166</v>
      </c>
      <c r="G76" s="0" t="s">
        <v>167</v>
      </c>
      <c r="H76" s="0" t="s">
        <v>184</v>
      </c>
      <c r="I76" s="0" t="s">
        <v>10</v>
      </c>
      <c r="J76" s="0" t="s">
        <v>179</v>
      </c>
      <c r="K76" s="0" t="s">
        <v>498</v>
      </c>
      <c r="L76" s="0" t="s">
        <v>500</v>
      </c>
      <c r="M76" s="0" t="s">
        <v>476</v>
      </c>
      <c r="N76" s="0" t="n">
        <v>33</v>
      </c>
      <c r="O76" s="0" t="n">
        <v>0.22</v>
      </c>
      <c r="P76" s="0" t="n">
        <v>33</v>
      </c>
    </row>
    <row r="77" customFormat="false" ht="13.8" hidden="false" customHeight="false" outlineLevel="0" collapsed="false">
      <c r="A77" s="0" t="s">
        <v>372</v>
      </c>
      <c r="B77" s="0" t="s">
        <v>37</v>
      </c>
      <c r="C77" s="0" t="s">
        <v>233</v>
      </c>
      <c r="D77" s="0" t="n">
        <v>121003</v>
      </c>
      <c r="E77" s="0" t="s">
        <v>371</v>
      </c>
      <c r="F77" s="0" t="s">
        <v>166</v>
      </c>
      <c r="G77" s="0" t="s">
        <v>167</v>
      </c>
      <c r="H77" s="0" t="s">
        <v>172</v>
      </c>
      <c r="I77" s="0" t="s">
        <v>12</v>
      </c>
      <c r="J77" s="0" t="s">
        <v>179</v>
      </c>
      <c r="K77" s="0" t="s">
        <v>498</v>
      </c>
      <c r="L77" s="0" t="s">
        <v>500</v>
      </c>
      <c r="M77" s="0" t="s">
        <v>476</v>
      </c>
      <c r="N77" s="0" t="n">
        <v>33</v>
      </c>
      <c r="O77" s="0" t="n">
        <v>0.554</v>
      </c>
      <c r="P77" s="0" t="n">
        <v>61.3</v>
      </c>
    </row>
    <row r="78" customFormat="false" ht="13.8" hidden="false" customHeight="false" outlineLevel="0" collapsed="false">
      <c r="A78" s="0" t="s">
        <v>373</v>
      </c>
      <c r="B78" s="0" t="s">
        <v>35</v>
      </c>
      <c r="C78" s="0" t="s">
        <v>194</v>
      </c>
      <c r="D78" s="0" t="n">
        <v>121003</v>
      </c>
      <c r="E78" s="0" t="s">
        <v>374</v>
      </c>
      <c r="F78" s="0" t="s">
        <v>166</v>
      </c>
      <c r="G78" s="0" t="s">
        <v>167</v>
      </c>
      <c r="H78" s="0" t="s">
        <v>184</v>
      </c>
      <c r="I78" s="0" t="s">
        <v>10</v>
      </c>
      <c r="J78" s="0" t="s">
        <v>179</v>
      </c>
      <c r="K78" s="0" t="s">
        <v>498</v>
      </c>
      <c r="L78" s="0" t="s">
        <v>500</v>
      </c>
      <c r="M78" s="0" t="s">
        <v>476</v>
      </c>
      <c r="N78" s="0" t="n">
        <v>33</v>
      </c>
      <c r="O78" s="0" t="n">
        <v>0.5</v>
      </c>
      <c r="P78" s="0" t="n">
        <v>33</v>
      </c>
    </row>
    <row r="79" customFormat="false" ht="13.8" hidden="false" customHeight="false" outlineLevel="0" collapsed="false">
      <c r="A79" s="0" t="s">
        <v>375</v>
      </c>
      <c r="B79" s="0" t="s">
        <v>28</v>
      </c>
      <c r="C79" s="0" t="s">
        <v>376</v>
      </c>
      <c r="D79" s="0" t="n">
        <v>121003</v>
      </c>
      <c r="E79" s="0" t="s">
        <v>365</v>
      </c>
      <c r="F79" s="0" t="s">
        <v>166</v>
      </c>
      <c r="G79" s="0" t="s">
        <v>167</v>
      </c>
      <c r="H79" s="0" t="s">
        <v>176</v>
      </c>
      <c r="I79" s="0" t="s">
        <v>12</v>
      </c>
      <c r="J79" s="0" t="s">
        <v>179</v>
      </c>
      <c r="K79" s="0" t="s">
        <v>498</v>
      </c>
      <c r="L79" s="0" t="s">
        <v>500</v>
      </c>
      <c r="M79" s="0" t="s">
        <v>476</v>
      </c>
      <c r="N79" s="0" t="n">
        <v>33</v>
      </c>
      <c r="O79" s="0" t="n">
        <v>2.098</v>
      </c>
      <c r="P79" s="0" t="n">
        <v>146.2</v>
      </c>
    </row>
    <row r="80" customFormat="false" ht="13.8" hidden="false" customHeight="false" outlineLevel="0" collapsed="false">
      <c r="A80" s="0" t="s">
        <v>377</v>
      </c>
      <c r="B80" s="0" t="s">
        <v>26</v>
      </c>
      <c r="C80" s="0" t="s">
        <v>219</v>
      </c>
      <c r="D80" s="0" t="n">
        <v>121003</v>
      </c>
      <c r="E80" s="0" t="s">
        <v>365</v>
      </c>
      <c r="F80" s="0" t="s">
        <v>166</v>
      </c>
      <c r="G80" s="0" t="s">
        <v>167</v>
      </c>
      <c r="H80" s="0" t="s">
        <v>184</v>
      </c>
      <c r="I80" s="0" t="s">
        <v>10</v>
      </c>
      <c r="J80" s="0" t="s">
        <v>179</v>
      </c>
      <c r="K80" s="0" t="s">
        <v>498</v>
      </c>
      <c r="L80" s="0" t="s">
        <v>500</v>
      </c>
      <c r="M80" s="0" t="s">
        <v>476</v>
      </c>
      <c r="N80" s="0" t="n">
        <v>33</v>
      </c>
      <c r="O80" s="0" t="n">
        <v>0.177</v>
      </c>
      <c r="P80" s="0" t="n">
        <v>33</v>
      </c>
    </row>
    <row r="81" customFormat="false" ht="13.8" hidden="false" customHeight="false" outlineLevel="0" collapsed="false">
      <c r="A81" s="0" t="s">
        <v>378</v>
      </c>
      <c r="B81" s="0" t="s">
        <v>24</v>
      </c>
      <c r="C81" s="0" t="s">
        <v>219</v>
      </c>
      <c r="D81" s="0" t="n">
        <v>121003</v>
      </c>
      <c r="E81" s="0" t="s">
        <v>379</v>
      </c>
      <c r="F81" s="0" t="s">
        <v>166</v>
      </c>
      <c r="G81" s="0" t="s">
        <v>167</v>
      </c>
      <c r="H81" s="0" t="s">
        <v>184</v>
      </c>
      <c r="I81" s="0" t="s">
        <v>10</v>
      </c>
      <c r="J81" s="0" t="s">
        <v>179</v>
      </c>
      <c r="K81" s="0" t="s">
        <v>498</v>
      </c>
      <c r="L81" s="0" t="s">
        <v>500</v>
      </c>
      <c r="M81" s="0" t="s">
        <v>476</v>
      </c>
      <c r="N81" s="0" t="n">
        <v>33</v>
      </c>
      <c r="O81" s="0" t="n">
        <v>0.165</v>
      </c>
      <c r="P81" s="0" t="n">
        <v>33</v>
      </c>
    </row>
    <row r="82" customFormat="false" ht="13.8" hidden="false" customHeight="false" outlineLevel="0" collapsed="false">
      <c r="A82" s="0" t="s">
        <v>380</v>
      </c>
      <c r="B82" s="0" t="s">
        <v>23</v>
      </c>
      <c r="C82" s="0" t="s">
        <v>182</v>
      </c>
      <c r="D82" s="0" t="n">
        <v>121003</v>
      </c>
      <c r="E82" s="0" t="s">
        <v>381</v>
      </c>
      <c r="F82" s="0" t="s">
        <v>166</v>
      </c>
      <c r="G82" s="0" t="s">
        <v>167</v>
      </c>
      <c r="H82" s="0" t="s">
        <v>184</v>
      </c>
      <c r="I82" s="0" t="s">
        <v>10</v>
      </c>
      <c r="J82" s="0" t="s">
        <v>179</v>
      </c>
      <c r="K82" s="0" t="s">
        <v>498</v>
      </c>
      <c r="L82" s="0" t="s">
        <v>500</v>
      </c>
      <c r="M82" s="0" t="s">
        <v>476</v>
      </c>
      <c r="N82" s="0" t="n">
        <v>33</v>
      </c>
      <c r="O82" s="0" t="n">
        <v>0.24</v>
      </c>
      <c r="P82" s="0" t="n">
        <v>33</v>
      </c>
    </row>
    <row r="83" customFormat="false" ht="13.8" hidden="false" customHeight="false" outlineLevel="0" collapsed="false">
      <c r="A83" s="0" t="s">
        <v>382</v>
      </c>
      <c r="B83" s="0" t="s">
        <v>22</v>
      </c>
      <c r="C83" s="0" t="s">
        <v>246</v>
      </c>
      <c r="D83" s="0" t="n">
        <v>121003</v>
      </c>
      <c r="E83" s="0" t="s">
        <v>383</v>
      </c>
      <c r="F83" s="0" t="s">
        <v>166</v>
      </c>
      <c r="G83" s="0" t="s">
        <v>167</v>
      </c>
      <c r="H83" s="0" t="s">
        <v>172</v>
      </c>
      <c r="I83" s="0" t="s">
        <v>10</v>
      </c>
      <c r="J83" s="0" t="s">
        <v>179</v>
      </c>
      <c r="K83" s="0" t="s">
        <v>498</v>
      </c>
      <c r="L83" s="0" t="s">
        <v>500</v>
      </c>
      <c r="M83" s="0" t="s">
        <v>476</v>
      </c>
      <c r="N83" s="0" t="n">
        <v>33</v>
      </c>
      <c r="O83" s="0" t="n">
        <v>0.755</v>
      </c>
      <c r="P83" s="0" t="n">
        <v>61.3</v>
      </c>
    </row>
    <row r="84" customFormat="false" ht="13.8" hidden="false" customHeight="false" outlineLevel="0" collapsed="false">
      <c r="A84" s="0" t="s">
        <v>384</v>
      </c>
      <c r="B84" s="0" t="s">
        <v>21</v>
      </c>
      <c r="C84" s="0" t="s">
        <v>219</v>
      </c>
      <c r="D84" s="0" t="n">
        <v>121003</v>
      </c>
      <c r="E84" s="0" t="s">
        <v>365</v>
      </c>
      <c r="F84" s="0" t="s">
        <v>166</v>
      </c>
      <c r="G84" s="0" t="s">
        <v>167</v>
      </c>
      <c r="H84" s="0" t="s">
        <v>184</v>
      </c>
      <c r="I84" s="0" t="s">
        <v>12</v>
      </c>
      <c r="J84" s="0" t="s">
        <v>179</v>
      </c>
      <c r="K84" s="0" t="s">
        <v>498</v>
      </c>
      <c r="L84" s="0" t="s">
        <v>500</v>
      </c>
      <c r="M84" s="0" t="s">
        <v>476</v>
      </c>
      <c r="N84" s="0" t="n">
        <v>33</v>
      </c>
      <c r="O84" s="0" t="n">
        <v>0.24</v>
      </c>
      <c r="P84" s="0" t="n">
        <v>33</v>
      </c>
    </row>
    <row r="85" customFormat="false" ht="13.8" hidden="false" customHeight="false" outlineLevel="0" collapsed="false">
      <c r="A85" s="0" t="s">
        <v>385</v>
      </c>
      <c r="B85" s="0" t="s">
        <v>20</v>
      </c>
      <c r="C85" s="0" t="s">
        <v>194</v>
      </c>
      <c r="D85" s="0" t="n">
        <v>121003</v>
      </c>
      <c r="E85" s="0" t="s">
        <v>386</v>
      </c>
      <c r="F85" s="0" t="s">
        <v>166</v>
      </c>
      <c r="G85" s="0" t="s">
        <v>167</v>
      </c>
      <c r="H85" s="0" t="s">
        <v>184</v>
      </c>
      <c r="I85" s="0" t="s">
        <v>10</v>
      </c>
      <c r="J85" s="0" t="s">
        <v>179</v>
      </c>
      <c r="K85" s="0" t="s">
        <v>498</v>
      </c>
      <c r="L85" s="0" t="s">
        <v>500</v>
      </c>
      <c r="M85" s="0" t="s">
        <v>476</v>
      </c>
      <c r="N85" s="0" t="n">
        <v>33</v>
      </c>
      <c r="O85" s="0" t="n">
        <v>0.477</v>
      </c>
      <c r="P85" s="0" t="n">
        <v>33</v>
      </c>
    </row>
    <row r="86" customFormat="false" ht="13.8" hidden="false" customHeight="false" outlineLevel="0" collapsed="false">
      <c r="A86" s="0" t="s">
        <v>387</v>
      </c>
      <c r="B86" s="0" t="s">
        <v>25</v>
      </c>
      <c r="C86" s="0" t="s">
        <v>237</v>
      </c>
      <c r="D86" s="0" t="n">
        <v>121003</v>
      </c>
      <c r="E86" s="0" t="s">
        <v>388</v>
      </c>
      <c r="F86" s="0" t="s">
        <v>166</v>
      </c>
      <c r="G86" s="0" t="s">
        <v>167</v>
      </c>
      <c r="H86" s="0" t="s">
        <v>172</v>
      </c>
      <c r="I86" s="0" t="s">
        <v>10</v>
      </c>
      <c r="J86" s="0" t="s">
        <v>179</v>
      </c>
      <c r="K86" s="0" t="s">
        <v>498</v>
      </c>
      <c r="L86" s="0" t="s">
        <v>500</v>
      </c>
      <c r="M86" s="0" t="s">
        <v>476</v>
      </c>
      <c r="N86" s="0" t="n">
        <v>33</v>
      </c>
      <c r="O86" s="0" t="n">
        <v>0.558</v>
      </c>
      <c r="P86" s="0" t="n">
        <v>61.3</v>
      </c>
    </row>
    <row r="87" customFormat="false" ht="13.8" hidden="false" customHeight="false" outlineLevel="0" collapsed="false">
      <c r="A87" s="0" t="s">
        <v>389</v>
      </c>
      <c r="B87" s="0" t="s">
        <v>18</v>
      </c>
      <c r="C87" s="0" t="s">
        <v>390</v>
      </c>
      <c r="D87" s="0" t="n">
        <v>121003</v>
      </c>
      <c r="E87" s="0" t="s">
        <v>391</v>
      </c>
      <c r="F87" s="0" t="s">
        <v>166</v>
      </c>
      <c r="G87" s="0" t="s">
        <v>167</v>
      </c>
      <c r="H87" s="0" t="s">
        <v>168</v>
      </c>
      <c r="I87" s="0" t="s">
        <v>12</v>
      </c>
      <c r="J87" s="0" t="s">
        <v>179</v>
      </c>
      <c r="K87" s="0" t="s">
        <v>498</v>
      </c>
      <c r="L87" s="0" t="s">
        <v>500</v>
      </c>
      <c r="M87" s="0" t="s">
        <v>476</v>
      </c>
      <c r="N87" s="0" t="n">
        <v>33</v>
      </c>
      <c r="O87" s="0" t="n">
        <v>1.376</v>
      </c>
      <c r="P87" s="0" t="n">
        <v>89.6</v>
      </c>
    </row>
    <row r="88" customFormat="false" ht="13.8" hidden="false" customHeight="false" outlineLevel="0" collapsed="false">
      <c r="A88" s="0" t="s">
        <v>392</v>
      </c>
      <c r="B88" s="0" t="s">
        <v>30</v>
      </c>
      <c r="C88" s="0" t="s">
        <v>182</v>
      </c>
      <c r="D88" s="0" t="n">
        <v>121003</v>
      </c>
      <c r="E88" s="0" t="s">
        <v>393</v>
      </c>
      <c r="F88" s="0" t="s">
        <v>166</v>
      </c>
      <c r="G88" s="0" t="s">
        <v>167</v>
      </c>
      <c r="H88" s="0" t="s">
        <v>184</v>
      </c>
      <c r="I88" s="0" t="s">
        <v>10</v>
      </c>
      <c r="J88" s="0" t="s">
        <v>179</v>
      </c>
      <c r="K88" s="0" t="s">
        <v>498</v>
      </c>
      <c r="L88" s="0" t="s">
        <v>500</v>
      </c>
      <c r="M88" s="0" t="s">
        <v>476</v>
      </c>
      <c r="N88" s="0" t="n">
        <v>33</v>
      </c>
      <c r="O88" s="0" t="n">
        <v>0.065</v>
      </c>
      <c r="P88" s="0" t="n">
        <v>33</v>
      </c>
    </row>
    <row r="89" customFormat="false" ht="13.8" hidden="false" customHeight="false" outlineLevel="0" collapsed="false">
      <c r="A89" s="0" t="s">
        <v>394</v>
      </c>
      <c r="B89" s="0" t="s">
        <v>48</v>
      </c>
      <c r="C89" s="0" t="s">
        <v>246</v>
      </c>
      <c r="D89" s="0" t="n">
        <v>121003</v>
      </c>
      <c r="E89" s="0" t="s">
        <v>395</v>
      </c>
      <c r="F89" s="0" t="s">
        <v>179</v>
      </c>
      <c r="G89" s="0" t="s">
        <v>167</v>
      </c>
      <c r="H89" s="0" t="s">
        <v>180</v>
      </c>
      <c r="I89" s="0" t="s">
        <v>10</v>
      </c>
      <c r="J89" s="0" t="s">
        <v>221</v>
      </c>
      <c r="K89" s="0" t="s">
        <v>498</v>
      </c>
      <c r="L89" s="0" t="s">
        <v>500</v>
      </c>
      <c r="M89" s="0" t="s">
        <v>482</v>
      </c>
      <c r="N89" s="0" t="n">
        <v>56.6</v>
      </c>
      <c r="O89" s="0" t="n">
        <v>0.721</v>
      </c>
      <c r="P89" s="0" t="n">
        <v>112.1</v>
      </c>
    </row>
    <row r="90" customFormat="false" ht="13.8" hidden="false" customHeight="false" outlineLevel="0" collapsed="false">
      <c r="A90" s="0" t="s">
        <v>396</v>
      </c>
      <c r="B90" s="0" t="s">
        <v>31</v>
      </c>
      <c r="C90" s="0" t="s">
        <v>397</v>
      </c>
      <c r="D90" s="0" t="n">
        <v>121003</v>
      </c>
      <c r="E90" s="0" t="s">
        <v>398</v>
      </c>
      <c r="F90" s="0" t="s">
        <v>179</v>
      </c>
      <c r="G90" s="0" t="s">
        <v>167</v>
      </c>
      <c r="H90" s="0" t="s">
        <v>215</v>
      </c>
      <c r="I90" s="0" t="s">
        <v>10</v>
      </c>
      <c r="J90" s="0" t="s">
        <v>221</v>
      </c>
      <c r="K90" s="0" t="s">
        <v>498</v>
      </c>
      <c r="L90" s="0" t="s">
        <v>500</v>
      </c>
      <c r="M90" s="0" t="s">
        <v>482</v>
      </c>
      <c r="N90" s="0" t="n">
        <v>56.6</v>
      </c>
      <c r="O90" s="0" t="n">
        <v>0.27</v>
      </c>
      <c r="P90" s="0" t="n">
        <v>56.6</v>
      </c>
    </row>
    <row r="91" customFormat="false" ht="13.8" hidden="false" customHeight="false" outlineLevel="0" collapsed="false">
      <c r="A91" s="0" t="s">
        <v>399</v>
      </c>
      <c r="B91" s="0" t="s">
        <v>9</v>
      </c>
      <c r="C91" s="0" t="s">
        <v>258</v>
      </c>
      <c r="D91" s="0" t="n">
        <v>121003</v>
      </c>
      <c r="E91" s="0" t="s">
        <v>400</v>
      </c>
      <c r="F91" s="0" t="s">
        <v>179</v>
      </c>
      <c r="G91" s="0" t="s">
        <v>167</v>
      </c>
      <c r="H91" s="0" t="s">
        <v>401</v>
      </c>
      <c r="I91" s="0" t="s">
        <v>10</v>
      </c>
      <c r="J91" s="0" t="s">
        <v>221</v>
      </c>
      <c r="K91" s="0" t="s">
        <v>498</v>
      </c>
      <c r="L91" s="0" t="s">
        <v>500</v>
      </c>
      <c r="M91" s="0" t="s">
        <v>482</v>
      </c>
      <c r="N91" s="0" t="n">
        <v>56.6</v>
      </c>
      <c r="O91" s="0" t="n">
        <v>1.549</v>
      </c>
      <c r="P91" s="0" t="n">
        <v>223.1</v>
      </c>
    </row>
    <row r="92" customFormat="false" ht="13.8" hidden="false" customHeight="false" outlineLevel="0" collapsed="false">
      <c r="A92" s="0" t="s">
        <v>402</v>
      </c>
      <c r="B92" s="0" t="s">
        <v>136</v>
      </c>
      <c r="C92" s="0" t="s">
        <v>274</v>
      </c>
      <c r="D92" s="0" t="n">
        <v>121003</v>
      </c>
      <c r="E92" s="0" t="s">
        <v>371</v>
      </c>
      <c r="F92" s="0" t="s">
        <v>166</v>
      </c>
      <c r="G92" s="0" t="s">
        <v>167</v>
      </c>
      <c r="H92" s="0" t="s">
        <v>172</v>
      </c>
      <c r="I92" s="0" t="s">
        <v>10</v>
      </c>
      <c r="J92" s="0" t="s">
        <v>179</v>
      </c>
      <c r="K92" s="0" t="s">
        <v>498</v>
      </c>
      <c r="L92" s="0" t="s">
        <v>500</v>
      </c>
      <c r="M92" s="0" t="s">
        <v>476</v>
      </c>
      <c r="N92" s="0" t="n">
        <v>33</v>
      </c>
      <c r="O92" s="0" t="n">
        <v>0.5</v>
      </c>
      <c r="P92" s="0" t="n">
        <v>33</v>
      </c>
    </row>
    <row r="93" customFormat="false" ht="13.8" hidden="false" customHeight="false" outlineLevel="0" collapsed="false">
      <c r="A93" s="0" t="s">
        <v>403</v>
      </c>
      <c r="B93" s="0" t="s">
        <v>120</v>
      </c>
      <c r="C93" s="0" t="s">
        <v>404</v>
      </c>
      <c r="D93" s="0" t="n">
        <v>121003</v>
      </c>
      <c r="E93" s="0" t="s">
        <v>405</v>
      </c>
      <c r="F93" s="0" t="s">
        <v>166</v>
      </c>
      <c r="G93" s="0" t="s">
        <v>167</v>
      </c>
      <c r="H93" s="0" t="s">
        <v>168</v>
      </c>
      <c r="I93" s="0" t="s">
        <v>15</v>
      </c>
      <c r="J93" s="0" t="s">
        <v>179</v>
      </c>
      <c r="K93" s="0" t="s">
        <v>504</v>
      </c>
      <c r="L93" s="0" t="s">
        <v>500</v>
      </c>
      <c r="M93" s="0" t="s">
        <v>477</v>
      </c>
      <c r="N93" s="0" t="n">
        <v>28.3</v>
      </c>
      <c r="O93" s="0" t="n">
        <v>0.84</v>
      </c>
      <c r="P93" s="0" t="n">
        <v>61.3</v>
      </c>
    </row>
    <row r="94" customFormat="false" ht="13.8" hidden="false" customHeight="false" outlineLevel="0" collapsed="false">
      <c r="A94" s="0" t="s">
        <v>406</v>
      </c>
      <c r="B94" s="0" t="s">
        <v>117</v>
      </c>
      <c r="C94" s="0" t="s">
        <v>354</v>
      </c>
      <c r="D94" s="0" t="n">
        <v>121003</v>
      </c>
      <c r="E94" s="0" t="s">
        <v>407</v>
      </c>
      <c r="F94" s="0" t="s">
        <v>166</v>
      </c>
      <c r="G94" s="0" t="s">
        <v>167</v>
      </c>
      <c r="H94" s="0" t="s">
        <v>172</v>
      </c>
      <c r="I94" s="0" t="s">
        <v>10</v>
      </c>
      <c r="J94" s="0" t="s">
        <v>179</v>
      </c>
      <c r="K94" s="0" t="s">
        <v>498</v>
      </c>
      <c r="L94" s="0" t="s">
        <v>500</v>
      </c>
      <c r="M94" s="0" t="s">
        <v>476</v>
      </c>
      <c r="N94" s="0" t="n">
        <v>33</v>
      </c>
      <c r="O94" s="0" t="n">
        <v>0.127</v>
      </c>
      <c r="P94" s="0" t="n">
        <v>33</v>
      </c>
    </row>
    <row r="95" customFormat="false" ht="13.8" hidden="false" customHeight="false" outlineLevel="0" collapsed="false">
      <c r="A95" s="0" t="s">
        <v>408</v>
      </c>
      <c r="B95" s="0" t="s">
        <v>116</v>
      </c>
      <c r="C95" s="0" t="s">
        <v>285</v>
      </c>
      <c r="D95" s="0" t="n">
        <v>121003</v>
      </c>
      <c r="E95" s="0" t="s">
        <v>409</v>
      </c>
      <c r="F95" s="0" t="s">
        <v>166</v>
      </c>
      <c r="G95" s="0" t="s">
        <v>167</v>
      </c>
      <c r="H95" s="0" t="s">
        <v>172</v>
      </c>
      <c r="I95" s="0" t="s">
        <v>10</v>
      </c>
      <c r="J95" s="0" t="s">
        <v>179</v>
      </c>
      <c r="K95" s="0" t="s">
        <v>498</v>
      </c>
      <c r="L95" s="0" t="s">
        <v>500</v>
      </c>
      <c r="M95" s="0" t="s">
        <v>476</v>
      </c>
      <c r="N95" s="0" t="n">
        <v>33</v>
      </c>
      <c r="O95" s="0" t="n">
        <v>0.5</v>
      </c>
      <c r="P95" s="0" t="n">
        <v>33</v>
      </c>
    </row>
    <row r="96" customFormat="false" ht="13.8" hidden="false" customHeight="false" outlineLevel="0" collapsed="false">
      <c r="A96" s="0" t="s">
        <v>410</v>
      </c>
      <c r="B96" s="0" t="s">
        <v>114</v>
      </c>
      <c r="C96" s="0" t="s">
        <v>271</v>
      </c>
      <c r="D96" s="0" t="n">
        <v>121003</v>
      </c>
      <c r="E96" s="0" t="s">
        <v>411</v>
      </c>
      <c r="F96" s="0" t="s">
        <v>166</v>
      </c>
      <c r="G96" s="0" t="s">
        <v>167</v>
      </c>
      <c r="H96" s="0" t="s">
        <v>172</v>
      </c>
      <c r="I96" s="0" t="s">
        <v>10</v>
      </c>
      <c r="J96" s="0" t="s">
        <v>179</v>
      </c>
      <c r="K96" s="0" t="s">
        <v>498</v>
      </c>
      <c r="L96" s="0" t="s">
        <v>500</v>
      </c>
      <c r="M96" s="0" t="s">
        <v>476</v>
      </c>
      <c r="N96" s="0" t="n">
        <v>33</v>
      </c>
      <c r="O96" s="0" t="n">
        <v>0.5</v>
      </c>
      <c r="P96" s="0" t="n">
        <v>33</v>
      </c>
    </row>
    <row r="97" customFormat="false" ht="13.8" hidden="false" customHeight="false" outlineLevel="0" collapsed="false">
      <c r="A97" s="0" t="s">
        <v>412</v>
      </c>
      <c r="B97" s="0" t="s">
        <v>105</v>
      </c>
      <c r="C97" s="0" t="s">
        <v>413</v>
      </c>
      <c r="D97" s="0" t="n">
        <v>121003</v>
      </c>
      <c r="E97" s="0" t="s">
        <v>414</v>
      </c>
      <c r="F97" s="0" t="s">
        <v>166</v>
      </c>
      <c r="G97" s="0" t="s">
        <v>167</v>
      </c>
      <c r="H97" s="0" t="s">
        <v>176</v>
      </c>
      <c r="I97" s="0" t="s">
        <v>10</v>
      </c>
      <c r="J97" s="0" t="s">
        <v>179</v>
      </c>
      <c r="K97" s="0" t="s">
        <v>498</v>
      </c>
      <c r="L97" s="0" t="s">
        <v>500</v>
      </c>
      <c r="M97" s="0" t="s">
        <v>476</v>
      </c>
      <c r="N97" s="0" t="n">
        <v>33</v>
      </c>
      <c r="O97" s="0" t="n">
        <v>0.49</v>
      </c>
      <c r="P97" s="0" t="n">
        <v>33</v>
      </c>
    </row>
    <row r="98" customFormat="false" ht="13.8" hidden="false" customHeight="false" outlineLevel="0" collapsed="false">
      <c r="A98" s="0" t="s">
        <v>415</v>
      </c>
      <c r="B98" s="0" t="s">
        <v>99</v>
      </c>
      <c r="C98" s="0" t="s">
        <v>271</v>
      </c>
      <c r="D98" s="0" t="n">
        <v>121003</v>
      </c>
      <c r="E98" s="0" t="s">
        <v>416</v>
      </c>
      <c r="F98" s="0" t="s">
        <v>166</v>
      </c>
      <c r="G98" s="0" t="s">
        <v>167</v>
      </c>
      <c r="H98" s="0" t="s">
        <v>172</v>
      </c>
      <c r="I98" s="0" t="s">
        <v>10</v>
      </c>
      <c r="J98" s="0" t="s">
        <v>179</v>
      </c>
      <c r="K98" s="0" t="s">
        <v>498</v>
      </c>
      <c r="L98" s="0" t="s">
        <v>500</v>
      </c>
      <c r="M98" s="0" t="s">
        <v>476</v>
      </c>
      <c r="N98" s="0" t="n">
        <v>33</v>
      </c>
      <c r="O98" s="0" t="n">
        <v>0.5</v>
      </c>
      <c r="P98" s="0" t="n">
        <v>33</v>
      </c>
    </row>
    <row r="99" customFormat="false" ht="13.8" hidden="false" customHeight="false" outlineLevel="0" collapsed="false">
      <c r="A99" s="0" t="s">
        <v>417</v>
      </c>
      <c r="B99" s="0" t="s">
        <v>97</v>
      </c>
      <c r="C99" s="0" t="s">
        <v>418</v>
      </c>
      <c r="D99" s="0" t="n">
        <v>121003</v>
      </c>
      <c r="E99" s="0" t="s">
        <v>419</v>
      </c>
      <c r="F99" s="0" t="s">
        <v>166</v>
      </c>
      <c r="G99" s="0" t="s">
        <v>167</v>
      </c>
      <c r="H99" s="0" t="s">
        <v>172</v>
      </c>
      <c r="I99" s="0" t="s">
        <v>10</v>
      </c>
      <c r="J99" s="0" t="s">
        <v>179</v>
      </c>
      <c r="K99" s="0" t="s">
        <v>498</v>
      </c>
      <c r="L99" s="0" t="s">
        <v>500</v>
      </c>
      <c r="M99" s="0" t="s">
        <v>476</v>
      </c>
      <c r="N99" s="0" t="n">
        <v>33</v>
      </c>
      <c r="O99" s="0" t="n">
        <v>0.5</v>
      </c>
      <c r="P99" s="0" t="n">
        <v>33</v>
      </c>
    </row>
    <row r="100" customFormat="false" ht="13.8" hidden="false" customHeight="false" outlineLevel="0" collapsed="false">
      <c r="A100" s="0" t="s">
        <v>420</v>
      </c>
      <c r="B100" s="0" t="s">
        <v>92</v>
      </c>
      <c r="C100" s="0" t="s">
        <v>421</v>
      </c>
      <c r="D100" s="0" t="n">
        <v>121003</v>
      </c>
      <c r="E100" s="0" t="s">
        <v>422</v>
      </c>
      <c r="F100" s="0" t="s">
        <v>166</v>
      </c>
      <c r="G100" s="0" t="s">
        <v>167</v>
      </c>
      <c r="H100" s="0" t="s">
        <v>423</v>
      </c>
      <c r="I100" s="0" t="s">
        <v>10</v>
      </c>
      <c r="J100" s="0" t="s">
        <v>179</v>
      </c>
      <c r="K100" s="0" t="s">
        <v>504</v>
      </c>
      <c r="L100" s="0" t="s">
        <v>500</v>
      </c>
      <c r="M100" s="0" t="s">
        <v>477</v>
      </c>
      <c r="N100" s="0" t="n">
        <v>28.3</v>
      </c>
      <c r="O100" s="0" t="n">
        <v>0.765</v>
      </c>
      <c r="P100" s="0" t="n">
        <v>61.3</v>
      </c>
    </row>
    <row r="101" customFormat="false" ht="13.8" hidden="false" customHeight="false" outlineLevel="0" collapsed="false">
      <c r="A101" s="0" t="s">
        <v>424</v>
      </c>
      <c r="B101" s="0" t="s">
        <v>104</v>
      </c>
      <c r="C101" s="0" t="s">
        <v>425</v>
      </c>
      <c r="D101" s="0" t="n">
        <v>121003</v>
      </c>
      <c r="E101" s="0" t="s">
        <v>426</v>
      </c>
      <c r="F101" s="0" t="s">
        <v>166</v>
      </c>
      <c r="G101" s="0" t="s">
        <v>167</v>
      </c>
      <c r="H101" s="0" t="s">
        <v>172</v>
      </c>
      <c r="I101" s="0" t="s">
        <v>10</v>
      </c>
      <c r="J101" s="0" t="s">
        <v>179</v>
      </c>
      <c r="K101" s="0" t="s">
        <v>498</v>
      </c>
      <c r="L101" s="0" t="s">
        <v>500</v>
      </c>
      <c r="M101" s="0" t="s">
        <v>476</v>
      </c>
      <c r="N101" s="0" t="n">
        <v>33</v>
      </c>
      <c r="O101" s="0" t="n">
        <v>0.5</v>
      </c>
      <c r="P101" s="0" t="n">
        <v>33</v>
      </c>
    </row>
    <row r="102" customFormat="false" ht="13.8" hidden="false" customHeight="false" outlineLevel="0" collapsed="false">
      <c r="A102" s="0" t="s">
        <v>427</v>
      </c>
      <c r="B102" s="0" t="s">
        <v>100</v>
      </c>
      <c r="C102" s="0" t="s">
        <v>428</v>
      </c>
      <c r="D102" s="0" t="n">
        <v>121003</v>
      </c>
      <c r="E102" s="0" t="s">
        <v>429</v>
      </c>
      <c r="F102" s="0" t="s">
        <v>166</v>
      </c>
      <c r="G102" s="0" t="s">
        <v>167</v>
      </c>
      <c r="H102" s="0" t="s">
        <v>168</v>
      </c>
      <c r="I102" s="0" t="s">
        <v>10</v>
      </c>
      <c r="J102" s="0" t="s">
        <v>179</v>
      </c>
      <c r="K102" s="0" t="s">
        <v>498</v>
      </c>
      <c r="L102" s="0" t="s">
        <v>500</v>
      </c>
      <c r="M102" s="0" t="s">
        <v>476</v>
      </c>
      <c r="N102" s="0" t="n">
        <v>33</v>
      </c>
      <c r="O102" s="0" t="n">
        <v>0.83</v>
      </c>
      <c r="P102" s="0" t="n">
        <v>61.3</v>
      </c>
    </row>
    <row r="103" customFormat="false" ht="13.8" hidden="false" customHeight="false" outlineLevel="0" collapsed="false">
      <c r="A103" s="0" t="s">
        <v>430</v>
      </c>
      <c r="B103" s="0" t="s">
        <v>84</v>
      </c>
      <c r="C103" s="0" t="s">
        <v>233</v>
      </c>
      <c r="D103" s="0" t="n">
        <v>121003</v>
      </c>
      <c r="E103" s="0" t="s">
        <v>345</v>
      </c>
      <c r="F103" s="0" t="s">
        <v>166</v>
      </c>
      <c r="G103" s="0" t="s">
        <v>167</v>
      </c>
      <c r="H103" s="0" t="s">
        <v>172</v>
      </c>
      <c r="I103" s="0" t="s">
        <v>10</v>
      </c>
      <c r="J103" s="0" t="s">
        <v>179</v>
      </c>
      <c r="K103" s="0" t="s">
        <v>498</v>
      </c>
      <c r="L103" s="0" t="s">
        <v>500</v>
      </c>
      <c r="M103" s="0" t="s">
        <v>476</v>
      </c>
      <c r="N103" s="0" t="n">
        <v>33</v>
      </c>
      <c r="O103" s="0" t="n">
        <v>0.5</v>
      </c>
      <c r="P103" s="0" t="n">
        <v>33</v>
      </c>
    </row>
    <row r="104" customFormat="false" ht="13.8" hidden="false" customHeight="false" outlineLevel="0" collapsed="false">
      <c r="A104" s="0" t="s">
        <v>431</v>
      </c>
      <c r="B104" s="0" t="s">
        <v>81</v>
      </c>
      <c r="C104" s="0" t="s">
        <v>202</v>
      </c>
      <c r="D104" s="0" t="n">
        <v>121003</v>
      </c>
      <c r="E104" s="0" t="s">
        <v>432</v>
      </c>
      <c r="F104" s="0" t="s">
        <v>179</v>
      </c>
      <c r="G104" s="0" t="s">
        <v>167</v>
      </c>
      <c r="H104" s="0" t="s">
        <v>180</v>
      </c>
      <c r="I104" s="0" t="s">
        <v>10</v>
      </c>
      <c r="J104" s="0" t="s">
        <v>221</v>
      </c>
      <c r="K104" s="0" t="s">
        <v>498</v>
      </c>
      <c r="L104" s="0" t="s">
        <v>500</v>
      </c>
      <c r="M104" s="0" t="s">
        <v>482</v>
      </c>
      <c r="N104" s="0" t="n">
        <v>56.6</v>
      </c>
      <c r="O104" s="0" t="n">
        <v>0.5</v>
      </c>
      <c r="P104" s="0" t="n">
        <v>56.6</v>
      </c>
    </row>
    <row r="105" customFormat="false" ht="13.8" hidden="false" customHeight="false" outlineLevel="0" collapsed="false">
      <c r="A105" s="0" t="s">
        <v>433</v>
      </c>
      <c r="B105" s="0" t="s">
        <v>78</v>
      </c>
      <c r="C105" s="0" t="s">
        <v>202</v>
      </c>
      <c r="D105" s="0" t="n">
        <v>121003</v>
      </c>
      <c r="E105" s="0" t="s">
        <v>434</v>
      </c>
      <c r="F105" s="0" t="s">
        <v>166</v>
      </c>
      <c r="G105" s="0" t="s">
        <v>167</v>
      </c>
      <c r="H105" s="0" t="s">
        <v>172</v>
      </c>
      <c r="I105" s="0" t="s">
        <v>10</v>
      </c>
      <c r="J105" s="0" t="s">
        <v>179</v>
      </c>
      <c r="K105" s="0" t="s">
        <v>498</v>
      </c>
      <c r="L105" s="0" t="s">
        <v>500</v>
      </c>
      <c r="M105" s="0" t="s">
        <v>476</v>
      </c>
      <c r="N105" s="0" t="n">
        <v>33</v>
      </c>
      <c r="O105" s="0" t="n">
        <v>0.5</v>
      </c>
      <c r="P105" s="0" t="n">
        <v>33</v>
      </c>
    </row>
    <row r="106" customFormat="false" ht="13.8" hidden="false" customHeight="false" outlineLevel="0" collapsed="false">
      <c r="A106" s="0" t="s">
        <v>435</v>
      </c>
      <c r="B106" s="0" t="s">
        <v>77</v>
      </c>
      <c r="C106" s="0" t="s">
        <v>436</v>
      </c>
      <c r="D106" s="0" t="n">
        <v>121003</v>
      </c>
      <c r="E106" s="0" t="s">
        <v>437</v>
      </c>
      <c r="F106" s="0" t="s">
        <v>166</v>
      </c>
      <c r="G106" s="0" t="s">
        <v>167</v>
      </c>
      <c r="H106" s="0" t="s">
        <v>316</v>
      </c>
      <c r="I106" s="0" t="s">
        <v>10</v>
      </c>
      <c r="J106" s="0" t="s">
        <v>179</v>
      </c>
      <c r="K106" s="0" t="s">
        <v>498</v>
      </c>
      <c r="L106" s="0" t="s">
        <v>500</v>
      </c>
      <c r="M106" s="0" t="s">
        <v>476</v>
      </c>
      <c r="N106" s="0" t="n">
        <v>33</v>
      </c>
      <c r="O106" s="0" t="n">
        <v>0.22</v>
      </c>
      <c r="P106" s="0" t="n">
        <v>33</v>
      </c>
    </row>
    <row r="107" customFormat="false" ht="13.8" hidden="false" customHeight="false" outlineLevel="0" collapsed="false">
      <c r="A107" s="0" t="s">
        <v>438</v>
      </c>
      <c r="B107" s="0" t="s">
        <v>75</v>
      </c>
      <c r="C107" s="0" t="s">
        <v>439</v>
      </c>
      <c r="D107" s="0" t="n">
        <v>121003</v>
      </c>
      <c r="E107" s="0" t="s">
        <v>440</v>
      </c>
      <c r="F107" s="0" t="s">
        <v>166</v>
      </c>
      <c r="G107" s="0" t="s">
        <v>167</v>
      </c>
      <c r="H107" s="0" t="s">
        <v>176</v>
      </c>
      <c r="I107" s="0" t="s">
        <v>10</v>
      </c>
      <c r="J107" s="0" t="s">
        <v>179</v>
      </c>
      <c r="K107" s="0" t="s">
        <v>504</v>
      </c>
      <c r="L107" s="0" t="s">
        <v>500</v>
      </c>
      <c r="M107" s="0" t="s">
        <v>477</v>
      </c>
      <c r="N107" s="0" t="n">
        <v>28.3</v>
      </c>
      <c r="O107" s="0" t="n">
        <v>0.6</v>
      </c>
      <c r="P107" s="0" t="n">
        <v>61.3</v>
      </c>
    </row>
    <row r="108" customFormat="false" ht="13.8" hidden="false" customHeight="false" outlineLevel="0" collapsed="false">
      <c r="A108" s="0" t="s">
        <v>441</v>
      </c>
      <c r="B108" s="0" t="s">
        <v>74</v>
      </c>
      <c r="C108" s="0" t="s">
        <v>318</v>
      </c>
      <c r="D108" s="0" t="n">
        <v>121003</v>
      </c>
      <c r="E108" s="0" t="s">
        <v>343</v>
      </c>
      <c r="F108" s="0" t="s">
        <v>166</v>
      </c>
      <c r="G108" s="0" t="s">
        <v>167</v>
      </c>
      <c r="H108" s="0" t="s">
        <v>172</v>
      </c>
      <c r="I108" s="0" t="s">
        <v>10</v>
      </c>
      <c r="J108" s="0" t="s">
        <v>179</v>
      </c>
      <c r="K108" s="0" t="s">
        <v>498</v>
      </c>
      <c r="L108" s="0" t="s">
        <v>500</v>
      </c>
      <c r="M108" s="0" t="s">
        <v>476</v>
      </c>
      <c r="N108" s="0" t="n">
        <v>33</v>
      </c>
      <c r="O108" s="0" t="n">
        <v>0.5</v>
      </c>
      <c r="P108" s="0" t="n">
        <v>33</v>
      </c>
    </row>
    <row r="109" customFormat="false" ht="13.8" hidden="false" customHeight="false" outlineLevel="0" collapsed="false">
      <c r="A109" s="0" t="s">
        <v>442</v>
      </c>
      <c r="B109" s="0" t="s">
        <v>73</v>
      </c>
      <c r="C109" s="0" t="s">
        <v>202</v>
      </c>
      <c r="D109" s="0" t="n">
        <v>121003</v>
      </c>
      <c r="E109" s="0" t="s">
        <v>443</v>
      </c>
      <c r="F109" s="0" t="s">
        <v>166</v>
      </c>
      <c r="G109" s="0" t="s">
        <v>167</v>
      </c>
      <c r="H109" s="0" t="s">
        <v>172</v>
      </c>
      <c r="I109" s="0" t="s">
        <v>10</v>
      </c>
      <c r="J109" s="0" t="s">
        <v>179</v>
      </c>
      <c r="K109" s="0" t="s">
        <v>498</v>
      </c>
      <c r="L109" s="0" t="s">
        <v>500</v>
      </c>
      <c r="M109" s="0" t="s">
        <v>476</v>
      </c>
      <c r="N109" s="0" t="n">
        <v>33</v>
      </c>
      <c r="O109" s="0" t="n">
        <v>0.5</v>
      </c>
      <c r="P109" s="0" t="n">
        <v>33</v>
      </c>
    </row>
    <row r="110" customFormat="false" ht="13.8" hidden="false" customHeight="false" outlineLevel="0" collapsed="false">
      <c r="A110" s="0" t="s">
        <v>444</v>
      </c>
      <c r="B110" s="0" t="s">
        <v>72</v>
      </c>
      <c r="C110" s="0" t="s">
        <v>202</v>
      </c>
      <c r="D110" s="0" t="n">
        <v>121003</v>
      </c>
      <c r="E110" s="0" t="s">
        <v>445</v>
      </c>
      <c r="F110" s="0" t="s">
        <v>166</v>
      </c>
      <c r="G110" s="0" t="s">
        <v>167</v>
      </c>
      <c r="H110" s="0" t="s">
        <v>172</v>
      </c>
      <c r="I110" s="0" t="s">
        <v>10</v>
      </c>
      <c r="J110" s="0" t="s">
        <v>179</v>
      </c>
      <c r="K110" s="0" t="s">
        <v>498</v>
      </c>
      <c r="L110" s="0" t="s">
        <v>500</v>
      </c>
      <c r="M110" s="0" t="s">
        <v>476</v>
      </c>
      <c r="N110" s="0" t="n">
        <v>33</v>
      </c>
      <c r="O110" s="0" t="n">
        <v>0.5</v>
      </c>
      <c r="P110" s="0" t="n">
        <v>33</v>
      </c>
    </row>
    <row r="111" customFormat="false" ht="13.8" hidden="false" customHeight="false" outlineLevel="0" collapsed="false">
      <c r="A111" s="0" t="s">
        <v>446</v>
      </c>
      <c r="B111" s="0" t="s">
        <v>71</v>
      </c>
      <c r="C111" s="0" t="s">
        <v>271</v>
      </c>
      <c r="D111" s="0" t="n">
        <v>121003</v>
      </c>
      <c r="E111" s="0" t="s">
        <v>447</v>
      </c>
      <c r="F111" s="0" t="s">
        <v>166</v>
      </c>
      <c r="G111" s="0" t="s">
        <v>167</v>
      </c>
      <c r="H111" s="0" t="s">
        <v>172</v>
      </c>
      <c r="I111" s="0" t="s">
        <v>10</v>
      </c>
      <c r="J111" s="0" t="s">
        <v>179</v>
      </c>
      <c r="K111" s="0" t="s">
        <v>498</v>
      </c>
      <c r="L111" s="0" t="s">
        <v>500</v>
      </c>
      <c r="M111" s="0" t="s">
        <v>476</v>
      </c>
      <c r="N111" s="0" t="n">
        <v>33</v>
      </c>
      <c r="O111" s="0" t="n">
        <v>0.5</v>
      </c>
      <c r="P111" s="0" t="n">
        <v>33</v>
      </c>
    </row>
    <row r="112" customFormat="false" ht="13.8" hidden="false" customHeight="false" outlineLevel="0" collapsed="false">
      <c r="A112" s="0" t="s">
        <v>448</v>
      </c>
      <c r="B112" s="0" t="s">
        <v>64</v>
      </c>
      <c r="C112" s="0" t="s">
        <v>449</v>
      </c>
      <c r="D112" s="0" t="n">
        <v>121003</v>
      </c>
      <c r="E112" s="0" t="s">
        <v>450</v>
      </c>
      <c r="F112" s="0" t="s">
        <v>166</v>
      </c>
      <c r="G112" s="0" t="s">
        <v>167</v>
      </c>
      <c r="H112" s="0" t="s">
        <v>172</v>
      </c>
      <c r="I112" s="0" t="s">
        <v>10</v>
      </c>
      <c r="J112" s="0" t="s">
        <v>179</v>
      </c>
      <c r="K112" s="0" t="s">
        <v>498</v>
      </c>
      <c r="L112" s="0" t="s">
        <v>500</v>
      </c>
      <c r="M112" s="0" t="s">
        <v>476</v>
      </c>
      <c r="N112" s="0" t="n">
        <v>33</v>
      </c>
      <c r="O112" s="0" t="n">
        <v>0.361</v>
      </c>
      <c r="P112" s="0" t="n">
        <v>33</v>
      </c>
    </row>
    <row r="113" customFormat="false" ht="13.8" hidden="false" customHeight="false" outlineLevel="0" collapsed="false">
      <c r="A113" s="0" t="s">
        <v>451</v>
      </c>
      <c r="B113" s="0" t="s">
        <v>62</v>
      </c>
      <c r="C113" s="0" t="s">
        <v>452</v>
      </c>
      <c r="D113" s="0" t="n">
        <v>121003</v>
      </c>
      <c r="E113" s="0" t="s">
        <v>453</v>
      </c>
      <c r="F113" s="0" t="s">
        <v>166</v>
      </c>
      <c r="G113" s="0" t="s">
        <v>167</v>
      </c>
      <c r="H113" s="0" t="s">
        <v>172</v>
      </c>
      <c r="I113" s="0" t="s">
        <v>10</v>
      </c>
      <c r="J113" s="0" t="s">
        <v>179</v>
      </c>
      <c r="K113" s="0" t="s">
        <v>498</v>
      </c>
      <c r="L113" s="0" t="s">
        <v>500</v>
      </c>
      <c r="M113" s="0" t="s">
        <v>476</v>
      </c>
      <c r="N113" s="0" t="n">
        <v>33</v>
      </c>
      <c r="O113" s="0" t="n">
        <v>0.5</v>
      </c>
      <c r="P113" s="0" t="n">
        <v>33</v>
      </c>
    </row>
    <row r="114" customFormat="false" ht="13.8" hidden="false" customHeight="false" outlineLevel="0" collapsed="false">
      <c r="A114" s="0" t="s">
        <v>454</v>
      </c>
      <c r="B114" s="0" t="s">
        <v>61</v>
      </c>
      <c r="C114" s="0" t="s">
        <v>271</v>
      </c>
      <c r="D114" s="0" t="n">
        <v>121003</v>
      </c>
      <c r="E114" s="0" t="s">
        <v>455</v>
      </c>
      <c r="F114" s="0" t="s">
        <v>166</v>
      </c>
      <c r="G114" s="0" t="s">
        <v>167</v>
      </c>
      <c r="H114" s="0" t="s">
        <v>172</v>
      </c>
      <c r="I114" s="0" t="s">
        <v>10</v>
      </c>
      <c r="J114" s="0" t="s">
        <v>179</v>
      </c>
      <c r="K114" s="0" t="s">
        <v>498</v>
      </c>
      <c r="L114" s="0" t="s">
        <v>500</v>
      </c>
      <c r="M114" s="0" t="s">
        <v>476</v>
      </c>
      <c r="N114" s="0" t="n">
        <v>33</v>
      </c>
      <c r="O114" s="0" t="n">
        <v>0.5</v>
      </c>
      <c r="P114" s="0" t="n">
        <v>33</v>
      </c>
    </row>
    <row r="115" customFormat="false" ht="13.8" hidden="false" customHeight="false" outlineLevel="0" collapsed="false">
      <c r="A115" s="0" t="s">
        <v>456</v>
      </c>
      <c r="B115" s="0" t="s">
        <v>60</v>
      </c>
      <c r="C115" s="0" t="s">
        <v>457</v>
      </c>
      <c r="D115" s="0" t="n">
        <v>121003</v>
      </c>
      <c r="E115" s="0" t="s">
        <v>371</v>
      </c>
      <c r="F115" s="0" t="s">
        <v>166</v>
      </c>
      <c r="G115" s="0" t="s">
        <v>167</v>
      </c>
      <c r="H115" s="0" t="s">
        <v>316</v>
      </c>
      <c r="I115" s="0" t="s">
        <v>10</v>
      </c>
      <c r="J115" s="0" t="s">
        <v>179</v>
      </c>
      <c r="K115" s="0" t="s">
        <v>498</v>
      </c>
      <c r="L115" s="0" t="s">
        <v>500</v>
      </c>
      <c r="M115" s="0" t="s">
        <v>476</v>
      </c>
      <c r="N115" s="0" t="n">
        <v>33</v>
      </c>
      <c r="O115" s="0" t="n">
        <v>0.986</v>
      </c>
      <c r="P115" s="0" t="n">
        <v>61.3</v>
      </c>
    </row>
    <row r="116" customFormat="false" ht="13.8" hidden="false" customHeight="false" outlineLevel="0" collapsed="false">
      <c r="A116" s="0" t="s">
        <v>458</v>
      </c>
      <c r="B116" s="0" t="s">
        <v>59</v>
      </c>
      <c r="C116" s="0" t="s">
        <v>459</v>
      </c>
      <c r="D116" s="0" t="n">
        <v>121003</v>
      </c>
      <c r="E116" s="0" t="s">
        <v>460</v>
      </c>
      <c r="F116" s="0" t="s">
        <v>166</v>
      </c>
      <c r="G116" s="0" t="s">
        <v>167</v>
      </c>
      <c r="H116" s="0" t="s">
        <v>176</v>
      </c>
      <c r="I116" s="0" t="s">
        <v>10</v>
      </c>
      <c r="J116" s="0" t="s">
        <v>179</v>
      </c>
      <c r="K116" s="0" t="s">
        <v>498</v>
      </c>
      <c r="L116" s="0" t="s">
        <v>500</v>
      </c>
      <c r="M116" s="0" t="s">
        <v>476</v>
      </c>
      <c r="N116" s="0" t="n">
        <v>33</v>
      </c>
      <c r="O116" s="0" t="n">
        <v>0.607</v>
      </c>
      <c r="P116" s="0" t="n">
        <v>61.3</v>
      </c>
    </row>
    <row r="117" customFormat="false" ht="13.8" hidden="false" customHeight="false" outlineLevel="0" collapsed="false">
      <c r="A117" s="0" t="s">
        <v>461</v>
      </c>
      <c r="B117" s="0" t="s">
        <v>58</v>
      </c>
      <c r="C117" s="0" t="s">
        <v>271</v>
      </c>
      <c r="D117" s="0" t="n">
        <v>121003</v>
      </c>
      <c r="E117" s="0" t="s">
        <v>462</v>
      </c>
      <c r="F117" s="0" t="s">
        <v>166</v>
      </c>
      <c r="G117" s="0" t="s">
        <v>167</v>
      </c>
      <c r="H117" s="0" t="s">
        <v>172</v>
      </c>
      <c r="I117" s="0" t="s">
        <v>10</v>
      </c>
      <c r="J117" s="0" t="s">
        <v>179</v>
      </c>
      <c r="K117" s="0" t="s">
        <v>498</v>
      </c>
      <c r="L117" s="0" t="s">
        <v>500</v>
      </c>
      <c r="M117" s="0" t="s">
        <v>476</v>
      </c>
      <c r="N117" s="0" t="n">
        <v>33</v>
      </c>
      <c r="O117" s="0" t="n">
        <v>0.488</v>
      </c>
      <c r="P117" s="0" t="n">
        <v>33</v>
      </c>
    </row>
    <row r="118" customFormat="false" ht="13.8" hidden="false" customHeight="false" outlineLevel="0" collapsed="false">
      <c r="A118" s="0" t="s">
        <v>463</v>
      </c>
      <c r="B118" s="0" t="s">
        <v>57</v>
      </c>
      <c r="C118" s="0" t="s">
        <v>202</v>
      </c>
      <c r="D118" s="0" t="n">
        <v>121003</v>
      </c>
      <c r="E118" s="0" t="s">
        <v>455</v>
      </c>
      <c r="F118" s="0" t="s">
        <v>166</v>
      </c>
      <c r="G118" s="0" t="s">
        <v>167</v>
      </c>
      <c r="H118" s="0" t="s">
        <v>172</v>
      </c>
      <c r="I118" s="0" t="s">
        <v>10</v>
      </c>
      <c r="J118" s="0" t="s">
        <v>179</v>
      </c>
      <c r="K118" s="0" t="s">
        <v>498</v>
      </c>
      <c r="L118" s="0" t="s">
        <v>500</v>
      </c>
      <c r="M118" s="0" t="s">
        <v>476</v>
      </c>
      <c r="N118" s="0" t="n">
        <v>33</v>
      </c>
      <c r="O118" s="0" t="n">
        <v>0.5</v>
      </c>
      <c r="P118" s="0" t="n">
        <v>33</v>
      </c>
    </row>
    <row r="119" customFormat="false" ht="13.8" hidden="false" customHeight="false" outlineLevel="0" collapsed="false">
      <c r="A119" s="0" t="s">
        <v>464</v>
      </c>
      <c r="B119" s="0" t="s">
        <v>52</v>
      </c>
      <c r="C119" s="0" t="s">
        <v>390</v>
      </c>
      <c r="D119" s="0" t="n">
        <v>121003</v>
      </c>
      <c r="E119" s="0" t="s">
        <v>371</v>
      </c>
      <c r="F119" s="0" t="s">
        <v>166</v>
      </c>
      <c r="G119" s="0" t="s">
        <v>167</v>
      </c>
      <c r="H119" s="0" t="s">
        <v>168</v>
      </c>
      <c r="I119" s="0" t="s">
        <v>10</v>
      </c>
      <c r="J119" s="0" t="s">
        <v>179</v>
      </c>
      <c r="K119" s="0" t="s">
        <v>498</v>
      </c>
      <c r="L119" s="0" t="s">
        <v>500</v>
      </c>
      <c r="M119" s="0" t="s">
        <v>476</v>
      </c>
      <c r="N119" s="0" t="n">
        <v>33</v>
      </c>
      <c r="O119" s="0" t="n">
        <v>0.945</v>
      </c>
      <c r="P119" s="0" t="n">
        <v>61.3</v>
      </c>
    </row>
    <row r="120" customFormat="false" ht="13.8" hidden="false" customHeight="false" outlineLevel="0" collapsed="false">
      <c r="A120" s="0" t="s">
        <v>465</v>
      </c>
      <c r="B120" s="0" t="s">
        <v>46</v>
      </c>
      <c r="C120" s="0" t="s">
        <v>318</v>
      </c>
      <c r="D120" s="0" t="n">
        <v>121003</v>
      </c>
      <c r="E120" s="0" t="s">
        <v>443</v>
      </c>
      <c r="F120" s="0" t="s">
        <v>166</v>
      </c>
      <c r="G120" s="0" t="s">
        <v>167</v>
      </c>
      <c r="H120" s="0" t="s">
        <v>172</v>
      </c>
      <c r="I120" s="0" t="s">
        <v>10</v>
      </c>
      <c r="J120" s="0" t="s">
        <v>179</v>
      </c>
      <c r="K120" s="0" t="s">
        <v>498</v>
      </c>
      <c r="L120" s="0" t="s">
        <v>500</v>
      </c>
      <c r="M120" s="0" t="s">
        <v>476</v>
      </c>
      <c r="N120" s="0" t="n">
        <v>33</v>
      </c>
      <c r="O120" s="0" t="n">
        <v>0.5</v>
      </c>
      <c r="P120" s="0" t="n">
        <v>33</v>
      </c>
    </row>
    <row r="121" customFormat="false" ht="13.8" hidden="false" customHeight="false" outlineLevel="0" collapsed="false">
      <c r="A121" s="0" t="s">
        <v>466</v>
      </c>
      <c r="B121" s="0" t="s">
        <v>41</v>
      </c>
      <c r="C121" s="0" t="s">
        <v>425</v>
      </c>
      <c r="D121" s="0" t="n">
        <v>121003</v>
      </c>
      <c r="E121" s="0" t="s">
        <v>467</v>
      </c>
      <c r="F121" s="0" t="s">
        <v>166</v>
      </c>
      <c r="G121" s="0" t="s">
        <v>167</v>
      </c>
      <c r="H121" s="0" t="s">
        <v>172</v>
      </c>
      <c r="I121" s="0" t="s">
        <v>10</v>
      </c>
      <c r="J121" s="0" t="s">
        <v>179</v>
      </c>
      <c r="K121" s="0" t="s">
        <v>498</v>
      </c>
      <c r="L121" s="0" t="s">
        <v>500</v>
      </c>
      <c r="M121" s="0" t="s">
        <v>476</v>
      </c>
      <c r="N121" s="0" t="n">
        <v>33</v>
      </c>
      <c r="O121" s="0" t="n">
        <v>0.5</v>
      </c>
      <c r="P121" s="0" t="n">
        <v>33</v>
      </c>
    </row>
    <row r="122" customFormat="false" ht="13.8" hidden="false" customHeight="false" outlineLevel="0" collapsed="false">
      <c r="A122" s="0" t="s">
        <v>468</v>
      </c>
      <c r="B122" s="0" t="s">
        <v>70</v>
      </c>
      <c r="C122" s="0" t="s">
        <v>194</v>
      </c>
      <c r="D122" s="0" t="n">
        <v>121003</v>
      </c>
      <c r="E122" s="0" t="s">
        <v>469</v>
      </c>
      <c r="F122" s="0" t="s">
        <v>166</v>
      </c>
      <c r="G122" s="0" t="s">
        <v>222</v>
      </c>
      <c r="H122" s="0" t="s">
        <v>360</v>
      </c>
      <c r="I122" s="0" t="s">
        <v>10</v>
      </c>
      <c r="J122" s="0" t="s">
        <v>179</v>
      </c>
      <c r="K122" s="0" t="s">
        <v>498</v>
      </c>
      <c r="L122" s="0" t="s">
        <v>502</v>
      </c>
      <c r="M122" s="0" t="s">
        <v>486</v>
      </c>
      <c r="N122" s="0" t="n">
        <v>20.5</v>
      </c>
      <c r="O122" s="0" t="n">
        <v>0.607</v>
      </c>
      <c r="P122" s="0" t="n">
        <v>48.8</v>
      </c>
    </row>
    <row r="123" customFormat="false" ht="13.8" hidden="false" customHeight="false" outlineLevel="0" collapsed="false">
      <c r="A123" s="0" t="s">
        <v>470</v>
      </c>
      <c r="B123" s="0" t="s">
        <v>29</v>
      </c>
      <c r="C123" s="0" t="s">
        <v>194</v>
      </c>
      <c r="D123" s="0" t="n">
        <v>121003</v>
      </c>
      <c r="E123" s="0" t="s">
        <v>471</v>
      </c>
      <c r="F123" s="0" t="s">
        <v>166</v>
      </c>
      <c r="G123" s="0" t="s">
        <v>167</v>
      </c>
      <c r="H123" s="0" t="s">
        <v>184</v>
      </c>
      <c r="I123" s="0" t="s">
        <v>10</v>
      </c>
      <c r="J123" s="0" t="s">
        <v>179</v>
      </c>
      <c r="K123" s="0" t="s">
        <v>498</v>
      </c>
      <c r="L123" s="0" t="s">
        <v>500</v>
      </c>
      <c r="M123" s="0" t="s">
        <v>476</v>
      </c>
      <c r="N123" s="0" t="n">
        <v>33</v>
      </c>
      <c r="O123" s="0" t="n">
        <v>0.515</v>
      </c>
      <c r="P123" s="0" t="n">
        <v>61.3</v>
      </c>
    </row>
    <row r="124" customFormat="false" ht="13.8" hidden="false" customHeight="false" outlineLevel="0" collapsed="false">
      <c r="A124" s="0" t="s">
        <v>472</v>
      </c>
      <c r="B124" s="0" t="s">
        <v>49</v>
      </c>
      <c r="C124" s="0" t="s">
        <v>194</v>
      </c>
      <c r="D124" s="0" t="n">
        <v>121003</v>
      </c>
      <c r="E124" s="0" t="s">
        <v>395</v>
      </c>
      <c r="F124" s="0" t="s">
        <v>179</v>
      </c>
      <c r="G124" s="0" t="s">
        <v>167</v>
      </c>
      <c r="H124" s="0" t="s">
        <v>215</v>
      </c>
      <c r="I124" s="0" t="s">
        <v>10</v>
      </c>
      <c r="J124" s="0" t="s">
        <v>221</v>
      </c>
      <c r="K124" s="0" t="s">
        <v>498</v>
      </c>
      <c r="L124" s="0" t="s">
        <v>500</v>
      </c>
      <c r="M124" s="0" t="s">
        <v>482</v>
      </c>
      <c r="N124" s="0" t="n">
        <v>56.6</v>
      </c>
      <c r="O124" s="0" t="n">
        <v>0.689</v>
      </c>
      <c r="P124" s="0" t="n">
        <v>112.1</v>
      </c>
    </row>
    <row r="125" customFormat="false" ht="13.8" hidden="false" customHeight="false" outlineLevel="0" collapsed="false">
      <c r="A125" s="0" t="s">
        <v>473</v>
      </c>
      <c r="B125" s="0" t="s">
        <v>53</v>
      </c>
      <c r="C125" s="0" t="s">
        <v>194</v>
      </c>
      <c r="D125" s="0" t="n">
        <v>121003</v>
      </c>
      <c r="E125" s="0" t="s">
        <v>462</v>
      </c>
      <c r="F125" s="0" t="s">
        <v>166</v>
      </c>
      <c r="G125" s="0" t="s">
        <v>167</v>
      </c>
      <c r="H125" s="0" t="s">
        <v>184</v>
      </c>
      <c r="I125" s="0" t="s">
        <v>10</v>
      </c>
      <c r="J125" s="0" t="s">
        <v>179</v>
      </c>
      <c r="K125" s="0" t="s">
        <v>498</v>
      </c>
      <c r="L125" s="0" t="s">
        <v>500</v>
      </c>
      <c r="M125" s="0" t="s">
        <v>476</v>
      </c>
      <c r="N125" s="0" t="n">
        <v>33</v>
      </c>
      <c r="O125" s="0" t="n">
        <v>0.75</v>
      </c>
      <c r="P125" s="0" t="n">
        <v>61.3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16"/>
    <col collapsed="false" customWidth="true" hidden="false" outlineLevel="0" max="3" min="3" style="0" width="24.25"/>
    <col collapsed="false" customWidth="true" hidden="false" outlineLevel="0" max="4" min="4" style="0" width="25.25"/>
    <col collapsed="false" customWidth="true" hidden="false" outlineLevel="0" max="5" min="5" style="0" width="26.25"/>
    <col collapsed="false" customWidth="true" hidden="false" outlineLevel="0" max="6" min="6" style="0" width="19.13"/>
    <col collapsed="false" customWidth="true" hidden="false" outlineLevel="0" max="7" min="7" style="0" width="22.5"/>
    <col collapsed="false" customWidth="true" hidden="false" outlineLevel="0" max="8" min="8" style="0" width="29.25"/>
    <col collapsed="false" customWidth="true" hidden="false" outlineLevel="0" max="9" min="9" style="0" width="17.62"/>
    <col collapsed="false" customWidth="true" hidden="false" outlineLevel="0" max="10" min="10" style="0" width="35.88"/>
    <col collapsed="false" customWidth="true" hidden="false" outlineLevel="0" max="11" min="11" style="0" width="59.42"/>
    <col collapsed="false" customWidth="true" hidden="false" outlineLevel="0" max="12" min="12" style="0" width="19.62"/>
    <col collapsed="false" customWidth="true" hidden="false" outlineLevel="0" max="13" min="13" style="0" width="18.33"/>
    <col collapsed="false" customWidth="true" hidden="false" outlineLevel="0" max="14" min="14" style="0" width="5.54"/>
    <col collapsed="false" customWidth="true" hidden="false" outlineLevel="0" max="15" min="15" style="0" width="7.2"/>
  </cols>
  <sheetData>
    <row r="1" customFormat="false" ht="13.8" hidden="false" customHeight="false" outlineLevel="0" collapsed="false">
      <c r="A1" s="45" t="s">
        <v>507</v>
      </c>
      <c r="B1" s="45" t="s">
        <v>149</v>
      </c>
      <c r="C1" s="45" t="s">
        <v>508</v>
      </c>
      <c r="D1" s="45" t="s">
        <v>509</v>
      </c>
      <c r="E1" s="45" t="s">
        <v>510</v>
      </c>
      <c r="F1" s="45" t="s">
        <v>511</v>
      </c>
      <c r="G1" s="45" t="s">
        <v>512</v>
      </c>
      <c r="H1" s="45" t="s">
        <v>513</v>
      </c>
      <c r="I1" s="45" t="s">
        <v>514</v>
      </c>
      <c r="J1" s="45" t="s">
        <v>515</v>
      </c>
      <c r="K1" s="45" t="s">
        <v>516</v>
      </c>
    </row>
    <row r="2" customFormat="false" ht="13.8" hidden="false" customHeight="false" outlineLevel="0" collapsed="false">
      <c r="A2" s="0" t="s">
        <v>163</v>
      </c>
      <c r="B2" s="0" t="s">
        <v>140</v>
      </c>
      <c r="C2" s="0" t="n">
        <v>1.302</v>
      </c>
      <c r="D2" s="0" t="n">
        <v>1.5</v>
      </c>
      <c r="E2" s="0" t="s">
        <v>164</v>
      </c>
      <c r="F2" s="0" t="n">
        <v>1.5</v>
      </c>
      <c r="G2" s="0" t="s">
        <v>166</v>
      </c>
      <c r="H2" s="0" t="s">
        <v>166</v>
      </c>
      <c r="I2" s="0" t="n">
        <v>135</v>
      </c>
      <c r="J2" s="0" t="n">
        <v>135</v>
      </c>
      <c r="K2" s="0" t="n">
        <v>0</v>
      </c>
    </row>
    <row r="3" customFormat="false" ht="15" hidden="false" customHeight="false" outlineLevel="0" collapsed="false">
      <c r="A3" s="0" t="s">
        <v>169</v>
      </c>
      <c r="B3" s="0" t="s">
        <v>137</v>
      </c>
      <c r="C3" s="0" t="n">
        <v>0.615</v>
      </c>
      <c r="D3" s="0" t="n">
        <v>1</v>
      </c>
      <c r="E3" s="0" t="s">
        <v>170</v>
      </c>
      <c r="F3" s="0" t="n">
        <v>1</v>
      </c>
      <c r="G3" s="0" t="s">
        <v>166</v>
      </c>
      <c r="H3" s="0" t="s">
        <v>166</v>
      </c>
      <c r="I3" s="0" t="n">
        <v>90.2</v>
      </c>
      <c r="J3" s="0" t="n">
        <v>90.2</v>
      </c>
      <c r="K3" s="0" t="n">
        <v>0</v>
      </c>
      <c r="M3" s="46"/>
      <c r="N3" s="47" t="s">
        <v>517</v>
      </c>
      <c r="O3" s="46" t="s">
        <v>518</v>
      </c>
    </row>
    <row r="4" customFormat="false" ht="15" hidden="false" customHeight="false" outlineLevel="0" collapsed="false">
      <c r="A4" s="0" t="s">
        <v>173</v>
      </c>
      <c r="B4" s="0" t="s">
        <v>134</v>
      </c>
      <c r="C4" s="0" t="n">
        <v>2.265</v>
      </c>
      <c r="D4" s="0" t="n">
        <v>2.5</v>
      </c>
      <c r="E4" s="0" t="s">
        <v>174</v>
      </c>
      <c r="F4" s="0" t="n">
        <v>2.5</v>
      </c>
      <c r="G4" s="0" t="s">
        <v>166</v>
      </c>
      <c r="H4" s="0" t="s">
        <v>166</v>
      </c>
      <c r="I4" s="0" t="n">
        <v>224.6</v>
      </c>
      <c r="J4" s="0" t="n">
        <v>224.6</v>
      </c>
      <c r="K4" s="0" t="n">
        <v>0</v>
      </c>
      <c r="M4" s="48"/>
      <c r="N4" s="49"/>
      <c r="O4" s="50"/>
      <c r="R4" s="0" t="s">
        <v>519</v>
      </c>
    </row>
    <row r="5" customFormat="false" ht="15" hidden="false" customHeight="false" outlineLevel="0" collapsed="false">
      <c r="A5" s="0" t="s">
        <v>177</v>
      </c>
      <c r="B5" s="0" t="s">
        <v>132</v>
      </c>
      <c r="C5" s="0" t="n">
        <v>0.7</v>
      </c>
      <c r="D5" s="0" t="n">
        <v>1</v>
      </c>
      <c r="E5" s="0" t="s">
        <v>170</v>
      </c>
      <c r="F5" s="0" t="n">
        <v>1</v>
      </c>
      <c r="G5" s="0" t="s">
        <v>179</v>
      </c>
      <c r="H5" s="0" t="s">
        <v>179</v>
      </c>
      <c r="I5" s="0" t="n">
        <v>61.3</v>
      </c>
      <c r="J5" s="0" t="n">
        <v>61.3</v>
      </c>
      <c r="K5" s="0" t="n">
        <v>0</v>
      </c>
      <c r="M5" s="48" t="s">
        <v>520</v>
      </c>
      <c r="N5" s="51" t="n">
        <v>21</v>
      </c>
      <c r="O5" s="52" t="n">
        <v>1719.6</v>
      </c>
    </row>
    <row r="6" customFormat="false" ht="15" hidden="false" customHeight="false" outlineLevel="0" collapsed="false">
      <c r="A6" s="0" t="s">
        <v>181</v>
      </c>
      <c r="B6" s="0" t="s">
        <v>112</v>
      </c>
      <c r="C6" s="0" t="n">
        <v>0.24</v>
      </c>
      <c r="D6" s="0" t="n">
        <v>0.5</v>
      </c>
      <c r="E6" s="0" t="s">
        <v>182</v>
      </c>
      <c r="F6" s="0" t="n">
        <v>0.5</v>
      </c>
      <c r="G6" s="0" t="s">
        <v>166</v>
      </c>
      <c r="H6" s="0" t="s">
        <v>166</v>
      </c>
      <c r="I6" s="0" t="n">
        <v>45.4</v>
      </c>
      <c r="J6" s="0" t="n">
        <v>45.4</v>
      </c>
      <c r="K6" s="0" t="n">
        <v>0</v>
      </c>
      <c r="M6" s="48"/>
      <c r="N6" s="49"/>
      <c r="O6" s="50"/>
    </row>
    <row r="7" customFormat="false" ht="15" hidden="false" customHeight="false" outlineLevel="0" collapsed="false">
      <c r="A7" s="0" t="s">
        <v>185</v>
      </c>
      <c r="B7" s="0" t="s">
        <v>124</v>
      </c>
      <c r="C7" s="0" t="n">
        <v>0.24</v>
      </c>
      <c r="D7" s="0" t="n">
        <v>0.5</v>
      </c>
      <c r="E7" s="0" t="s">
        <v>182</v>
      </c>
      <c r="F7" s="0" t="n">
        <v>0.5</v>
      </c>
      <c r="G7" s="0" t="s">
        <v>166</v>
      </c>
      <c r="H7" s="0" t="s">
        <v>166</v>
      </c>
      <c r="I7" s="0" t="n">
        <v>45.4</v>
      </c>
      <c r="J7" s="0" t="n">
        <v>45.4</v>
      </c>
      <c r="K7" s="0" t="n">
        <v>0</v>
      </c>
      <c r="M7" s="53" t="s">
        <v>521</v>
      </c>
      <c r="N7" s="51" t="n">
        <v>92</v>
      </c>
      <c r="O7" s="52" t="n">
        <v>-5680.7</v>
      </c>
    </row>
    <row r="8" customFormat="false" ht="15" hidden="false" customHeight="false" outlineLevel="0" collapsed="false">
      <c r="A8" s="0" t="s">
        <v>187</v>
      </c>
      <c r="B8" s="0" t="s">
        <v>115</v>
      </c>
      <c r="C8" s="0" t="n">
        <v>0.84</v>
      </c>
      <c r="D8" s="0" t="n">
        <v>1</v>
      </c>
      <c r="E8" s="0" t="s">
        <v>170</v>
      </c>
      <c r="F8" s="0" t="n">
        <v>1</v>
      </c>
      <c r="G8" s="0" t="s">
        <v>179</v>
      </c>
      <c r="H8" s="0" t="s">
        <v>179</v>
      </c>
      <c r="I8" s="0" t="n">
        <v>61.3</v>
      </c>
      <c r="J8" s="0" t="n">
        <v>61.3</v>
      </c>
      <c r="K8" s="0" t="n">
        <v>0</v>
      </c>
      <c r="M8" s="48"/>
      <c r="N8" s="49"/>
      <c r="O8" s="50"/>
    </row>
    <row r="9" customFormat="false" ht="15" hidden="false" customHeight="false" outlineLevel="0" collapsed="false">
      <c r="A9" s="0" t="s">
        <v>189</v>
      </c>
      <c r="B9" s="0" t="s">
        <v>110</v>
      </c>
      <c r="C9" s="0" t="n">
        <v>1.168</v>
      </c>
      <c r="D9" s="0" t="n">
        <v>1.5</v>
      </c>
      <c r="E9" s="0" t="s">
        <v>190</v>
      </c>
      <c r="F9" s="0" t="n">
        <v>1.5</v>
      </c>
      <c r="G9" s="0" t="s">
        <v>179</v>
      </c>
      <c r="H9" s="0" t="s">
        <v>179</v>
      </c>
      <c r="I9" s="0" t="n">
        <v>89.6</v>
      </c>
      <c r="J9" s="0" t="n">
        <v>89.6</v>
      </c>
      <c r="K9" s="0" t="n">
        <v>0</v>
      </c>
      <c r="M9" s="53" t="s">
        <v>522</v>
      </c>
      <c r="N9" s="51" t="n">
        <v>11</v>
      </c>
      <c r="O9" s="52" t="n">
        <v>481.5</v>
      </c>
    </row>
    <row r="10" customFormat="false" ht="15" hidden="false" customHeight="false" outlineLevel="0" collapsed="false">
      <c r="A10" s="0" t="s">
        <v>193</v>
      </c>
      <c r="B10" s="0" t="s">
        <v>108</v>
      </c>
      <c r="C10" s="0" t="n">
        <v>0.5</v>
      </c>
      <c r="D10" s="0" t="n">
        <v>0.5</v>
      </c>
      <c r="E10" s="0" t="s">
        <v>194</v>
      </c>
      <c r="F10" s="0" t="n">
        <v>0.5</v>
      </c>
      <c r="G10" s="0" t="s">
        <v>166</v>
      </c>
      <c r="H10" s="0" t="s">
        <v>166</v>
      </c>
      <c r="I10" s="0" t="n">
        <v>45.4</v>
      </c>
      <c r="J10" s="0" t="n">
        <v>45.4</v>
      </c>
      <c r="K10" s="0" t="n">
        <v>0</v>
      </c>
      <c r="M10" s="54"/>
      <c r="N10" s="55"/>
      <c r="O10" s="56"/>
    </row>
    <row r="11" customFormat="false" ht="13.8" hidden="false" customHeight="false" outlineLevel="0" collapsed="false">
      <c r="A11" s="0" t="s">
        <v>196</v>
      </c>
      <c r="B11" s="0" t="s">
        <v>106</v>
      </c>
      <c r="C11" s="0" t="n">
        <v>0.5</v>
      </c>
      <c r="D11" s="0" t="n">
        <v>0.5</v>
      </c>
      <c r="E11" s="0" t="s">
        <v>194</v>
      </c>
      <c r="F11" s="0" t="n">
        <v>0.5</v>
      </c>
      <c r="G11" s="0" t="s">
        <v>166</v>
      </c>
      <c r="H11" s="0" t="s">
        <v>166</v>
      </c>
      <c r="I11" s="0" t="n">
        <v>45.4</v>
      </c>
      <c r="J11" s="0" t="n">
        <v>45.4</v>
      </c>
      <c r="K11" s="0" t="n">
        <v>0</v>
      </c>
    </row>
    <row r="12" customFormat="false" ht="13.8" hidden="false" customHeight="false" outlineLevel="0" collapsed="false">
      <c r="A12" s="0" t="s">
        <v>198</v>
      </c>
      <c r="B12" s="0" t="s">
        <v>98</v>
      </c>
      <c r="C12" s="0" t="n">
        <v>0.607</v>
      </c>
      <c r="D12" s="0" t="n">
        <v>1</v>
      </c>
      <c r="E12" s="0" t="s">
        <v>199</v>
      </c>
      <c r="F12" s="0" t="n">
        <v>1</v>
      </c>
      <c r="G12" s="0" t="s">
        <v>179</v>
      </c>
      <c r="H12" s="0" t="s">
        <v>179</v>
      </c>
      <c r="I12" s="0" t="n">
        <v>61.3</v>
      </c>
      <c r="J12" s="0" t="n">
        <v>61.3</v>
      </c>
      <c r="K12" s="0" t="n">
        <v>0</v>
      </c>
    </row>
    <row r="13" customFormat="false" ht="13.8" hidden="false" customHeight="false" outlineLevel="0" collapsed="false">
      <c r="A13" s="0" t="s">
        <v>201</v>
      </c>
      <c r="B13" s="0" t="s">
        <v>95</v>
      </c>
      <c r="C13" s="0" t="n">
        <v>0.607</v>
      </c>
      <c r="D13" s="0" t="n">
        <v>1</v>
      </c>
      <c r="E13" s="0" t="s">
        <v>202</v>
      </c>
      <c r="F13" s="0" t="n">
        <v>1</v>
      </c>
      <c r="G13" s="0" t="s">
        <v>166</v>
      </c>
      <c r="H13" s="0" t="s">
        <v>166</v>
      </c>
      <c r="I13" s="0" t="n">
        <v>90.2</v>
      </c>
      <c r="J13" s="0" t="n">
        <v>90.2</v>
      </c>
      <c r="K13" s="0" t="n">
        <v>0</v>
      </c>
    </row>
    <row r="14" customFormat="false" ht="13.8" hidden="false" customHeight="false" outlineLevel="0" collapsed="false">
      <c r="A14" s="0" t="s">
        <v>204</v>
      </c>
      <c r="B14" s="0" t="s">
        <v>94</v>
      </c>
      <c r="C14" s="0" t="n">
        <v>1.08</v>
      </c>
      <c r="D14" s="0" t="n">
        <v>1.5</v>
      </c>
      <c r="E14" s="0" t="s">
        <v>205</v>
      </c>
      <c r="F14" s="0" t="n">
        <v>1.5</v>
      </c>
      <c r="G14" s="0" t="s">
        <v>179</v>
      </c>
      <c r="H14" s="0" t="s">
        <v>179</v>
      </c>
      <c r="I14" s="0" t="n">
        <v>89.6</v>
      </c>
      <c r="J14" s="0" t="n">
        <v>89.6</v>
      </c>
      <c r="K14" s="0" t="n">
        <v>0</v>
      </c>
    </row>
    <row r="15" customFormat="false" ht="13.8" hidden="false" customHeight="false" outlineLevel="0" collapsed="false">
      <c r="A15" s="0" t="s">
        <v>207</v>
      </c>
      <c r="B15" s="0" t="s">
        <v>93</v>
      </c>
      <c r="C15" s="0" t="n">
        <v>0.93</v>
      </c>
      <c r="D15" s="0" t="n">
        <v>1</v>
      </c>
      <c r="E15" s="0" t="s">
        <v>170</v>
      </c>
      <c r="F15" s="0" t="n">
        <v>1</v>
      </c>
      <c r="G15" s="0" t="s">
        <v>166</v>
      </c>
      <c r="H15" s="0" t="s">
        <v>166</v>
      </c>
      <c r="I15" s="0" t="n">
        <v>90.2</v>
      </c>
      <c r="J15" s="0" t="n">
        <v>90.2</v>
      </c>
      <c r="K15" s="0" t="n">
        <v>0</v>
      </c>
    </row>
    <row r="16" customFormat="false" ht="13.8" hidden="false" customHeight="false" outlineLevel="0" collapsed="false">
      <c r="A16" s="0" t="s">
        <v>209</v>
      </c>
      <c r="B16" s="0" t="s">
        <v>96</v>
      </c>
      <c r="C16" s="0" t="n">
        <v>0.24</v>
      </c>
      <c r="D16" s="0" t="n">
        <v>0.5</v>
      </c>
      <c r="E16" s="0" t="s">
        <v>182</v>
      </c>
      <c r="F16" s="0" t="n">
        <v>0.5</v>
      </c>
      <c r="G16" s="0" t="s">
        <v>166</v>
      </c>
      <c r="H16" s="0" t="s">
        <v>166</v>
      </c>
      <c r="I16" s="0" t="n">
        <v>45.4</v>
      </c>
      <c r="J16" s="0" t="n">
        <v>45.4</v>
      </c>
      <c r="K16" s="0" t="n">
        <v>0</v>
      </c>
    </row>
    <row r="17" customFormat="false" ht="13.8" hidden="false" customHeight="false" outlineLevel="0" collapsed="false">
      <c r="A17" s="0" t="s">
        <v>211</v>
      </c>
      <c r="B17" s="0" t="s">
        <v>89</v>
      </c>
      <c r="C17" s="0" t="n">
        <v>1.157</v>
      </c>
      <c r="D17" s="0" t="n">
        <v>1.5</v>
      </c>
      <c r="E17" s="0" t="s">
        <v>212</v>
      </c>
      <c r="F17" s="0" t="n">
        <v>1.5</v>
      </c>
      <c r="G17" s="0" t="s">
        <v>166</v>
      </c>
      <c r="H17" s="0" t="s">
        <v>166</v>
      </c>
      <c r="I17" s="0" t="n">
        <v>135</v>
      </c>
      <c r="J17" s="0" t="n">
        <v>135</v>
      </c>
      <c r="K17" s="0" t="n">
        <v>0</v>
      </c>
    </row>
    <row r="18" customFormat="false" ht="13.8" hidden="false" customHeight="false" outlineLevel="0" collapsed="false">
      <c r="A18" s="0" t="s">
        <v>214</v>
      </c>
      <c r="B18" s="0" t="s">
        <v>88</v>
      </c>
      <c r="C18" s="0" t="n">
        <v>0.343</v>
      </c>
      <c r="D18" s="0" t="n">
        <v>0.5</v>
      </c>
      <c r="E18" s="0" t="s">
        <v>194</v>
      </c>
      <c r="F18" s="0" t="n">
        <v>0.5</v>
      </c>
      <c r="G18" s="0" t="s">
        <v>179</v>
      </c>
      <c r="H18" s="0" t="s">
        <v>179</v>
      </c>
      <c r="I18" s="0" t="n">
        <v>33</v>
      </c>
      <c r="J18" s="0" t="n">
        <v>33</v>
      </c>
      <c r="K18" s="0" t="n">
        <v>0</v>
      </c>
    </row>
    <row r="19" customFormat="false" ht="13.8" hidden="false" customHeight="false" outlineLevel="0" collapsed="false">
      <c r="A19" s="0" t="s">
        <v>216</v>
      </c>
      <c r="B19" s="0" t="s">
        <v>87</v>
      </c>
      <c r="C19" s="0" t="n">
        <v>0.607</v>
      </c>
      <c r="D19" s="0" t="n">
        <v>1</v>
      </c>
      <c r="E19" s="0" t="s">
        <v>199</v>
      </c>
      <c r="F19" s="0" t="n">
        <v>1</v>
      </c>
      <c r="G19" s="0" t="s">
        <v>166</v>
      </c>
      <c r="H19" s="0" t="s">
        <v>166</v>
      </c>
      <c r="I19" s="0" t="n">
        <v>90.2</v>
      </c>
      <c r="J19" s="0" t="n">
        <v>90.2</v>
      </c>
      <c r="K19" s="0" t="n">
        <v>0</v>
      </c>
    </row>
    <row r="20" customFormat="false" ht="13.8" hidden="false" customHeight="false" outlineLevel="0" collapsed="false">
      <c r="A20" s="0" t="s">
        <v>218</v>
      </c>
      <c r="B20" s="0" t="s">
        <v>85</v>
      </c>
      <c r="C20" s="0" t="n">
        <v>0.245</v>
      </c>
      <c r="D20" s="0" t="n">
        <v>0.5</v>
      </c>
      <c r="E20" s="0" t="s">
        <v>219</v>
      </c>
      <c r="F20" s="0" t="n">
        <v>0.5</v>
      </c>
      <c r="G20" s="0" t="s">
        <v>221</v>
      </c>
      <c r="H20" s="0" t="s">
        <v>221</v>
      </c>
      <c r="I20" s="0" t="n">
        <v>50.7</v>
      </c>
      <c r="J20" s="0" t="n">
        <v>107.3</v>
      </c>
      <c r="K20" s="0" t="n">
        <v>-56.6</v>
      </c>
    </row>
    <row r="21" customFormat="false" ht="13.8" hidden="false" customHeight="false" outlineLevel="0" collapsed="false">
      <c r="A21" s="0" t="s">
        <v>224</v>
      </c>
      <c r="B21" s="0" t="s">
        <v>83</v>
      </c>
      <c r="C21" s="0" t="n">
        <v>0.607</v>
      </c>
      <c r="D21" s="0" t="n">
        <v>1</v>
      </c>
      <c r="E21" s="0" t="s">
        <v>199</v>
      </c>
      <c r="F21" s="0" t="n">
        <v>1</v>
      </c>
      <c r="G21" s="0" t="s">
        <v>179</v>
      </c>
      <c r="H21" s="0" t="s">
        <v>179</v>
      </c>
      <c r="I21" s="0" t="n">
        <v>61.3</v>
      </c>
      <c r="J21" s="0" t="n">
        <v>61.3</v>
      </c>
      <c r="K21" s="0" t="n">
        <v>0</v>
      </c>
    </row>
    <row r="22" customFormat="false" ht="13.8" hidden="false" customHeight="false" outlineLevel="0" collapsed="false">
      <c r="A22" s="0" t="s">
        <v>226</v>
      </c>
      <c r="B22" s="0" t="s">
        <v>82</v>
      </c>
      <c r="C22" s="0" t="n">
        <v>0.734</v>
      </c>
      <c r="D22" s="0" t="n">
        <v>1</v>
      </c>
      <c r="E22" s="0" t="s">
        <v>227</v>
      </c>
      <c r="F22" s="0" t="n">
        <v>1</v>
      </c>
      <c r="G22" s="0" t="s">
        <v>166</v>
      </c>
      <c r="H22" s="0" t="s">
        <v>166</v>
      </c>
      <c r="I22" s="0" t="n">
        <v>90.2</v>
      </c>
      <c r="J22" s="0" t="n">
        <v>90.2</v>
      </c>
      <c r="K22" s="0" t="n">
        <v>0</v>
      </c>
    </row>
    <row r="23" customFormat="false" ht="13.8" hidden="false" customHeight="false" outlineLevel="0" collapsed="false">
      <c r="A23" s="0" t="s">
        <v>229</v>
      </c>
      <c r="B23" s="0" t="s">
        <v>79</v>
      </c>
      <c r="C23" s="0" t="n">
        <v>1.183</v>
      </c>
      <c r="D23" s="0" t="n">
        <v>1.5</v>
      </c>
      <c r="E23" s="0" t="s">
        <v>230</v>
      </c>
      <c r="F23" s="0" t="n">
        <v>1.5</v>
      </c>
      <c r="G23" s="0" t="s">
        <v>179</v>
      </c>
      <c r="H23" s="0" t="s">
        <v>179</v>
      </c>
      <c r="I23" s="0" t="n">
        <v>89.6</v>
      </c>
      <c r="J23" s="0" t="n">
        <v>89.6</v>
      </c>
      <c r="K23" s="0" t="n">
        <v>0</v>
      </c>
    </row>
    <row r="24" customFormat="false" ht="13.8" hidden="false" customHeight="false" outlineLevel="0" collapsed="false">
      <c r="A24" s="0" t="s">
        <v>232</v>
      </c>
      <c r="B24" s="0" t="s">
        <v>91</v>
      </c>
      <c r="C24" s="0" t="n">
        <v>0.721</v>
      </c>
      <c r="D24" s="0" t="n">
        <v>1</v>
      </c>
      <c r="E24" s="0" t="s">
        <v>233</v>
      </c>
      <c r="F24" s="0" t="n">
        <v>1</v>
      </c>
      <c r="G24" s="0" t="s">
        <v>166</v>
      </c>
      <c r="H24" s="0" t="s">
        <v>166</v>
      </c>
      <c r="I24" s="0" t="n">
        <v>86.1</v>
      </c>
      <c r="J24" s="0" t="n">
        <v>172.8</v>
      </c>
      <c r="K24" s="0" t="n">
        <v>-86.7</v>
      </c>
    </row>
    <row r="25" customFormat="false" ht="13.8" hidden="false" customHeight="false" outlineLevel="0" collapsed="false">
      <c r="A25" s="0" t="s">
        <v>236</v>
      </c>
      <c r="B25" s="0" t="s">
        <v>44</v>
      </c>
      <c r="C25" s="0" t="n">
        <v>0.558</v>
      </c>
      <c r="D25" s="0" t="n">
        <v>1</v>
      </c>
      <c r="E25" s="0" t="s">
        <v>237</v>
      </c>
      <c r="F25" s="0" t="n">
        <v>1</v>
      </c>
      <c r="G25" s="0" t="s">
        <v>179</v>
      </c>
      <c r="H25" s="0" t="s">
        <v>179</v>
      </c>
      <c r="I25" s="0" t="n">
        <v>48.8</v>
      </c>
      <c r="J25" s="0" t="n">
        <v>102.3</v>
      </c>
      <c r="K25" s="0" t="n">
        <v>-53.5</v>
      </c>
    </row>
    <row r="26" customFormat="false" ht="13.8" hidden="false" customHeight="false" outlineLevel="0" collapsed="false">
      <c r="A26" s="0" t="s">
        <v>240</v>
      </c>
      <c r="B26" s="0" t="s">
        <v>36</v>
      </c>
      <c r="C26" s="0" t="n">
        <v>0.92</v>
      </c>
      <c r="D26" s="0" t="n">
        <v>1</v>
      </c>
      <c r="E26" s="0" t="s">
        <v>241</v>
      </c>
      <c r="F26" s="0" t="n">
        <v>1</v>
      </c>
      <c r="G26" s="0" t="s">
        <v>166</v>
      </c>
      <c r="H26" s="0" t="s">
        <v>166</v>
      </c>
      <c r="I26" s="0" t="n">
        <v>86.1</v>
      </c>
      <c r="J26" s="0" t="n">
        <v>172.8</v>
      </c>
      <c r="K26" s="0" t="n">
        <v>-86.7</v>
      </c>
    </row>
    <row r="27" customFormat="false" ht="13.8" hidden="false" customHeight="false" outlineLevel="0" collapsed="false">
      <c r="A27" s="0" t="s">
        <v>243</v>
      </c>
      <c r="B27" s="0" t="s">
        <v>33</v>
      </c>
      <c r="C27" s="0" t="n">
        <v>0.7</v>
      </c>
      <c r="D27" s="0" t="n">
        <v>1</v>
      </c>
      <c r="E27" s="0" t="s">
        <v>233</v>
      </c>
      <c r="F27" s="0" t="n">
        <v>1</v>
      </c>
      <c r="G27" s="0" t="s">
        <v>166</v>
      </c>
      <c r="H27" s="0" t="s">
        <v>166</v>
      </c>
      <c r="I27" s="0" t="n">
        <v>86.1</v>
      </c>
      <c r="J27" s="0" t="n">
        <v>172.8</v>
      </c>
      <c r="K27" s="0" t="n">
        <v>-86.7</v>
      </c>
    </row>
    <row r="28" customFormat="false" ht="13.8" hidden="false" customHeight="false" outlineLevel="0" collapsed="false">
      <c r="A28" s="0" t="s">
        <v>245</v>
      </c>
      <c r="B28" s="0" t="s">
        <v>32</v>
      </c>
      <c r="C28" s="0" t="n">
        <v>0.841</v>
      </c>
      <c r="D28" s="0" t="n">
        <v>1</v>
      </c>
      <c r="E28" s="0" t="s">
        <v>246</v>
      </c>
      <c r="F28" s="0" t="n">
        <v>1</v>
      </c>
      <c r="G28" s="0" t="s">
        <v>221</v>
      </c>
      <c r="H28" s="0" t="s">
        <v>221</v>
      </c>
      <c r="I28" s="0" t="n">
        <v>106.2</v>
      </c>
      <c r="J28" s="0" t="n">
        <v>213.5</v>
      </c>
      <c r="K28" s="0" t="n">
        <v>-107.3</v>
      </c>
    </row>
    <row r="29" customFormat="false" ht="13.8" hidden="false" customHeight="false" outlineLevel="0" collapsed="false">
      <c r="A29" s="0" t="s">
        <v>249</v>
      </c>
      <c r="B29" s="0" t="s">
        <v>27</v>
      </c>
      <c r="C29" s="0" t="n">
        <v>1.2</v>
      </c>
      <c r="D29" s="0" t="n">
        <v>1.5</v>
      </c>
      <c r="E29" s="0" t="s">
        <v>230</v>
      </c>
      <c r="F29" s="0" t="n">
        <v>1.5</v>
      </c>
      <c r="G29" s="0" t="s">
        <v>166</v>
      </c>
      <c r="H29" s="0" t="s">
        <v>166</v>
      </c>
      <c r="I29" s="0" t="n">
        <v>130.9</v>
      </c>
      <c r="J29" s="0" t="n">
        <v>258.9</v>
      </c>
      <c r="K29" s="0" t="n">
        <v>-128</v>
      </c>
    </row>
    <row r="30" customFormat="false" ht="13.8" hidden="false" customHeight="false" outlineLevel="0" collapsed="false">
      <c r="A30" s="0" t="s">
        <v>252</v>
      </c>
      <c r="B30" s="0" t="s">
        <v>34</v>
      </c>
      <c r="C30" s="0" t="n">
        <v>1.357</v>
      </c>
      <c r="D30" s="0" t="n">
        <v>1.5</v>
      </c>
      <c r="E30" s="0" t="s">
        <v>164</v>
      </c>
      <c r="F30" s="0" t="n">
        <v>1.5</v>
      </c>
      <c r="G30" s="0" t="s">
        <v>179</v>
      </c>
      <c r="H30" s="0" t="s">
        <v>179</v>
      </c>
      <c r="I30" s="0" t="n">
        <v>77.1</v>
      </c>
      <c r="J30" s="0" t="n">
        <v>151.1</v>
      </c>
      <c r="K30" s="0" t="n">
        <v>-74</v>
      </c>
    </row>
    <row r="31" customFormat="false" ht="13.8" hidden="false" customHeight="false" outlineLevel="0" collapsed="false">
      <c r="A31" s="0" t="s">
        <v>255</v>
      </c>
      <c r="B31" s="0" t="s">
        <v>17</v>
      </c>
      <c r="C31" s="0" t="n">
        <v>0.672</v>
      </c>
      <c r="D31" s="0" t="n">
        <v>1</v>
      </c>
      <c r="E31" s="0" t="s">
        <v>233</v>
      </c>
      <c r="F31" s="0" t="n">
        <v>1</v>
      </c>
      <c r="G31" s="0" t="s">
        <v>166</v>
      </c>
      <c r="H31" s="0" t="s">
        <v>166</v>
      </c>
      <c r="I31" s="0" t="n">
        <v>86.1</v>
      </c>
      <c r="J31" s="0" t="n">
        <v>172.8</v>
      </c>
      <c r="K31" s="0" t="n">
        <v>-86.7</v>
      </c>
    </row>
    <row r="32" customFormat="false" ht="13.8" hidden="false" customHeight="false" outlineLevel="0" collapsed="false">
      <c r="A32" s="0" t="s">
        <v>257</v>
      </c>
      <c r="B32" s="0" t="s">
        <v>14</v>
      </c>
      <c r="C32" s="0" t="n">
        <v>1.557</v>
      </c>
      <c r="D32" s="0" t="n">
        <v>2</v>
      </c>
      <c r="E32" s="0" t="s">
        <v>258</v>
      </c>
      <c r="F32" s="0" t="n">
        <v>2</v>
      </c>
      <c r="G32" s="0" t="s">
        <v>166</v>
      </c>
      <c r="H32" s="0" t="s">
        <v>166</v>
      </c>
      <c r="I32" s="0" t="n">
        <v>175.7</v>
      </c>
      <c r="J32" s="0" t="n">
        <v>345</v>
      </c>
      <c r="K32" s="0" t="n">
        <v>-169.3</v>
      </c>
    </row>
    <row r="33" customFormat="false" ht="13.8" hidden="false" customHeight="false" outlineLevel="0" collapsed="false">
      <c r="A33" s="0" t="s">
        <v>261</v>
      </c>
      <c r="B33" s="0" t="s">
        <v>55</v>
      </c>
      <c r="C33" s="0" t="n">
        <v>1.032</v>
      </c>
      <c r="D33" s="0" t="n">
        <v>1.5</v>
      </c>
      <c r="E33" s="0" t="s">
        <v>262</v>
      </c>
      <c r="F33" s="0" t="n">
        <v>1.5</v>
      </c>
      <c r="G33" s="0" t="s">
        <v>166</v>
      </c>
      <c r="H33" s="0" t="s">
        <v>166</v>
      </c>
      <c r="I33" s="0" t="n">
        <v>130.9</v>
      </c>
      <c r="J33" s="0" t="n">
        <v>258.9</v>
      </c>
      <c r="K33" s="0" t="n">
        <v>-128</v>
      </c>
    </row>
    <row r="34" customFormat="false" ht="13.8" hidden="false" customHeight="false" outlineLevel="0" collapsed="false">
      <c r="A34" s="0" t="s">
        <v>264</v>
      </c>
      <c r="B34" s="0" t="s">
        <v>65</v>
      </c>
      <c r="C34" s="0" t="n">
        <v>0.63</v>
      </c>
      <c r="D34" s="0" t="n">
        <v>1</v>
      </c>
      <c r="E34" s="0" t="s">
        <v>237</v>
      </c>
      <c r="F34" s="0" t="n">
        <v>1</v>
      </c>
      <c r="G34" s="0" t="s">
        <v>166</v>
      </c>
      <c r="H34" s="0" t="s">
        <v>166</v>
      </c>
      <c r="I34" s="0" t="n">
        <v>86.1</v>
      </c>
      <c r="J34" s="0" t="n">
        <v>172.8</v>
      </c>
      <c r="K34" s="0" t="n">
        <v>-86.7</v>
      </c>
    </row>
    <row r="35" customFormat="false" ht="13.8" hidden="false" customHeight="false" outlineLevel="0" collapsed="false">
      <c r="A35" s="0" t="s">
        <v>266</v>
      </c>
      <c r="B35" s="0" t="s">
        <v>143</v>
      </c>
      <c r="C35" s="0" t="n">
        <v>0.22</v>
      </c>
      <c r="D35" s="0" t="n">
        <v>0.5</v>
      </c>
      <c r="E35" s="0" t="s">
        <v>267</v>
      </c>
      <c r="F35" s="0" t="n">
        <v>3</v>
      </c>
      <c r="G35" s="0" t="s">
        <v>179</v>
      </c>
      <c r="H35" s="0" t="s">
        <v>179</v>
      </c>
      <c r="I35" s="0" t="n">
        <v>33</v>
      </c>
      <c r="J35" s="0" t="n">
        <v>174.5</v>
      </c>
      <c r="K35" s="0" t="n">
        <v>-141.5</v>
      </c>
    </row>
    <row r="36" customFormat="false" ht="13.8" hidden="false" customHeight="false" outlineLevel="0" collapsed="false">
      <c r="A36" s="0" t="s">
        <v>270</v>
      </c>
      <c r="B36" s="0" t="s">
        <v>142</v>
      </c>
      <c r="C36" s="0" t="n">
        <v>0.48</v>
      </c>
      <c r="D36" s="0" t="n">
        <v>0.5</v>
      </c>
      <c r="E36" s="0" t="s">
        <v>271</v>
      </c>
      <c r="F36" s="0" t="n">
        <v>1</v>
      </c>
      <c r="G36" s="0" t="s">
        <v>166</v>
      </c>
      <c r="H36" s="0" t="s">
        <v>166</v>
      </c>
      <c r="I36" s="0" t="n">
        <v>45.4</v>
      </c>
      <c r="J36" s="0" t="n">
        <v>90.2</v>
      </c>
      <c r="K36" s="0" t="n">
        <v>-44.8</v>
      </c>
    </row>
    <row r="37" customFormat="false" ht="13.8" hidden="false" customHeight="false" outlineLevel="0" collapsed="false">
      <c r="A37" s="0" t="s">
        <v>273</v>
      </c>
      <c r="B37" s="0" t="s">
        <v>141</v>
      </c>
      <c r="C37" s="0" t="n">
        <v>0.5</v>
      </c>
      <c r="D37" s="0" t="n">
        <v>0.5</v>
      </c>
      <c r="E37" s="0" t="s">
        <v>274</v>
      </c>
      <c r="F37" s="0" t="n">
        <v>1</v>
      </c>
      <c r="G37" s="0" t="s">
        <v>166</v>
      </c>
      <c r="H37" s="0" t="s">
        <v>166</v>
      </c>
      <c r="I37" s="0" t="n">
        <v>45.4</v>
      </c>
      <c r="J37" s="0" t="n">
        <v>90.2</v>
      </c>
      <c r="K37" s="0" t="n">
        <v>-44.8</v>
      </c>
    </row>
    <row r="38" customFormat="false" ht="13.8" hidden="false" customHeight="false" outlineLevel="0" collapsed="false">
      <c r="A38" s="0" t="s">
        <v>276</v>
      </c>
      <c r="B38" s="0" t="s">
        <v>139</v>
      </c>
      <c r="C38" s="0" t="n">
        <v>0.245</v>
      </c>
      <c r="D38" s="0" t="n">
        <v>0.5</v>
      </c>
      <c r="E38" s="0" t="s">
        <v>277</v>
      </c>
      <c r="F38" s="0" t="n">
        <v>1</v>
      </c>
      <c r="G38" s="0" t="s">
        <v>179</v>
      </c>
      <c r="H38" s="0" t="s">
        <v>179</v>
      </c>
      <c r="I38" s="0" t="n">
        <v>33</v>
      </c>
      <c r="J38" s="0" t="n">
        <v>61.3</v>
      </c>
      <c r="K38" s="0" t="n">
        <v>-28.3</v>
      </c>
    </row>
    <row r="39" customFormat="false" ht="13.8" hidden="false" customHeight="false" outlineLevel="0" collapsed="false">
      <c r="A39" s="0" t="s">
        <v>279</v>
      </c>
      <c r="B39" s="0" t="s">
        <v>138</v>
      </c>
      <c r="C39" s="0" t="n">
        <v>0.245</v>
      </c>
      <c r="D39" s="0" t="n">
        <v>0.5</v>
      </c>
      <c r="E39" s="0" t="s">
        <v>280</v>
      </c>
      <c r="F39" s="0" t="n">
        <v>1.5</v>
      </c>
      <c r="G39" s="0" t="s">
        <v>166</v>
      </c>
      <c r="H39" s="0" t="s">
        <v>166</v>
      </c>
      <c r="I39" s="0" t="n">
        <v>45.4</v>
      </c>
      <c r="J39" s="0" t="n">
        <v>135</v>
      </c>
      <c r="K39" s="0" t="n">
        <v>-89.6</v>
      </c>
    </row>
    <row r="40" customFormat="false" ht="13.8" hidden="false" customHeight="false" outlineLevel="0" collapsed="false">
      <c r="A40" s="0" t="s">
        <v>282</v>
      </c>
      <c r="B40" s="0" t="s">
        <v>135</v>
      </c>
      <c r="C40" s="0" t="n">
        <v>0.5</v>
      </c>
      <c r="D40" s="0" t="n">
        <v>0.5</v>
      </c>
      <c r="E40" s="0" t="s">
        <v>233</v>
      </c>
      <c r="F40" s="0" t="n">
        <v>1</v>
      </c>
      <c r="G40" s="0" t="s">
        <v>166</v>
      </c>
      <c r="H40" s="0" t="s">
        <v>166</v>
      </c>
      <c r="I40" s="0" t="n">
        <v>45.4</v>
      </c>
      <c r="J40" s="0" t="n">
        <v>90.2</v>
      </c>
      <c r="K40" s="0" t="n">
        <v>-44.8</v>
      </c>
    </row>
    <row r="41" customFormat="false" ht="13.8" hidden="false" customHeight="false" outlineLevel="0" collapsed="false">
      <c r="A41" s="0" t="s">
        <v>284</v>
      </c>
      <c r="B41" s="0" t="s">
        <v>133</v>
      </c>
      <c r="C41" s="0" t="n">
        <v>0.5</v>
      </c>
      <c r="D41" s="0" t="n">
        <v>0.5</v>
      </c>
      <c r="E41" s="0" t="s">
        <v>285</v>
      </c>
      <c r="F41" s="0" t="n">
        <v>1</v>
      </c>
      <c r="G41" s="0" t="s">
        <v>166</v>
      </c>
      <c r="H41" s="0" t="s">
        <v>166</v>
      </c>
      <c r="I41" s="0" t="n">
        <v>45.4</v>
      </c>
      <c r="J41" s="0" t="n">
        <v>90.2</v>
      </c>
      <c r="K41" s="0" t="n">
        <v>-44.8</v>
      </c>
    </row>
    <row r="42" customFormat="false" ht="13.8" hidden="false" customHeight="false" outlineLevel="0" collapsed="false">
      <c r="A42" s="0" t="s">
        <v>287</v>
      </c>
      <c r="B42" s="0" t="s">
        <v>130</v>
      </c>
      <c r="C42" s="0" t="n">
        <v>0.5</v>
      </c>
      <c r="D42" s="0" t="n">
        <v>0.5</v>
      </c>
      <c r="E42" s="0" t="s">
        <v>271</v>
      </c>
      <c r="F42" s="0" t="n">
        <v>1</v>
      </c>
      <c r="G42" s="0" t="s">
        <v>166</v>
      </c>
      <c r="H42" s="0" t="s">
        <v>166</v>
      </c>
      <c r="I42" s="0" t="n">
        <v>45.4</v>
      </c>
      <c r="J42" s="0" t="n">
        <v>90.2</v>
      </c>
      <c r="K42" s="0" t="n">
        <v>-44.8</v>
      </c>
    </row>
    <row r="43" customFormat="false" ht="13.8" hidden="false" customHeight="false" outlineLevel="0" collapsed="false">
      <c r="A43" s="0" t="s">
        <v>289</v>
      </c>
      <c r="B43" s="0" t="s">
        <v>129</v>
      </c>
      <c r="C43" s="0" t="n">
        <v>0.127</v>
      </c>
      <c r="D43" s="0" t="n">
        <v>0.5</v>
      </c>
      <c r="E43" s="0" t="s">
        <v>170</v>
      </c>
      <c r="F43" s="0" t="n">
        <v>1</v>
      </c>
      <c r="G43" s="0" t="s">
        <v>179</v>
      </c>
      <c r="H43" s="0" t="s">
        <v>179</v>
      </c>
      <c r="I43" s="0" t="n">
        <v>33</v>
      </c>
      <c r="J43" s="0" t="n">
        <v>61.3</v>
      </c>
      <c r="K43" s="0" t="n">
        <v>-28.3</v>
      </c>
    </row>
    <row r="44" customFormat="false" ht="13.8" hidden="false" customHeight="false" outlineLevel="0" collapsed="false">
      <c r="A44" s="0" t="s">
        <v>291</v>
      </c>
      <c r="B44" s="0" t="s">
        <v>128</v>
      </c>
      <c r="C44" s="0" t="n">
        <v>0.952</v>
      </c>
      <c r="D44" s="0" t="n">
        <v>1</v>
      </c>
      <c r="E44" s="0" t="s">
        <v>292</v>
      </c>
      <c r="F44" s="0" t="n">
        <v>1.5</v>
      </c>
      <c r="G44" s="0" t="s">
        <v>166</v>
      </c>
      <c r="H44" s="0" t="s">
        <v>166</v>
      </c>
      <c r="I44" s="0" t="n">
        <v>90.2</v>
      </c>
      <c r="J44" s="0" t="n">
        <v>135</v>
      </c>
      <c r="K44" s="0" t="n">
        <v>-44.8</v>
      </c>
    </row>
    <row r="45" customFormat="false" ht="13.8" hidden="false" customHeight="false" outlineLevel="0" collapsed="false">
      <c r="A45" s="0" t="s">
        <v>294</v>
      </c>
      <c r="B45" s="0" t="s">
        <v>127</v>
      </c>
      <c r="C45" s="0" t="n">
        <v>0.5</v>
      </c>
      <c r="D45" s="0" t="n">
        <v>0.5</v>
      </c>
      <c r="E45" s="0" t="s">
        <v>271</v>
      </c>
      <c r="F45" s="0" t="n">
        <v>1</v>
      </c>
      <c r="G45" s="0" t="s">
        <v>179</v>
      </c>
      <c r="H45" s="0" t="s">
        <v>179</v>
      </c>
      <c r="I45" s="0" t="n">
        <v>33</v>
      </c>
      <c r="J45" s="0" t="n">
        <v>61.3</v>
      </c>
      <c r="K45" s="0" t="n">
        <v>-28.3</v>
      </c>
    </row>
    <row r="46" customFormat="false" ht="13.8" hidden="false" customHeight="false" outlineLevel="0" collapsed="false">
      <c r="A46" s="0" t="s">
        <v>296</v>
      </c>
      <c r="B46" s="0" t="s">
        <v>126</v>
      </c>
      <c r="C46" s="0" t="n">
        <v>0.963</v>
      </c>
      <c r="D46" s="0" t="n">
        <v>1</v>
      </c>
      <c r="E46" s="0" t="s">
        <v>205</v>
      </c>
      <c r="F46" s="0" t="n">
        <v>1.5</v>
      </c>
      <c r="G46" s="0" t="s">
        <v>179</v>
      </c>
      <c r="H46" s="0" t="s">
        <v>179</v>
      </c>
      <c r="I46" s="0" t="n">
        <v>61.3</v>
      </c>
      <c r="J46" s="0" t="n">
        <v>89.6</v>
      </c>
      <c r="K46" s="0" t="n">
        <v>-28.3</v>
      </c>
    </row>
    <row r="47" customFormat="false" ht="13.8" hidden="false" customHeight="false" outlineLevel="0" collapsed="false">
      <c r="A47" s="0" t="s">
        <v>298</v>
      </c>
      <c r="B47" s="0" t="s">
        <v>125</v>
      </c>
      <c r="C47" s="0" t="n">
        <v>0.5</v>
      </c>
      <c r="D47" s="0" t="n">
        <v>0.5</v>
      </c>
      <c r="E47" s="0" t="s">
        <v>285</v>
      </c>
      <c r="F47" s="0" t="n">
        <v>1</v>
      </c>
      <c r="G47" s="0" t="s">
        <v>166</v>
      </c>
      <c r="H47" s="0" t="s">
        <v>166</v>
      </c>
      <c r="I47" s="0" t="n">
        <v>45.4</v>
      </c>
      <c r="J47" s="0" t="n">
        <v>90.2</v>
      </c>
      <c r="K47" s="0" t="n">
        <v>-44.8</v>
      </c>
    </row>
    <row r="48" customFormat="false" ht="13.8" hidden="false" customHeight="false" outlineLevel="0" collapsed="false">
      <c r="A48" s="0" t="s">
        <v>300</v>
      </c>
      <c r="B48" s="0" t="s">
        <v>122</v>
      </c>
      <c r="C48" s="0" t="n">
        <v>0.967</v>
      </c>
      <c r="D48" s="0" t="n">
        <v>1</v>
      </c>
      <c r="E48" s="0" t="s">
        <v>262</v>
      </c>
      <c r="F48" s="0" t="n">
        <v>1.5</v>
      </c>
      <c r="G48" s="0" t="s">
        <v>166</v>
      </c>
      <c r="H48" s="0" t="s">
        <v>166</v>
      </c>
      <c r="I48" s="0" t="n">
        <v>90.2</v>
      </c>
      <c r="J48" s="0" t="n">
        <v>135</v>
      </c>
      <c r="K48" s="0" t="n">
        <v>-44.8</v>
      </c>
    </row>
    <row r="49" customFormat="false" ht="13.8" hidden="false" customHeight="false" outlineLevel="0" collapsed="false">
      <c r="A49" s="0" t="s">
        <v>302</v>
      </c>
      <c r="B49" s="0" t="s">
        <v>121</v>
      </c>
      <c r="C49" s="0" t="n">
        <v>0.5</v>
      </c>
      <c r="D49" s="0" t="n">
        <v>0.5</v>
      </c>
      <c r="E49" s="0" t="s">
        <v>285</v>
      </c>
      <c r="F49" s="0" t="n">
        <v>1</v>
      </c>
      <c r="G49" s="0" t="s">
        <v>166</v>
      </c>
      <c r="H49" s="0" t="s">
        <v>166</v>
      </c>
      <c r="I49" s="0" t="n">
        <v>45.4</v>
      </c>
      <c r="J49" s="0" t="n">
        <v>90.2</v>
      </c>
      <c r="K49" s="0" t="n">
        <v>-44.8</v>
      </c>
    </row>
    <row r="50" customFormat="false" ht="13.8" hidden="false" customHeight="false" outlineLevel="0" collapsed="false">
      <c r="A50" s="0" t="s">
        <v>304</v>
      </c>
      <c r="B50" s="0" t="s">
        <v>123</v>
      </c>
      <c r="C50" s="0" t="n">
        <v>0.5</v>
      </c>
      <c r="D50" s="0" t="n">
        <v>0.5</v>
      </c>
      <c r="E50" s="0" t="s">
        <v>271</v>
      </c>
      <c r="F50" s="0" t="n">
        <v>1</v>
      </c>
      <c r="G50" s="0" t="s">
        <v>166</v>
      </c>
      <c r="H50" s="0" t="s">
        <v>166</v>
      </c>
      <c r="I50" s="0" t="n">
        <v>45.4</v>
      </c>
      <c r="J50" s="0" t="n">
        <v>90.2</v>
      </c>
      <c r="K50" s="0" t="n">
        <v>-44.8</v>
      </c>
    </row>
    <row r="51" customFormat="false" ht="13.8" hidden="false" customHeight="false" outlineLevel="0" collapsed="false">
      <c r="A51" s="0" t="s">
        <v>306</v>
      </c>
      <c r="B51" s="0" t="s">
        <v>119</v>
      </c>
      <c r="C51" s="0" t="n">
        <v>0.611</v>
      </c>
      <c r="D51" s="0" t="n">
        <v>1</v>
      </c>
      <c r="E51" s="0" t="s">
        <v>307</v>
      </c>
      <c r="F51" s="0" t="n">
        <v>3</v>
      </c>
      <c r="G51" s="0" t="s">
        <v>179</v>
      </c>
      <c r="H51" s="0" t="s">
        <v>179</v>
      </c>
      <c r="I51" s="0" t="n">
        <v>61.3</v>
      </c>
      <c r="J51" s="0" t="n">
        <v>174.5</v>
      </c>
      <c r="K51" s="0" t="n">
        <v>-113.2</v>
      </c>
    </row>
    <row r="52" customFormat="false" ht="13.8" hidden="false" customHeight="false" outlineLevel="0" collapsed="false">
      <c r="A52" s="0" t="s">
        <v>309</v>
      </c>
      <c r="B52" s="0" t="s">
        <v>118</v>
      </c>
      <c r="C52" s="0" t="n">
        <v>0.361</v>
      </c>
      <c r="D52" s="0" t="n">
        <v>0.5</v>
      </c>
      <c r="E52" s="0" t="s">
        <v>310</v>
      </c>
      <c r="F52" s="0" t="n">
        <v>1.5</v>
      </c>
      <c r="G52" s="0" t="s">
        <v>179</v>
      </c>
      <c r="H52" s="0" t="s">
        <v>179</v>
      </c>
      <c r="I52" s="0" t="n">
        <v>33</v>
      </c>
      <c r="J52" s="0" t="n">
        <v>89.6</v>
      </c>
      <c r="K52" s="0" t="n">
        <v>-56.6</v>
      </c>
    </row>
    <row r="53" customFormat="false" ht="13.8" hidden="false" customHeight="false" outlineLevel="0" collapsed="false">
      <c r="A53" s="0" t="s">
        <v>311</v>
      </c>
      <c r="B53" s="0" t="s">
        <v>113</v>
      </c>
      <c r="C53" s="0" t="n">
        <v>0.5</v>
      </c>
      <c r="D53" s="0" t="n">
        <v>0.5</v>
      </c>
      <c r="E53" s="0" t="s">
        <v>271</v>
      </c>
      <c r="F53" s="0" t="n">
        <v>1</v>
      </c>
      <c r="G53" s="0" t="s">
        <v>166</v>
      </c>
      <c r="H53" s="0" t="s">
        <v>166</v>
      </c>
      <c r="I53" s="0" t="n">
        <v>45.4</v>
      </c>
      <c r="J53" s="0" t="n">
        <v>90.2</v>
      </c>
      <c r="K53" s="0" t="n">
        <v>-44.8</v>
      </c>
    </row>
    <row r="54" customFormat="false" ht="13.8" hidden="false" customHeight="false" outlineLevel="0" collapsed="false">
      <c r="A54" s="0" t="s">
        <v>313</v>
      </c>
      <c r="B54" s="0" t="s">
        <v>111</v>
      </c>
      <c r="C54" s="0" t="n">
        <v>1.459</v>
      </c>
      <c r="D54" s="0" t="n">
        <v>1.5</v>
      </c>
      <c r="E54" s="0" t="s">
        <v>314</v>
      </c>
      <c r="F54" s="0" t="n">
        <v>2</v>
      </c>
      <c r="G54" s="0" t="s">
        <v>166</v>
      </c>
      <c r="H54" s="0" t="s">
        <v>166</v>
      </c>
      <c r="I54" s="0" t="n">
        <v>135</v>
      </c>
      <c r="J54" s="0" t="n">
        <v>179.8</v>
      </c>
      <c r="K54" s="0" t="n">
        <v>-44.8</v>
      </c>
    </row>
    <row r="55" customFormat="false" ht="13.8" hidden="false" customHeight="false" outlineLevel="0" collapsed="false">
      <c r="A55" s="0" t="s">
        <v>317</v>
      </c>
      <c r="B55" s="0" t="s">
        <v>109</v>
      </c>
      <c r="C55" s="0" t="n">
        <v>0.5</v>
      </c>
      <c r="D55" s="0" t="n">
        <v>0.5</v>
      </c>
      <c r="E55" s="0" t="s">
        <v>318</v>
      </c>
      <c r="F55" s="0" t="n">
        <v>1</v>
      </c>
      <c r="G55" s="0" t="s">
        <v>166</v>
      </c>
      <c r="H55" s="0" t="s">
        <v>166</v>
      </c>
      <c r="I55" s="0" t="n">
        <v>45.4</v>
      </c>
      <c r="J55" s="0" t="n">
        <v>90.2</v>
      </c>
      <c r="K55" s="0" t="n">
        <v>-44.8</v>
      </c>
    </row>
    <row r="56" customFormat="false" ht="13.8" hidden="false" customHeight="false" outlineLevel="0" collapsed="false">
      <c r="A56" s="0" t="s">
        <v>320</v>
      </c>
      <c r="B56" s="0" t="s">
        <v>102</v>
      </c>
      <c r="C56" s="0" t="n">
        <v>2.016</v>
      </c>
      <c r="D56" s="0" t="n">
        <v>2.5</v>
      </c>
      <c r="E56" s="0" t="s">
        <v>321</v>
      </c>
      <c r="F56" s="0" t="n">
        <v>2</v>
      </c>
      <c r="G56" s="0" t="s">
        <v>166</v>
      </c>
      <c r="H56" s="0" t="s">
        <v>166</v>
      </c>
      <c r="I56" s="0" t="n">
        <v>224.6</v>
      </c>
      <c r="J56" s="0" t="n">
        <v>179.8</v>
      </c>
      <c r="K56" s="0" t="n">
        <v>44.8</v>
      </c>
    </row>
    <row r="57" customFormat="false" ht="13.8" hidden="false" customHeight="false" outlineLevel="0" collapsed="false">
      <c r="A57" s="0" t="s">
        <v>323</v>
      </c>
      <c r="B57" s="0" t="s">
        <v>101</v>
      </c>
      <c r="C57" s="0" t="n">
        <v>1.048</v>
      </c>
      <c r="D57" s="0" t="n">
        <v>1.5</v>
      </c>
      <c r="E57" s="0" t="s">
        <v>170</v>
      </c>
      <c r="F57" s="0" t="n">
        <v>1</v>
      </c>
      <c r="G57" s="0" t="s">
        <v>179</v>
      </c>
      <c r="H57" s="0" t="s">
        <v>179</v>
      </c>
      <c r="I57" s="0" t="n">
        <v>89.6</v>
      </c>
      <c r="J57" s="0" t="n">
        <v>61.3</v>
      </c>
      <c r="K57" s="0" t="n">
        <v>28.3</v>
      </c>
    </row>
    <row r="58" customFormat="false" ht="13.8" hidden="false" customHeight="false" outlineLevel="0" collapsed="false">
      <c r="A58" s="0" t="s">
        <v>325</v>
      </c>
      <c r="B58" s="0" t="s">
        <v>69</v>
      </c>
      <c r="C58" s="0" t="n">
        <v>1.505</v>
      </c>
      <c r="D58" s="0" t="n">
        <v>2</v>
      </c>
      <c r="E58" s="0" t="s">
        <v>326</v>
      </c>
      <c r="F58" s="0" t="n">
        <v>1.5</v>
      </c>
      <c r="G58" s="0" t="s">
        <v>179</v>
      </c>
      <c r="H58" s="0" t="s">
        <v>179</v>
      </c>
      <c r="I58" s="0" t="n">
        <v>117.9</v>
      </c>
      <c r="J58" s="0" t="n">
        <v>89.6</v>
      </c>
      <c r="K58" s="0" t="n">
        <v>28.3</v>
      </c>
    </row>
    <row r="59" customFormat="false" ht="13.8" hidden="false" customHeight="false" outlineLevel="0" collapsed="false">
      <c r="A59" s="0" t="s">
        <v>328</v>
      </c>
      <c r="B59" s="0" t="s">
        <v>67</v>
      </c>
      <c r="C59" s="0" t="n">
        <v>1.517</v>
      </c>
      <c r="D59" s="0" t="n">
        <v>2</v>
      </c>
      <c r="E59" s="0" t="s">
        <v>326</v>
      </c>
      <c r="F59" s="0" t="n">
        <v>1.5</v>
      </c>
      <c r="G59" s="0" t="s">
        <v>166</v>
      </c>
      <c r="H59" s="0" t="s">
        <v>166</v>
      </c>
      <c r="I59" s="0" t="n">
        <v>179.8</v>
      </c>
      <c r="J59" s="0" t="n">
        <v>135</v>
      </c>
      <c r="K59" s="0" t="n">
        <v>44.8</v>
      </c>
    </row>
    <row r="60" customFormat="false" ht="13.8" hidden="false" customHeight="false" outlineLevel="0" collapsed="false">
      <c r="A60" s="0" t="s">
        <v>330</v>
      </c>
      <c r="B60" s="0" t="s">
        <v>66</v>
      </c>
      <c r="C60" s="0" t="n">
        <v>3.08</v>
      </c>
      <c r="D60" s="0" t="n">
        <v>3.5</v>
      </c>
      <c r="E60" s="0" t="s">
        <v>331</v>
      </c>
      <c r="F60" s="0" t="n">
        <v>3</v>
      </c>
      <c r="G60" s="0" t="s">
        <v>166</v>
      </c>
      <c r="H60" s="0" t="s">
        <v>166</v>
      </c>
      <c r="I60" s="0" t="n">
        <v>314.2</v>
      </c>
      <c r="J60" s="0" t="n">
        <v>269.4</v>
      </c>
      <c r="K60" s="0" t="n">
        <v>44.8</v>
      </c>
    </row>
    <row r="61" customFormat="false" ht="13.8" hidden="false" customHeight="false" outlineLevel="0" collapsed="false">
      <c r="A61" s="0" t="s">
        <v>334</v>
      </c>
      <c r="B61" s="0" t="s">
        <v>131</v>
      </c>
      <c r="C61" s="0" t="n">
        <v>1.621</v>
      </c>
      <c r="D61" s="0" t="n">
        <v>2</v>
      </c>
      <c r="E61" s="0" t="s">
        <v>335</v>
      </c>
      <c r="F61" s="0" t="n">
        <v>2</v>
      </c>
      <c r="G61" s="0" t="s">
        <v>179</v>
      </c>
      <c r="H61" s="0" t="s">
        <v>166</v>
      </c>
      <c r="I61" s="0" t="n">
        <v>117.9</v>
      </c>
      <c r="J61" s="0" t="n">
        <v>179.8</v>
      </c>
      <c r="K61" s="0" t="n">
        <v>-61.9</v>
      </c>
    </row>
    <row r="62" customFormat="false" ht="13.8" hidden="false" customHeight="false" outlineLevel="0" collapsed="false">
      <c r="A62" s="0" t="s">
        <v>337</v>
      </c>
      <c r="B62" s="0" t="s">
        <v>107</v>
      </c>
      <c r="C62" s="0" t="n">
        <v>0.607</v>
      </c>
      <c r="D62" s="0" t="n">
        <v>1</v>
      </c>
      <c r="E62" s="0" t="s">
        <v>199</v>
      </c>
      <c r="F62" s="0" t="n">
        <v>1</v>
      </c>
      <c r="G62" s="0" t="s">
        <v>179</v>
      </c>
      <c r="H62" s="0" t="s">
        <v>166</v>
      </c>
      <c r="I62" s="0" t="n">
        <v>61.3</v>
      </c>
      <c r="J62" s="0" t="n">
        <v>90.2</v>
      </c>
      <c r="K62" s="0" t="n">
        <v>-28.9</v>
      </c>
    </row>
    <row r="63" customFormat="false" ht="13.8" hidden="false" customHeight="false" outlineLevel="0" collapsed="false">
      <c r="A63" s="0" t="s">
        <v>339</v>
      </c>
      <c r="B63" s="0" t="s">
        <v>90</v>
      </c>
      <c r="C63" s="0" t="n">
        <v>0.5</v>
      </c>
      <c r="D63" s="0" t="n">
        <v>0.5</v>
      </c>
      <c r="E63" s="0" t="s">
        <v>194</v>
      </c>
      <c r="F63" s="0" t="n">
        <v>0.5</v>
      </c>
      <c r="G63" s="0" t="s">
        <v>179</v>
      </c>
      <c r="H63" s="0" t="s">
        <v>166</v>
      </c>
      <c r="I63" s="0" t="n">
        <v>33</v>
      </c>
      <c r="J63" s="0" t="n">
        <v>45.4</v>
      </c>
      <c r="K63" s="0" t="n">
        <v>-12.4</v>
      </c>
    </row>
    <row r="64" customFormat="false" ht="13.8" hidden="false" customHeight="false" outlineLevel="0" collapsed="false">
      <c r="A64" s="0" t="s">
        <v>341</v>
      </c>
      <c r="B64" s="0" t="s">
        <v>86</v>
      </c>
      <c r="C64" s="0" t="n">
        <v>0.601</v>
      </c>
      <c r="D64" s="0" t="n">
        <v>1</v>
      </c>
      <c r="E64" s="0" t="s">
        <v>342</v>
      </c>
      <c r="F64" s="0" t="n">
        <v>1</v>
      </c>
      <c r="G64" s="0" t="s">
        <v>179</v>
      </c>
      <c r="H64" s="0" t="s">
        <v>166</v>
      </c>
      <c r="I64" s="0" t="n">
        <v>61.3</v>
      </c>
      <c r="J64" s="0" t="n">
        <v>90.2</v>
      </c>
      <c r="K64" s="0" t="n">
        <v>-28.9</v>
      </c>
    </row>
    <row r="65" customFormat="false" ht="13.8" hidden="false" customHeight="false" outlineLevel="0" collapsed="false">
      <c r="A65" s="0" t="s">
        <v>344</v>
      </c>
      <c r="B65" s="0" t="s">
        <v>76</v>
      </c>
      <c r="C65" s="0" t="n">
        <v>0.731</v>
      </c>
      <c r="D65" s="0" t="n">
        <v>1</v>
      </c>
      <c r="E65" s="0" t="s">
        <v>246</v>
      </c>
      <c r="F65" s="0" t="n">
        <v>1</v>
      </c>
      <c r="G65" s="0" t="s">
        <v>179</v>
      </c>
      <c r="H65" s="0" t="s">
        <v>166</v>
      </c>
      <c r="I65" s="0" t="n">
        <v>61.3</v>
      </c>
      <c r="J65" s="0" t="n">
        <v>90.2</v>
      </c>
      <c r="K65" s="0" t="n">
        <v>-28.9</v>
      </c>
    </row>
    <row r="66" customFormat="false" ht="13.8" hidden="false" customHeight="false" outlineLevel="0" collapsed="false">
      <c r="A66" s="0" t="s">
        <v>346</v>
      </c>
      <c r="B66" s="0" t="s">
        <v>63</v>
      </c>
      <c r="C66" s="0" t="n">
        <v>0.601</v>
      </c>
      <c r="D66" s="0" t="n">
        <v>1</v>
      </c>
      <c r="E66" s="0" t="s">
        <v>347</v>
      </c>
      <c r="F66" s="0" t="n">
        <v>1</v>
      </c>
      <c r="G66" s="0" t="s">
        <v>179</v>
      </c>
      <c r="H66" s="0" t="s">
        <v>166</v>
      </c>
      <c r="I66" s="0" t="n">
        <v>61.3</v>
      </c>
      <c r="J66" s="0" t="n">
        <v>90.2</v>
      </c>
      <c r="K66" s="0" t="n">
        <v>-28.9</v>
      </c>
    </row>
    <row r="67" customFormat="false" ht="13.8" hidden="false" customHeight="false" outlineLevel="0" collapsed="false">
      <c r="A67" s="0" t="s">
        <v>349</v>
      </c>
      <c r="B67" s="0" t="s">
        <v>56</v>
      </c>
      <c r="C67" s="0" t="n">
        <v>0.607</v>
      </c>
      <c r="D67" s="0" t="n">
        <v>1</v>
      </c>
      <c r="E67" s="0" t="s">
        <v>347</v>
      </c>
      <c r="F67" s="0" t="n">
        <v>1</v>
      </c>
      <c r="G67" s="0" t="s">
        <v>179</v>
      </c>
      <c r="H67" s="0" t="s">
        <v>166</v>
      </c>
      <c r="I67" s="0" t="n">
        <v>61.3</v>
      </c>
      <c r="J67" s="0" t="n">
        <v>90.2</v>
      </c>
      <c r="K67" s="0" t="n">
        <v>-28.9</v>
      </c>
    </row>
    <row r="68" customFormat="false" ht="13.8" hidden="false" customHeight="false" outlineLevel="0" collapsed="false">
      <c r="A68" s="0" t="s">
        <v>351</v>
      </c>
      <c r="B68" s="0" t="s">
        <v>54</v>
      </c>
      <c r="C68" s="0" t="n">
        <v>0.505</v>
      </c>
      <c r="D68" s="0" t="n">
        <v>1</v>
      </c>
      <c r="E68" s="0" t="s">
        <v>237</v>
      </c>
      <c r="F68" s="0" t="n">
        <v>1</v>
      </c>
      <c r="G68" s="0" t="s">
        <v>179</v>
      </c>
      <c r="H68" s="0" t="s">
        <v>166</v>
      </c>
      <c r="I68" s="0" t="n">
        <v>61.3</v>
      </c>
      <c r="J68" s="0" t="n">
        <v>90.2</v>
      </c>
      <c r="K68" s="0" t="n">
        <v>-28.9</v>
      </c>
    </row>
    <row r="69" customFormat="false" ht="13.8" hidden="false" customHeight="false" outlineLevel="0" collapsed="false">
      <c r="A69" s="0" t="s">
        <v>353</v>
      </c>
      <c r="B69" s="0" t="s">
        <v>51</v>
      </c>
      <c r="C69" s="0" t="n">
        <v>0.508</v>
      </c>
      <c r="D69" s="0" t="n">
        <v>1</v>
      </c>
      <c r="E69" s="0" t="s">
        <v>354</v>
      </c>
      <c r="F69" s="0" t="n">
        <v>1</v>
      </c>
      <c r="G69" s="0" t="s">
        <v>179</v>
      </c>
      <c r="H69" s="0" t="s">
        <v>166</v>
      </c>
      <c r="I69" s="0" t="n">
        <v>61.3</v>
      </c>
      <c r="J69" s="0" t="n">
        <v>90.2</v>
      </c>
      <c r="K69" s="0" t="n">
        <v>-28.9</v>
      </c>
    </row>
    <row r="70" customFormat="false" ht="13.8" hidden="false" customHeight="false" outlineLevel="0" collapsed="false">
      <c r="A70" s="0" t="s">
        <v>356</v>
      </c>
      <c r="B70" s="0" t="s">
        <v>50</v>
      </c>
      <c r="C70" s="0" t="n">
        <v>0.607</v>
      </c>
      <c r="D70" s="0" t="n">
        <v>1</v>
      </c>
      <c r="E70" s="0" t="s">
        <v>246</v>
      </c>
      <c r="F70" s="0" t="n">
        <v>1</v>
      </c>
      <c r="G70" s="0" t="s">
        <v>179</v>
      </c>
      <c r="H70" s="0" t="s">
        <v>166</v>
      </c>
      <c r="I70" s="0" t="n">
        <v>61.3</v>
      </c>
      <c r="J70" s="0" t="n">
        <v>90.2</v>
      </c>
      <c r="K70" s="0" t="n">
        <v>-28.9</v>
      </c>
    </row>
    <row r="71" customFormat="false" ht="13.8" hidden="false" customHeight="false" outlineLevel="0" collapsed="false">
      <c r="A71" s="0" t="s">
        <v>358</v>
      </c>
      <c r="B71" s="0" t="s">
        <v>47</v>
      </c>
      <c r="C71" s="0" t="n">
        <v>0.5</v>
      </c>
      <c r="D71" s="0" t="n">
        <v>0.5</v>
      </c>
      <c r="E71" s="0" t="s">
        <v>194</v>
      </c>
      <c r="F71" s="0" t="n">
        <v>0.5</v>
      </c>
      <c r="G71" s="0" t="s">
        <v>179</v>
      </c>
      <c r="H71" s="0" t="s">
        <v>166</v>
      </c>
      <c r="I71" s="0" t="n">
        <v>20.5</v>
      </c>
      <c r="J71" s="0" t="n">
        <v>86.7</v>
      </c>
      <c r="K71" s="0" t="n">
        <v>-66.2</v>
      </c>
    </row>
    <row r="72" customFormat="false" ht="13.8" hidden="false" customHeight="false" outlineLevel="0" collapsed="false">
      <c r="A72" s="0" t="s">
        <v>361</v>
      </c>
      <c r="B72" s="0" t="s">
        <v>42</v>
      </c>
      <c r="C72" s="0" t="n">
        <v>2.572</v>
      </c>
      <c r="D72" s="0" t="n">
        <v>3</v>
      </c>
      <c r="E72" s="0" t="s">
        <v>362</v>
      </c>
      <c r="F72" s="0" t="n">
        <v>3</v>
      </c>
      <c r="G72" s="0" t="s">
        <v>179</v>
      </c>
      <c r="H72" s="0" t="s">
        <v>166</v>
      </c>
      <c r="I72" s="0" t="n">
        <v>174.5</v>
      </c>
      <c r="J72" s="0" t="n">
        <v>269.4</v>
      </c>
      <c r="K72" s="0" t="n">
        <v>-94.9</v>
      </c>
    </row>
    <row r="73" customFormat="false" ht="13.8" hidden="false" customHeight="false" outlineLevel="0" collapsed="false">
      <c r="A73" s="0" t="s">
        <v>364</v>
      </c>
      <c r="B73" s="0" t="s">
        <v>40</v>
      </c>
      <c r="C73" s="0" t="n">
        <v>0.72</v>
      </c>
      <c r="D73" s="0" t="n">
        <v>1</v>
      </c>
      <c r="E73" s="0" t="s">
        <v>170</v>
      </c>
      <c r="F73" s="0" t="n">
        <v>1</v>
      </c>
      <c r="G73" s="0" t="s">
        <v>179</v>
      </c>
      <c r="H73" s="0" t="s">
        <v>166</v>
      </c>
      <c r="I73" s="0" t="n">
        <v>61.3</v>
      </c>
      <c r="J73" s="0" t="n">
        <v>90.2</v>
      </c>
      <c r="K73" s="0" t="n">
        <v>-28.9</v>
      </c>
    </row>
    <row r="74" customFormat="false" ht="13.8" hidden="false" customHeight="false" outlineLevel="0" collapsed="false">
      <c r="A74" s="0" t="s">
        <v>366</v>
      </c>
      <c r="B74" s="0" t="s">
        <v>45</v>
      </c>
      <c r="C74" s="0" t="n">
        <v>0.563</v>
      </c>
      <c r="D74" s="0" t="n">
        <v>1</v>
      </c>
      <c r="E74" s="0" t="s">
        <v>367</v>
      </c>
      <c r="F74" s="0" t="n">
        <v>1</v>
      </c>
      <c r="G74" s="0" t="s">
        <v>179</v>
      </c>
      <c r="H74" s="0" t="s">
        <v>166</v>
      </c>
      <c r="I74" s="0" t="n">
        <v>61.3</v>
      </c>
      <c r="J74" s="0" t="n">
        <v>90.2</v>
      </c>
      <c r="K74" s="0" t="n">
        <v>-28.9</v>
      </c>
    </row>
    <row r="75" customFormat="false" ht="13.8" hidden="false" customHeight="false" outlineLevel="0" collapsed="false">
      <c r="A75" s="0" t="s">
        <v>368</v>
      </c>
      <c r="B75" s="0" t="s">
        <v>39</v>
      </c>
      <c r="C75" s="0" t="n">
        <v>0.127</v>
      </c>
      <c r="D75" s="0" t="n">
        <v>0.5</v>
      </c>
      <c r="E75" s="0" t="s">
        <v>182</v>
      </c>
      <c r="F75" s="0" t="n">
        <v>0.5</v>
      </c>
      <c r="G75" s="0" t="s">
        <v>179</v>
      </c>
      <c r="H75" s="0" t="s">
        <v>166</v>
      </c>
      <c r="I75" s="0" t="n">
        <v>20.5</v>
      </c>
      <c r="J75" s="0" t="n">
        <v>86.7</v>
      </c>
      <c r="K75" s="0" t="n">
        <v>-66.2</v>
      </c>
    </row>
    <row r="76" customFormat="false" ht="13.8" hidden="false" customHeight="false" outlineLevel="0" collapsed="false">
      <c r="A76" s="0" t="s">
        <v>370</v>
      </c>
      <c r="B76" s="0" t="s">
        <v>38</v>
      </c>
      <c r="C76" s="0" t="n">
        <v>0.22</v>
      </c>
      <c r="D76" s="0" t="n">
        <v>0.5</v>
      </c>
      <c r="E76" s="0" t="s">
        <v>219</v>
      </c>
      <c r="F76" s="0" t="n">
        <v>0.5</v>
      </c>
      <c r="G76" s="0" t="s">
        <v>179</v>
      </c>
      <c r="H76" s="0" t="s">
        <v>166</v>
      </c>
      <c r="I76" s="0" t="n">
        <v>33</v>
      </c>
      <c r="J76" s="0" t="n">
        <v>45.4</v>
      </c>
      <c r="K76" s="0" t="n">
        <v>-12.4</v>
      </c>
    </row>
    <row r="77" customFormat="false" ht="13.8" hidden="false" customHeight="false" outlineLevel="0" collapsed="false">
      <c r="A77" s="0" t="s">
        <v>372</v>
      </c>
      <c r="B77" s="0" t="s">
        <v>37</v>
      </c>
      <c r="C77" s="0" t="n">
        <v>0.554</v>
      </c>
      <c r="D77" s="0" t="n">
        <v>1</v>
      </c>
      <c r="E77" s="0" t="s">
        <v>233</v>
      </c>
      <c r="F77" s="0" t="n">
        <v>1</v>
      </c>
      <c r="G77" s="0" t="s">
        <v>179</v>
      </c>
      <c r="H77" s="0" t="s">
        <v>166</v>
      </c>
      <c r="I77" s="0" t="n">
        <v>61.3</v>
      </c>
      <c r="J77" s="0" t="n">
        <v>90.2</v>
      </c>
      <c r="K77" s="0" t="n">
        <v>-28.9</v>
      </c>
    </row>
    <row r="78" customFormat="false" ht="13.8" hidden="false" customHeight="false" outlineLevel="0" collapsed="false">
      <c r="A78" s="0" t="s">
        <v>373</v>
      </c>
      <c r="B78" s="0" t="s">
        <v>35</v>
      </c>
      <c r="C78" s="0" t="n">
        <v>0.5</v>
      </c>
      <c r="D78" s="0" t="n">
        <v>0.5</v>
      </c>
      <c r="E78" s="0" t="s">
        <v>194</v>
      </c>
      <c r="F78" s="0" t="n">
        <v>0.5</v>
      </c>
      <c r="G78" s="0" t="s">
        <v>179</v>
      </c>
      <c r="H78" s="0" t="s">
        <v>166</v>
      </c>
      <c r="I78" s="0" t="n">
        <v>33</v>
      </c>
      <c r="J78" s="0" t="n">
        <v>45.4</v>
      </c>
      <c r="K78" s="0" t="n">
        <v>-12.4</v>
      </c>
    </row>
    <row r="79" customFormat="false" ht="13.8" hidden="false" customHeight="false" outlineLevel="0" collapsed="false">
      <c r="A79" s="0" t="s">
        <v>375</v>
      </c>
      <c r="B79" s="0" t="s">
        <v>28</v>
      </c>
      <c r="C79" s="0" t="n">
        <v>2.098</v>
      </c>
      <c r="D79" s="0" t="n">
        <v>2.5</v>
      </c>
      <c r="E79" s="0" t="s">
        <v>376</v>
      </c>
      <c r="F79" s="0" t="n">
        <v>2.5</v>
      </c>
      <c r="G79" s="0" t="s">
        <v>179</v>
      </c>
      <c r="H79" s="0" t="s">
        <v>166</v>
      </c>
      <c r="I79" s="0" t="n">
        <v>146.2</v>
      </c>
      <c r="J79" s="0" t="n">
        <v>224.6</v>
      </c>
      <c r="K79" s="0" t="n">
        <v>-78.4</v>
      </c>
    </row>
    <row r="80" customFormat="false" ht="13.8" hidden="false" customHeight="false" outlineLevel="0" collapsed="false">
      <c r="A80" s="0" t="s">
        <v>377</v>
      </c>
      <c r="B80" s="0" t="s">
        <v>26</v>
      </c>
      <c r="C80" s="0" t="n">
        <v>0.177</v>
      </c>
      <c r="D80" s="0" t="n">
        <v>0.5</v>
      </c>
      <c r="E80" s="0" t="s">
        <v>219</v>
      </c>
      <c r="F80" s="0" t="n">
        <v>0.5</v>
      </c>
      <c r="G80" s="0" t="s">
        <v>179</v>
      </c>
      <c r="H80" s="0" t="s">
        <v>166</v>
      </c>
      <c r="I80" s="0" t="n">
        <v>33</v>
      </c>
      <c r="J80" s="0" t="n">
        <v>45.4</v>
      </c>
      <c r="K80" s="0" t="n">
        <v>-12.4</v>
      </c>
    </row>
    <row r="81" customFormat="false" ht="13.8" hidden="false" customHeight="false" outlineLevel="0" collapsed="false">
      <c r="A81" s="0" t="s">
        <v>378</v>
      </c>
      <c r="B81" s="0" t="s">
        <v>24</v>
      </c>
      <c r="C81" s="0" t="n">
        <v>0.165</v>
      </c>
      <c r="D81" s="0" t="n">
        <v>0.5</v>
      </c>
      <c r="E81" s="0" t="s">
        <v>219</v>
      </c>
      <c r="F81" s="0" t="n">
        <v>0.5</v>
      </c>
      <c r="G81" s="0" t="s">
        <v>179</v>
      </c>
      <c r="H81" s="0" t="s">
        <v>166</v>
      </c>
      <c r="I81" s="0" t="n">
        <v>33</v>
      </c>
      <c r="J81" s="0" t="n">
        <v>45.4</v>
      </c>
      <c r="K81" s="0" t="n">
        <v>-12.4</v>
      </c>
    </row>
    <row r="82" customFormat="false" ht="13.8" hidden="false" customHeight="false" outlineLevel="0" collapsed="false">
      <c r="A82" s="0" t="s">
        <v>380</v>
      </c>
      <c r="B82" s="0" t="s">
        <v>23</v>
      </c>
      <c r="C82" s="0" t="n">
        <v>0.24</v>
      </c>
      <c r="D82" s="0" t="n">
        <v>0.5</v>
      </c>
      <c r="E82" s="0" t="s">
        <v>182</v>
      </c>
      <c r="F82" s="0" t="n">
        <v>0.5</v>
      </c>
      <c r="G82" s="0" t="s">
        <v>179</v>
      </c>
      <c r="H82" s="0" t="s">
        <v>166</v>
      </c>
      <c r="I82" s="0" t="n">
        <v>33</v>
      </c>
      <c r="J82" s="0" t="n">
        <v>45.4</v>
      </c>
      <c r="K82" s="0" t="n">
        <v>-12.4</v>
      </c>
    </row>
    <row r="83" customFormat="false" ht="13.8" hidden="false" customHeight="false" outlineLevel="0" collapsed="false">
      <c r="A83" s="0" t="s">
        <v>382</v>
      </c>
      <c r="B83" s="0" t="s">
        <v>22</v>
      </c>
      <c r="C83" s="0" t="n">
        <v>0.755</v>
      </c>
      <c r="D83" s="0" t="n">
        <v>1</v>
      </c>
      <c r="E83" s="0" t="s">
        <v>246</v>
      </c>
      <c r="F83" s="0" t="n">
        <v>1</v>
      </c>
      <c r="G83" s="0" t="s">
        <v>179</v>
      </c>
      <c r="H83" s="0" t="s">
        <v>166</v>
      </c>
      <c r="I83" s="0" t="n">
        <v>61.3</v>
      </c>
      <c r="J83" s="0" t="n">
        <v>90.2</v>
      </c>
      <c r="K83" s="0" t="n">
        <v>-28.9</v>
      </c>
    </row>
    <row r="84" customFormat="false" ht="13.8" hidden="false" customHeight="false" outlineLevel="0" collapsed="false">
      <c r="A84" s="0" t="s">
        <v>384</v>
      </c>
      <c r="B84" s="0" t="s">
        <v>21</v>
      </c>
      <c r="C84" s="0" t="n">
        <v>0.24</v>
      </c>
      <c r="D84" s="0" t="n">
        <v>0.5</v>
      </c>
      <c r="E84" s="0" t="s">
        <v>219</v>
      </c>
      <c r="F84" s="0" t="n">
        <v>0.5</v>
      </c>
      <c r="G84" s="0" t="s">
        <v>179</v>
      </c>
      <c r="H84" s="0" t="s">
        <v>166</v>
      </c>
      <c r="I84" s="0" t="n">
        <v>33</v>
      </c>
      <c r="J84" s="0" t="n">
        <v>45.4</v>
      </c>
      <c r="K84" s="0" t="n">
        <v>-12.4</v>
      </c>
    </row>
    <row r="85" customFormat="false" ht="13.8" hidden="false" customHeight="false" outlineLevel="0" collapsed="false">
      <c r="A85" s="0" t="s">
        <v>385</v>
      </c>
      <c r="B85" s="0" t="s">
        <v>20</v>
      </c>
      <c r="C85" s="0" t="n">
        <v>0.477</v>
      </c>
      <c r="D85" s="0" t="n">
        <v>0.5</v>
      </c>
      <c r="E85" s="0" t="s">
        <v>194</v>
      </c>
      <c r="F85" s="0" t="n">
        <v>0.5</v>
      </c>
      <c r="G85" s="0" t="s">
        <v>179</v>
      </c>
      <c r="H85" s="0" t="s">
        <v>166</v>
      </c>
      <c r="I85" s="0" t="n">
        <v>33</v>
      </c>
      <c r="J85" s="0" t="n">
        <v>45.4</v>
      </c>
      <c r="K85" s="0" t="n">
        <v>-12.4</v>
      </c>
    </row>
    <row r="86" customFormat="false" ht="13.8" hidden="false" customHeight="false" outlineLevel="0" collapsed="false">
      <c r="A86" s="0" t="s">
        <v>387</v>
      </c>
      <c r="B86" s="0" t="s">
        <v>25</v>
      </c>
      <c r="C86" s="0" t="n">
        <v>0.558</v>
      </c>
      <c r="D86" s="0" t="n">
        <v>1</v>
      </c>
      <c r="E86" s="0" t="s">
        <v>237</v>
      </c>
      <c r="F86" s="0" t="n">
        <v>1</v>
      </c>
      <c r="G86" s="0" t="s">
        <v>179</v>
      </c>
      <c r="H86" s="0" t="s">
        <v>166</v>
      </c>
      <c r="I86" s="0" t="n">
        <v>61.3</v>
      </c>
      <c r="J86" s="0" t="n">
        <v>90.2</v>
      </c>
      <c r="K86" s="0" t="n">
        <v>-28.9</v>
      </c>
    </row>
    <row r="87" customFormat="false" ht="13.8" hidden="false" customHeight="false" outlineLevel="0" collapsed="false">
      <c r="A87" s="0" t="s">
        <v>389</v>
      </c>
      <c r="B87" s="0" t="s">
        <v>18</v>
      </c>
      <c r="C87" s="0" t="n">
        <v>1.376</v>
      </c>
      <c r="D87" s="0" t="n">
        <v>1.5</v>
      </c>
      <c r="E87" s="0" t="s">
        <v>390</v>
      </c>
      <c r="F87" s="0" t="n">
        <v>1.5</v>
      </c>
      <c r="G87" s="0" t="s">
        <v>179</v>
      </c>
      <c r="H87" s="0" t="s">
        <v>166</v>
      </c>
      <c r="I87" s="0" t="n">
        <v>89.6</v>
      </c>
      <c r="J87" s="0" t="n">
        <v>135</v>
      </c>
      <c r="K87" s="0" t="n">
        <v>-45.4</v>
      </c>
    </row>
    <row r="88" customFormat="false" ht="13.8" hidden="false" customHeight="false" outlineLevel="0" collapsed="false">
      <c r="A88" s="0" t="s">
        <v>392</v>
      </c>
      <c r="B88" s="0" t="s">
        <v>30</v>
      </c>
      <c r="C88" s="0" t="n">
        <v>0.065</v>
      </c>
      <c r="D88" s="0" t="n">
        <v>0.5</v>
      </c>
      <c r="E88" s="0" t="s">
        <v>182</v>
      </c>
      <c r="F88" s="0" t="n">
        <v>0.5</v>
      </c>
      <c r="G88" s="0" t="s">
        <v>179</v>
      </c>
      <c r="H88" s="0" t="s">
        <v>166</v>
      </c>
      <c r="I88" s="0" t="n">
        <v>33</v>
      </c>
      <c r="J88" s="0" t="n">
        <v>45.4</v>
      </c>
      <c r="K88" s="0" t="n">
        <v>-12.4</v>
      </c>
    </row>
    <row r="89" customFormat="false" ht="13.8" hidden="false" customHeight="false" outlineLevel="0" collapsed="false">
      <c r="A89" s="0" t="s">
        <v>394</v>
      </c>
      <c r="B89" s="0" t="s">
        <v>48</v>
      </c>
      <c r="C89" s="0" t="n">
        <v>0.721</v>
      </c>
      <c r="D89" s="0" t="n">
        <v>1</v>
      </c>
      <c r="E89" s="0" t="s">
        <v>246</v>
      </c>
      <c r="F89" s="0" t="n">
        <v>1</v>
      </c>
      <c r="G89" s="0" t="s">
        <v>221</v>
      </c>
      <c r="H89" s="0" t="s">
        <v>179</v>
      </c>
      <c r="I89" s="0" t="n">
        <v>112.1</v>
      </c>
      <c r="J89" s="0" t="n">
        <v>61.3</v>
      </c>
      <c r="K89" s="0" t="n">
        <v>50.8</v>
      </c>
    </row>
    <row r="90" customFormat="false" ht="13.8" hidden="false" customHeight="false" outlineLevel="0" collapsed="false">
      <c r="A90" s="0" t="s">
        <v>396</v>
      </c>
      <c r="B90" s="0" t="s">
        <v>31</v>
      </c>
      <c r="C90" s="0" t="n">
        <v>0.27</v>
      </c>
      <c r="D90" s="0" t="n">
        <v>0.5</v>
      </c>
      <c r="E90" s="0" t="s">
        <v>397</v>
      </c>
      <c r="F90" s="0" t="n">
        <v>0.5</v>
      </c>
      <c r="G90" s="0" t="s">
        <v>221</v>
      </c>
      <c r="H90" s="0" t="s">
        <v>179</v>
      </c>
      <c r="I90" s="0" t="n">
        <v>56.6</v>
      </c>
      <c r="J90" s="0" t="n">
        <v>33</v>
      </c>
      <c r="K90" s="0" t="n">
        <v>23.6</v>
      </c>
    </row>
    <row r="91" customFormat="false" ht="13.8" hidden="false" customHeight="false" outlineLevel="0" collapsed="false">
      <c r="A91" s="0" t="s">
        <v>399</v>
      </c>
      <c r="B91" s="0" t="s">
        <v>9</v>
      </c>
      <c r="C91" s="0" t="n">
        <v>1.549</v>
      </c>
      <c r="D91" s="0" t="n">
        <v>2</v>
      </c>
      <c r="E91" s="0" t="s">
        <v>258</v>
      </c>
      <c r="F91" s="0" t="n">
        <v>2</v>
      </c>
      <c r="G91" s="0" t="s">
        <v>221</v>
      </c>
      <c r="H91" s="0" t="s">
        <v>179</v>
      </c>
      <c r="I91" s="0" t="n">
        <v>223.1</v>
      </c>
      <c r="J91" s="0" t="n">
        <v>117.9</v>
      </c>
      <c r="K91" s="0" t="n">
        <v>105.2</v>
      </c>
    </row>
    <row r="92" customFormat="false" ht="13.8" hidden="false" customHeight="false" outlineLevel="0" collapsed="false">
      <c r="A92" s="0" t="s">
        <v>402</v>
      </c>
      <c r="B92" s="0" t="s">
        <v>136</v>
      </c>
      <c r="C92" s="0" t="n">
        <v>0.5</v>
      </c>
      <c r="D92" s="0" t="n">
        <v>0.5</v>
      </c>
      <c r="E92" s="0" t="s">
        <v>274</v>
      </c>
      <c r="F92" s="0" t="n">
        <v>1</v>
      </c>
      <c r="G92" s="0" t="s">
        <v>179</v>
      </c>
      <c r="H92" s="0" t="s">
        <v>166</v>
      </c>
      <c r="I92" s="0" t="n">
        <v>33</v>
      </c>
      <c r="J92" s="0" t="n">
        <v>90.2</v>
      </c>
      <c r="K92" s="0" t="n">
        <v>-57.2</v>
      </c>
    </row>
    <row r="93" customFormat="false" ht="13.8" hidden="false" customHeight="false" outlineLevel="0" collapsed="false">
      <c r="A93" s="0" t="s">
        <v>403</v>
      </c>
      <c r="B93" s="0" t="s">
        <v>120</v>
      </c>
      <c r="C93" s="0" t="n">
        <v>0.84</v>
      </c>
      <c r="D93" s="0" t="n">
        <v>1</v>
      </c>
      <c r="E93" s="0" t="s">
        <v>404</v>
      </c>
      <c r="F93" s="0" t="n">
        <v>1.5</v>
      </c>
      <c r="G93" s="0" t="s">
        <v>179</v>
      </c>
      <c r="H93" s="0" t="s">
        <v>166</v>
      </c>
      <c r="I93" s="0" t="n">
        <v>61.3</v>
      </c>
      <c r="J93" s="0" t="n">
        <v>135</v>
      </c>
      <c r="K93" s="0" t="n">
        <v>-73.7</v>
      </c>
    </row>
    <row r="94" customFormat="false" ht="13.8" hidden="false" customHeight="false" outlineLevel="0" collapsed="false">
      <c r="A94" s="0" t="s">
        <v>406</v>
      </c>
      <c r="B94" s="0" t="s">
        <v>117</v>
      </c>
      <c r="C94" s="0" t="n">
        <v>0.127</v>
      </c>
      <c r="D94" s="0" t="n">
        <v>0.5</v>
      </c>
      <c r="E94" s="0" t="s">
        <v>354</v>
      </c>
      <c r="F94" s="0" t="n">
        <v>1</v>
      </c>
      <c r="G94" s="0" t="s">
        <v>179</v>
      </c>
      <c r="H94" s="0" t="s">
        <v>166</v>
      </c>
      <c r="I94" s="0" t="n">
        <v>33</v>
      </c>
      <c r="J94" s="0" t="n">
        <v>90.2</v>
      </c>
      <c r="K94" s="0" t="n">
        <v>-57.2</v>
      </c>
    </row>
    <row r="95" customFormat="false" ht="13.8" hidden="false" customHeight="false" outlineLevel="0" collapsed="false">
      <c r="A95" s="0" t="s">
        <v>408</v>
      </c>
      <c r="B95" s="0" t="s">
        <v>116</v>
      </c>
      <c r="C95" s="0" t="n">
        <v>0.5</v>
      </c>
      <c r="D95" s="0" t="n">
        <v>0.5</v>
      </c>
      <c r="E95" s="0" t="s">
        <v>285</v>
      </c>
      <c r="F95" s="0" t="n">
        <v>1</v>
      </c>
      <c r="G95" s="0" t="s">
        <v>179</v>
      </c>
      <c r="H95" s="0" t="s">
        <v>166</v>
      </c>
      <c r="I95" s="0" t="n">
        <v>33</v>
      </c>
      <c r="J95" s="0" t="n">
        <v>90.2</v>
      </c>
      <c r="K95" s="0" t="n">
        <v>-57.2</v>
      </c>
    </row>
    <row r="96" customFormat="false" ht="13.8" hidden="false" customHeight="false" outlineLevel="0" collapsed="false">
      <c r="A96" s="0" t="s">
        <v>410</v>
      </c>
      <c r="B96" s="0" t="s">
        <v>114</v>
      </c>
      <c r="C96" s="0" t="n">
        <v>0.5</v>
      </c>
      <c r="D96" s="0" t="n">
        <v>0.5</v>
      </c>
      <c r="E96" s="0" t="s">
        <v>271</v>
      </c>
      <c r="F96" s="0" t="n">
        <v>1</v>
      </c>
      <c r="G96" s="0" t="s">
        <v>179</v>
      </c>
      <c r="H96" s="0" t="s">
        <v>166</v>
      </c>
      <c r="I96" s="0" t="n">
        <v>33</v>
      </c>
      <c r="J96" s="0" t="n">
        <v>90.2</v>
      </c>
      <c r="K96" s="0" t="n">
        <v>-57.2</v>
      </c>
    </row>
    <row r="97" customFormat="false" ht="13.8" hidden="false" customHeight="false" outlineLevel="0" collapsed="false">
      <c r="A97" s="0" t="s">
        <v>412</v>
      </c>
      <c r="B97" s="0" t="s">
        <v>105</v>
      </c>
      <c r="C97" s="0" t="n">
        <v>0.49</v>
      </c>
      <c r="D97" s="0" t="n">
        <v>0.5</v>
      </c>
      <c r="E97" s="0" t="s">
        <v>413</v>
      </c>
      <c r="F97" s="0" t="n">
        <v>2.5</v>
      </c>
      <c r="G97" s="0" t="s">
        <v>179</v>
      </c>
      <c r="H97" s="0" t="s">
        <v>166</v>
      </c>
      <c r="I97" s="0" t="n">
        <v>33</v>
      </c>
      <c r="J97" s="0" t="n">
        <v>224.6</v>
      </c>
      <c r="K97" s="0" t="n">
        <v>-191.6</v>
      </c>
    </row>
    <row r="98" customFormat="false" ht="13.8" hidden="false" customHeight="false" outlineLevel="0" collapsed="false">
      <c r="A98" s="0" t="s">
        <v>415</v>
      </c>
      <c r="B98" s="0" t="s">
        <v>99</v>
      </c>
      <c r="C98" s="0" t="n">
        <v>0.5</v>
      </c>
      <c r="D98" s="0" t="n">
        <v>0.5</v>
      </c>
      <c r="E98" s="0" t="s">
        <v>271</v>
      </c>
      <c r="F98" s="0" t="n">
        <v>1</v>
      </c>
      <c r="G98" s="0" t="s">
        <v>179</v>
      </c>
      <c r="H98" s="0" t="s">
        <v>166</v>
      </c>
      <c r="I98" s="0" t="n">
        <v>33</v>
      </c>
      <c r="J98" s="0" t="n">
        <v>90.2</v>
      </c>
      <c r="K98" s="0" t="n">
        <v>-57.2</v>
      </c>
    </row>
    <row r="99" customFormat="false" ht="13.8" hidden="false" customHeight="false" outlineLevel="0" collapsed="false">
      <c r="A99" s="0" t="s">
        <v>417</v>
      </c>
      <c r="B99" s="0" t="s">
        <v>97</v>
      </c>
      <c r="C99" s="0" t="n">
        <v>0.5</v>
      </c>
      <c r="D99" s="0" t="n">
        <v>0.5</v>
      </c>
      <c r="E99" s="0" t="s">
        <v>418</v>
      </c>
      <c r="F99" s="0" t="n">
        <v>1</v>
      </c>
      <c r="G99" s="0" t="s">
        <v>179</v>
      </c>
      <c r="H99" s="0" t="s">
        <v>166</v>
      </c>
      <c r="I99" s="0" t="n">
        <v>33</v>
      </c>
      <c r="J99" s="0" t="n">
        <v>90.2</v>
      </c>
      <c r="K99" s="0" t="n">
        <v>-57.2</v>
      </c>
    </row>
    <row r="100" customFormat="false" ht="13.8" hidden="false" customHeight="false" outlineLevel="0" collapsed="false">
      <c r="A100" s="0" t="s">
        <v>420</v>
      </c>
      <c r="B100" s="0" t="s">
        <v>92</v>
      </c>
      <c r="C100" s="0" t="n">
        <v>0.765</v>
      </c>
      <c r="D100" s="0" t="n">
        <v>1</v>
      </c>
      <c r="E100" s="0" t="s">
        <v>421</v>
      </c>
      <c r="F100" s="0" t="n">
        <v>4.5</v>
      </c>
      <c r="G100" s="0" t="s">
        <v>179</v>
      </c>
      <c r="H100" s="0" t="s">
        <v>166</v>
      </c>
      <c r="I100" s="0" t="n">
        <v>61.3</v>
      </c>
      <c r="J100" s="0" t="n">
        <v>403.8</v>
      </c>
      <c r="K100" s="0" t="n">
        <v>-342.5</v>
      </c>
    </row>
    <row r="101" customFormat="false" ht="13.8" hidden="false" customHeight="false" outlineLevel="0" collapsed="false">
      <c r="A101" s="0" t="s">
        <v>424</v>
      </c>
      <c r="B101" s="0" t="s">
        <v>104</v>
      </c>
      <c r="C101" s="0" t="n">
        <v>0.5</v>
      </c>
      <c r="D101" s="0" t="n">
        <v>0.5</v>
      </c>
      <c r="E101" s="0" t="s">
        <v>425</v>
      </c>
      <c r="F101" s="0" t="n">
        <v>1</v>
      </c>
      <c r="G101" s="0" t="s">
        <v>179</v>
      </c>
      <c r="H101" s="0" t="s">
        <v>166</v>
      </c>
      <c r="I101" s="0" t="n">
        <v>33</v>
      </c>
      <c r="J101" s="0" t="n">
        <v>90.2</v>
      </c>
      <c r="K101" s="0" t="n">
        <v>-57.2</v>
      </c>
    </row>
    <row r="102" customFormat="false" ht="13.8" hidden="false" customHeight="false" outlineLevel="0" collapsed="false">
      <c r="A102" s="0" t="s">
        <v>427</v>
      </c>
      <c r="B102" s="0" t="s">
        <v>100</v>
      </c>
      <c r="C102" s="0" t="n">
        <v>0.83</v>
      </c>
      <c r="D102" s="0" t="n">
        <v>1</v>
      </c>
      <c r="E102" s="0" t="s">
        <v>428</v>
      </c>
      <c r="F102" s="0" t="n">
        <v>1.5</v>
      </c>
      <c r="G102" s="0" t="s">
        <v>179</v>
      </c>
      <c r="H102" s="0" t="s">
        <v>166</v>
      </c>
      <c r="I102" s="0" t="n">
        <v>61.3</v>
      </c>
      <c r="J102" s="0" t="n">
        <v>135</v>
      </c>
      <c r="K102" s="0" t="n">
        <v>-73.7</v>
      </c>
    </row>
    <row r="103" customFormat="false" ht="13.8" hidden="false" customHeight="false" outlineLevel="0" collapsed="false">
      <c r="A103" s="0" t="s">
        <v>430</v>
      </c>
      <c r="B103" s="0" t="s">
        <v>84</v>
      </c>
      <c r="C103" s="0" t="n">
        <v>0.5</v>
      </c>
      <c r="D103" s="0" t="n">
        <v>0.5</v>
      </c>
      <c r="E103" s="0" t="s">
        <v>233</v>
      </c>
      <c r="F103" s="0" t="n">
        <v>1</v>
      </c>
      <c r="G103" s="0" t="s">
        <v>179</v>
      </c>
      <c r="H103" s="0" t="s">
        <v>166</v>
      </c>
      <c r="I103" s="0" t="n">
        <v>33</v>
      </c>
      <c r="J103" s="0" t="n">
        <v>90.2</v>
      </c>
      <c r="K103" s="0" t="n">
        <v>-57.2</v>
      </c>
    </row>
    <row r="104" customFormat="false" ht="13.8" hidden="false" customHeight="false" outlineLevel="0" collapsed="false">
      <c r="A104" s="0" t="s">
        <v>431</v>
      </c>
      <c r="B104" s="0" t="s">
        <v>81</v>
      </c>
      <c r="C104" s="0" t="n">
        <v>0.5</v>
      </c>
      <c r="D104" s="0" t="n">
        <v>0.5</v>
      </c>
      <c r="E104" s="0" t="s">
        <v>202</v>
      </c>
      <c r="F104" s="0" t="n">
        <v>1</v>
      </c>
      <c r="G104" s="0" t="s">
        <v>221</v>
      </c>
      <c r="H104" s="0" t="s">
        <v>179</v>
      </c>
      <c r="I104" s="0" t="n">
        <v>56.6</v>
      </c>
      <c r="J104" s="0" t="n">
        <v>61.3</v>
      </c>
      <c r="K104" s="0" t="n">
        <v>-4.7</v>
      </c>
    </row>
    <row r="105" customFormat="false" ht="13.8" hidden="false" customHeight="false" outlineLevel="0" collapsed="false">
      <c r="A105" s="0" t="s">
        <v>433</v>
      </c>
      <c r="B105" s="0" t="s">
        <v>78</v>
      </c>
      <c r="C105" s="0" t="n">
        <v>0.5</v>
      </c>
      <c r="D105" s="0" t="n">
        <v>0.5</v>
      </c>
      <c r="E105" s="0" t="s">
        <v>202</v>
      </c>
      <c r="F105" s="0" t="n">
        <v>1</v>
      </c>
      <c r="G105" s="0" t="s">
        <v>179</v>
      </c>
      <c r="H105" s="0" t="s">
        <v>166</v>
      </c>
      <c r="I105" s="0" t="n">
        <v>33</v>
      </c>
      <c r="J105" s="0" t="n">
        <v>90.2</v>
      </c>
      <c r="K105" s="0" t="n">
        <v>-57.2</v>
      </c>
    </row>
    <row r="106" customFormat="false" ht="13.8" hidden="false" customHeight="false" outlineLevel="0" collapsed="false">
      <c r="A106" s="0" t="s">
        <v>435</v>
      </c>
      <c r="B106" s="0" t="s">
        <v>77</v>
      </c>
      <c r="C106" s="0" t="n">
        <v>0.22</v>
      </c>
      <c r="D106" s="0" t="n">
        <v>0.5</v>
      </c>
      <c r="E106" s="0" t="s">
        <v>436</v>
      </c>
      <c r="F106" s="0" t="n">
        <v>2</v>
      </c>
      <c r="G106" s="0" t="s">
        <v>179</v>
      </c>
      <c r="H106" s="0" t="s">
        <v>166</v>
      </c>
      <c r="I106" s="0" t="n">
        <v>33</v>
      </c>
      <c r="J106" s="0" t="n">
        <v>179.8</v>
      </c>
      <c r="K106" s="0" t="n">
        <v>-146.8</v>
      </c>
    </row>
    <row r="107" customFormat="false" ht="13.8" hidden="false" customHeight="false" outlineLevel="0" collapsed="false">
      <c r="A107" s="0" t="s">
        <v>438</v>
      </c>
      <c r="B107" s="0" t="s">
        <v>75</v>
      </c>
      <c r="C107" s="0" t="n">
        <v>0.6</v>
      </c>
      <c r="D107" s="0" t="n">
        <v>1</v>
      </c>
      <c r="E107" s="0" t="s">
        <v>439</v>
      </c>
      <c r="F107" s="0" t="n">
        <v>2.5</v>
      </c>
      <c r="G107" s="0" t="s">
        <v>179</v>
      </c>
      <c r="H107" s="0" t="s">
        <v>166</v>
      </c>
      <c r="I107" s="0" t="n">
        <v>61.3</v>
      </c>
      <c r="J107" s="0" t="n">
        <v>224.6</v>
      </c>
      <c r="K107" s="0" t="n">
        <v>-163.3</v>
      </c>
    </row>
    <row r="108" customFormat="false" ht="13.8" hidden="false" customHeight="false" outlineLevel="0" collapsed="false">
      <c r="A108" s="0" t="s">
        <v>441</v>
      </c>
      <c r="B108" s="0" t="s">
        <v>74</v>
      </c>
      <c r="C108" s="0" t="n">
        <v>0.5</v>
      </c>
      <c r="D108" s="0" t="n">
        <v>0.5</v>
      </c>
      <c r="E108" s="0" t="s">
        <v>318</v>
      </c>
      <c r="F108" s="0" t="n">
        <v>1</v>
      </c>
      <c r="G108" s="0" t="s">
        <v>179</v>
      </c>
      <c r="H108" s="0" t="s">
        <v>166</v>
      </c>
      <c r="I108" s="0" t="n">
        <v>33</v>
      </c>
      <c r="J108" s="0" t="n">
        <v>90.2</v>
      </c>
      <c r="K108" s="0" t="n">
        <v>-57.2</v>
      </c>
    </row>
    <row r="109" customFormat="false" ht="13.8" hidden="false" customHeight="false" outlineLevel="0" collapsed="false">
      <c r="A109" s="0" t="s">
        <v>442</v>
      </c>
      <c r="B109" s="0" t="s">
        <v>73</v>
      </c>
      <c r="C109" s="0" t="n">
        <v>0.5</v>
      </c>
      <c r="D109" s="0" t="n">
        <v>0.5</v>
      </c>
      <c r="E109" s="0" t="s">
        <v>202</v>
      </c>
      <c r="F109" s="0" t="n">
        <v>1</v>
      </c>
      <c r="G109" s="0" t="s">
        <v>179</v>
      </c>
      <c r="H109" s="0" t="s">
        <v>166</v>
      </c>
      <c r="I109" s="0" t="n">
        <v>33</v>
      </c>
      <c r="J109" s="0" t="n">
        <v>90.2</v>
      </c>
      <c r="K109" s="0" t="n">
        <v>-57.2</v>
      </c>
    </row>
    <row r="110" customFormat="false" ht="13.8" hidden="false" customHeight="false" outlineLevel="0" collapsed="false">
      <c r="A110" s="0" t="s">
        <v>444</v>
      </c>
      <c r="B110" s="0" t="s">
        <v>72</v>
      </c>
      <c r="C110" s="0" t="n">
        <v>0.5</v>
      </c>
      <c r="D110" s="0" t="n">
        <v>0.5</v>
      </c>
      <c r="E110" s="0" t="s">
        <v>202</v>
      </c>
      <c r="F110" s="0" t="n">
        <v>1</v>
      </c>
      <c r="G110" s="0" t="s">
        <v>179</v>
      </c>
      <c r="H110" s="0" t="s">
        <v>166</v>
      </c>
      <c r="I110" s="0" t="n">
        <v>33</v>
      </c>
      <c r="J110" s="0" t="n">
        <v>90.2</v>
      </c>
      <c r="K110" s="0" t="n">
        <v>-57.2</v>
      </c>
    </row>
    <row r="111" customFormat="false" ht="13.8" hidden="false" customHeight="false" outlineLevel="0" collapsed="false">
      <c r="A111" s="0" t="s">
        <v>446</v>
      </c>
      <c r="B111" s="0" t="s">
        <v>71</v>
      </c>
      <c r="C111" s="0" t="n">
        <v>0.5</v>
      </c>
      <c r="D111" s="0" t="n">
        <v>0.5</v>
      </c>
      <c r="E111" s="0" t="s">
        <v>271</v>
      </c>
      <c r="F111" s="0" t="n">
        <v>1</v>
      </c>
      <c r="G111" s="0" t="s">
        <v>179</v>
      </c>
      <c r="H111" s="0" t="s">
        <v>166</v>
      </c>
      <c r="I111" s="0" t="n">
        <v>33</v>
      </c>
      <c r="J111" s="0" t="n">
        <v>90.2</v>
      </c>
      <c r="K111" s="0" t="n">
        <v>-57.2</v>
      </c>
    </row>
    <row r="112" customFormat="false" ht="13.8" hidden="false" customHeight="false" outlineLevel="0" collapsed="false">
      <c r="A112" s="0" t="s">
        <v>448</v>
      </c>
      <c r="B112" s="0" t="s">
        <v>64</v>
      </c>
      <c r="C112" s="0" t="n">
        <v>0.361</v>
      </c>
      <c r="D112" s="0" t="n">
        <v>0.5</v>
      </c>
      <c r="E112" s="0" t="s">
        <v>449</v>
      </c>
      <c r="F112" s="0" t="n">
        <v>1</v>
      </c>
      <c r="G112" s="0" t="s">
        <v>179</v>
      </c>
      <c r="H112" s="0" t="s">
        <v>166</v>
      </c>
      <c r="I112" s="0" t="n">
        <v>33</v>
      </c>
      <c r="J112" s="0" t="n">
        <v>90.2</v>
      </c>
      <c r="K112" s="0" t="n">
        <v>-57.2</v>
      </c>
    </row>
    <row r="113" customFormat="false" ht="13.8" hidden="false" customHeight="false" outlineLevel="0" collapsed="false">
      <c r="A113" s="0" t="s">
        <v>451</v>
      </c>
      <c r="B113" s="0" t="s">
        <v>62</v>
      </c>
      <c r="C113" s="0" t="n">
        <v>0.5</v>
      </c>
      <c r="D113" s="0" t="n">
        <v>0.5</v>
      </c>
      <c r="E113" s="0" t="s">
        <v>452</v>
      </c>
      <c r="F113" s="0" t="n">
        <v>1</v>
      </c>
      <c r="G113" s="0" t="s">
        <v>179</v>
      </c>
      <c r="H113" s="0" t="s">
        <v>166</v>
      </c>
      <c r="I113" s="0" t="n">
        <v>33</v>
      </c>
      <c r="J113" s="0" t="n">
        <v>90.2</v>
      </c>
      <c r="K113" s="0" t="n">
        <v>-57.2</v>
      </c>
    </row>
    <row r="114" customFormat="false" ht="13.8" hidden="false" customHeight="false" outlineLevel="0" collapsed="false">
      <c r="A114" s="0" t="s">
        <v>454</v>
      </c>
      <c r="B114" s="0" t="s">
        <v>61</v>
      </c>
      <c r="C114" s="0" t="n">
        <v>0.5</v>
      </c>
      <c r="D114" s="0" t="n">
        <v>0.5</v>
      </c>
      <c r="E114" s="0" t="s">
        <v>271</v>
      </c>
      <c r="F114" s="0" t="n">
        <v>1</v>
      </c>
      <c r="G114" s="0" t="s">
        <v>179</v>
      </c>
      <c r="H114" s="0" t="s">
        <v>166</v>
      </c>
      <c r="I114" s="0" t="n">
        <v>33</v>
      </c>
      <c r="J114" s="0" t="n">
        <v>90.2</v>
      </c>
      <c r="K114" s="0" t="n">
        <v>-57.2</v>
      </c>
    </row>
    <row r="115" customFormat="false" ht="13.8" hidden="false" customHeight="false" outlineLevel="0" collapsed="false">
      <c r="A115" s="0" t="s">
        <v>456</v>
      </c>
      <c r="B115" s="0" t="s">
        <v>60</v>
      </c>
      <c r="C115" s="0" t="n">
        <v>0.986</v>
      </c>
      <c r="D115" s="0" t="n">
        <v>1</v>
      </c>
      <c r="E115" s="0" t="s">
        <v>457</v>
      </c>
      <c r="F115" s="0" t="n">
        <v>2</v>
      </c>
      <c r="G115" s="0" t="s">
        <v>179</v>
      </c>
      <c r="H115" s="0" t="s">
        <v>166</v>
      </c>
      <c r="I115" s="0" t="n">
        <v>61.3</v>
      </c>
      <c r="J115" s="0" t="n">
        <v>179.8</v>
      </c>
      <c r="K115" s="0" t="n">
        <v>-118.5</v>
      </c>
    </row>
    <row r="116" customFormat="false" ht="13.8" hidden="false" customHeight="false" outlineLevel="0" collapsed="false">
      <c r="A116" s="0" t="s">
        <v>458</v>
      </c>
      <c r="B116" s="0" t="s">
        <v>59</v>
      </c>
      <c r="C116" s="0" t="n">
        <v>0.607</v>
      </c>
      <c r="D116" s="0" t="n">
        <v>1</v>
      </c>
      <c r="E116" s="0" t="s">
        <v>459</v>
      </c>
      <c r="F116" s="0" t="n">
        <v>2.5</v>
      </c>
      <c r="G116" s="0" t="s">
        <v>179</v>
      </c>
      <c r="H116" s="0" t="s">
        <v>166</v>
      </c>
      <c r="I116" s="0" t="n">
        <v>61.3</v>
      </c>
      <c r="J116" s="0" t="n">
        <v>224.6</v>
      </c>
      <c r="K116" s="0" t="n">
        <v>-163.3</v>
      </c>
    </row>
    <row r="117" customFormat="false" ht="13.8" hidden="false" customHeight="false" outlineLevel="0" collapsed="false">
      <c r="A117" s="0" t="s">
        <v>461</v>
      </c>
      <c r="B117" s="0" t="s">
        <v>58</v>
      </c>
      <c r="C117" s="0" t="n">
        <v>0.488</v>
      </c>
      <c r="D117" s="0" t="n">
        <v>0.5</v>
      </c>
      <c r="E117" s="0" t="s">
        <v>271</v>
      </c>
      <c r="F117" s="0" t="n">
        <v>1</v>
      </c>
      <c r="G117" s="0" t="s">
        <v>179</v>
      </c>
      <c r="H117" s="0" t="s">
        <v>166</v>
      </c>
      <c r="I117" s="0" t="n">
        <v>33</v>
      </c>
      <c r="J117" s="0" t="n">
        <v>90.2</v>
      </c>
      <c r="K117" s="0" t="n">
        <v>-57.2</v>
      </c>
    </row>
    <row r="118" customFormat="false" ht="13.8" hidden="false" customHeight="false" outlineLevel="0" collapsed="false">
      <c r="A118" s="0" t="s">
        <v>463</v>
      </c>
      <c r="B118" s="0" t="s">
        <v>57</v>
      </c>
      <c r="C118" s="0" t="n">
        <v>0.5</v>
      </c>
      <c r="D118" s="0" t="n">
        <v>0.5</v>
      </c>
      <c r="E118" s="0" t="s">
        <v>202</v>
      </c>
      <c r="F118" s="0" t="n">
        <v>1</v>
      </c>
      <c r="G118" s="0" t="s">
        <v>179</v>
      </c>
      <c r="H118" s="0" t="s">
        <v>166</v>
      </c>
      <c r="I118" s="0" t="n">
        <v>33</v>
      </c>
      <c r="J118" s="0" t="n">
        <v>90.2</v>
      </c>
      <c r="K118" s="0" t="n">
        <v>-57.2</v>
      </c>
    </row>
    <row r="119" customFormat="false" ht="13.8" hidden="false" customHeight="false" outlineLevel="0" collapsed="false">
      <c r="A119" s="0" t="s">
        <v>464</v>
      </c>
      <c r="B119" s="0" t="s">
        <v>52</v>
      </c>
      <c r="C119" s="0" t="n">
        <v>0.945</v>
      </c>
      <c r="D119" s="0" t="n">
        <v>1</v>
      </c>
      <c r="E119" s="0" t="s">
        <v>390</v>
      </c>
      <c r="F119" s="0" t="n">
        <v>1.5</v>
      </c>
      <c r="G119" s="0" t="s">
        <v>179</v>
      </c>
      <c r="H119" s="0" t="s">
        <v>166</v>
      </c>
      <c r="I119" s="0" t="n">
        <v>61.3</v>
      </c>
      <c r="J119" s="0" t="n">
        <v>135</v>
      </c>
      <c r="K119" s="0" t="n">
        <v>-73.7</v>
      </c>
    </row>
    <row r="120" customFormat="false" ht="13.8" hidden="false" customHeight="false" outlineLevel="0" collapsed="false">
      <c r="A120" s="0" t="s">
        <v>465</v>
      </c>
      <c r="B120" s="0" t="s">
        <v>46</v>
      </c>
      <c r="C120" s="0" t="n">
        <v>0.5</v>
      </c>
      <c r="D120" s="0" t="n">
        <v>0.5</v>
      </c>
      <c r="E120" s="0" t="s">
        <v>318</v>
      </c>
      <c r="F120" s="0" t="n">
        <v>1</v>
      </c>
      <c r="G120" s="0" t="s">
        <v>179</v>
      </c>
      <c r="H120" s="0" t="s">
        <v>166</v>
      </c>
      <c r="I120" s="0" t="n">
        <v>33</v>
      </c>
      <c r="J120" s="0" t="n">
        <v>90.2</v>
      </c>
      <c r="K120" s="0" t="n">
        <v>-57.2</v>
      </c>
    </row>
    <row r="121" customFormat="false" ht="13.8" hidden="false" customHeight="false" outlineLevel="0" collapsed="false">
      <c r="A121" s="0" t="s">
        <v>466</v>
      </c>
      <c r="B121" s="0" t="s">
        <v>41</v>
      </c>
      <c r="C121" s="0" t="n">
        <v>0.5</v>
      </c>
      <c r="D121" s="0" t="n">
        <v>0.5</v>
      </c>
      <c r="E121" s="0" t="s">
        <v>425</v>
      </c>
      <c r="F121" s="0" t="n">
        <v>1</v>
      </c>
      <c r="G121" s="0" t="s">
        <v>179</v>
      </c>
      <c r="H121" s="0" t="s">
        <v>166</v>
      </c>
      <c r="I121" s="0" t="n">
        <v>33</v>
      </c>
      <c r="J121" s="0" t="n">
        <v>90.2</v>
      </c>
      <c r="K121" s="0" t="n">
        <v>-57.2</v>
      </c>
    </row>
    <row r="122" customFormat="false" ht="13.8" hidden="false" customHeight="false" outlineLevel="0" collapsed="false">
      <c r="A122" s="0" t="s">
        <v>468</v>
      </c>
      <c r="B122" s="0" t="s">
        <v>70</v>
      </c>
      <c r="C122" s="0" t="n">
        <v>0.607</v>
      </c>
      <c r="D122" s="0" t="n">
        <v>1</v>
      </c>
      <c r="E122" s="0" t="s">
        <v>194</v>
      </c>
      <c r="F122" s="0" t="n">
        <v>0.5</v>
      </c>
      <c r="G122" s="0" t="s">
        <v>179</v>
      </c>
      <c r="H122" s="0" t="s">
        <v>166</v>
      </c>
      <c r="I122" s="0" t="n">
        <v>48.8</v>
      </c>
      <c r="J122" s="0" t="n">
        <v>86.7</v>
      </c>
      <c r="K122" s="0" t="n">
        <v>-37.9</v>
      </c>
    </row>
    <row r="123" customFormat="false" ht="13.8" hidden="false" customHeight="false" outlineLevel="0" collapsed="false">
      <c r="A123" s="0" t="s">
        <v>470</v>
      </c>
      <c r="B123" s="0" t="s">
        <v>29</v>
      </c>
      <c r="C123" s="0" t="n">
        <v>0.515</v>
      </c>
      <c r="D123" s="0" t="n">
        <v>1</v>
      </c>
      <c r="E123" s="0" t="s">
        <v>194</v>
      </c>
      <c r="F123" s="0" t="n">
        <v>0.5</v>
      </c>
      <c r="G123" s="0" t="s">
        <v>179</v>
      </c>
      <c r="H123" s="0" t="s">
        <v>166</v>
      </c>
      <c r="I123" s="0" t="n">
        <v>61.3</v>
      </c>
      <c r="J123" s="0" t="n">
        <v>45.4</v>
      </c>
      <c r="K123" s="0" t="n">
        <v>15.9</v>
      </c>
    </row>
    <row r="124" customFormat="false" ht="13.8" hidden="false" customHeight="false" outlineLevel="0" collapsed="false">
      <c r="A124" s="0" t="s">
        <v>472</v>
      </c>
      <c r="B124" s="0" t="s">
        <v>49</v>
      </c>
      <c r="C124" s="0" t="n">
        <v>0.689</v>
      </c>
      <c r="D124" s="0" t="n">
        <v>1</v>
      </c>
      <c r="E124" s="0" t="s">
        <v>194</v>
      </c>
      <c r="F124" s="0" t="n">
        <v>0.5</v>
      </c>
      <c r="G124" s="0" t="s">
        <v>221</v>
      </c>
      <c r="H124" s="0" t="s">
        <v>179</v>
      </c>
      <c r="I124" s="0" t="n">
        <v>112.1</v>
      </c>
      <c r="J124" s="0" t="n">
        <v>33</v>
      </c>
      <c r="K124" s="0" t="n">
        <v>79.1</v>
      </c>
    </row>
    <row r="125" customFormat="false" ht="13.8" hidden="false" customHeight="false" outlineLevel="0" collapsed="false">
      <c r="A125" s="0" t="s">
        <v>473</v>
      </c>
      <c r="B125" s="0" t="s">
        <v>53</v>
      </c>
      <c r="C125" s="0" t="n">
        <v>0.75</v>
      </c>
      <c r="D125" s="0" t="n">
        <v>1</v>
      </c>
      <c r="E125" s="0" t="s">
        <v>194</v>
      </c>
      <c r="F125" s="0" t="n">
        <v>0.5</v>
      </c>
      <c r="G125" s="0" t="s">
        <v>179</v>
      </c>
      <c r="H125" s="0" t="s">
        <v>166</v>
      </c>
      <c r="I125" s="0" t="n">
        <v>61.3</v>
      </c>
      <c r="J125" s="0" t="n">
        <v>45.4</v>
      </c>
      <c r="K125" s="0" t="n">
        <v>15.9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6.62"/>
    <col collapsed="false" customWidth="true" hidden="false" outlineLevel="0" max="3" min="3" style="0" width="12.13"/>
    <col collapsed="false" customWidth="true" hidden="false" outlineLevel="0" max="4" min="4" style="0" width="16.74"/>
    <col collapsed="false" customWidth="true" hidden="false" outlineLevel="0" max="5" min="5" style="0" width="11.87"/>
    <col collapsed="false" customWidth="true" hidden="false" outlineLevel="0" max="6" min="6" style="0" width="16.38"/>
    <col collapsed="false" customWidth="true" hidden="false" outlineLevel="0" max="7" min="7" style="0" width="14.38"/>
    <col collapsed="false" customWidth="true" hidden="false" outlineLevel="0" max="8" min="8" style="0" width="16.74"/>
    <col collapsed="false" customWidth="true" hidden="false" outlineLevel="0" max="9" min="9" style="0" width="12.13"/>
    <col collapsed="false" customWidth="true" hidden="false" outlineLevel="0" max="10" min="10" style="0" width="11.87"/>
    <col collapsed="false" customWidth="true" hidden="false" outlineLevel="0" max="12" min="11" style="0" width="9.51"/>
    <col collapsed="false" customWidth="true" hidden="false" outlineLevel="0" max="13" min="13" style="0" width="9"/>
    <col collapsed="false" customWidth="true" hidden="false" outlineLevel="0" max="15" min="14" style="0" width="9.51"/>
    <col collapsed="false" customWidth="true" hidden="false" outlineLevel="0" max="16" min="16" style="0" width="8.38"/>
    <col collapsed="false" customWidth="true" hidden="false" outlineLevel="0" max="17" min="17" style="0" width="11.38"/>
    <col collapsed="false" customWidth="true" hidden="false" outlineLevel="0" max="18" min="18" style="0" width="15.87"/>
    <col collapsed="false" customWidth="true" hidden="false" outlineLevel="0" max="19" min="19" style="0" width="11.25"/>
    <col collapsed="false" customWidth="true" hidden="false" outlineLevel="0" max="20" min="20" style="0" width="15.87"/>
  </cols>
  <sheetData>
    <row r="1" customFormat="false" ht="13.8" hidden="false" customHeight="false" outlineLevel="0" collapsed="false">
      <c r="A1" s="15" t="s">
        <v>474</v>
      </c>
      <c r="B1" s="15" t="s">
        <v>475</v>
      </c>
      <c r="C1" s="15" t="s">
        <v>476</v>
      </c>
      <c r="D1" s="15" t="s">
        <v>477</v>
      </c>
      <c r="E1" s="15" t="s">
        <v>478</v>
      </c>
      <c r="F1" s="15" t="s">
        <v>479</v>
      </c>
      <c r="G1" s="15" t="s">
        <v>480</v>
      </c>
      <c r="H1" s="15" t="s">
        <v>481</v>
      </c>
      <c r="I1" s="15" t="s">
        <v>482</v>
      </c>
      <c r="J1" s="15" t="s">
        <v>483</v>
      </c>
      <c r="K1" s="15" t="s">
        <v>484</v>
      </c>
      <c r="L1" s="15" t="s">
        <v>485</v>
      </c>
      <c r="M1" s="15" t="s">
        <v>486</v>
      </c>
      <c r="N1" s="15" t="s">
        <v>487</v>
      </c>
      <c r="O1" s="15" t="s">
        <v>488</v>
      </c>
      <c r="P1" s="15" t="s">
        <v>489</v>
      </c>
      <c r="Q1" s="15" t="s">
        <v>490</v>
      </c>
      <c r="R1" s="15" t="s">
        <v>491</v>
      </c>
      <c r="S1" s="15" t="s">
        <v>492</v>
      </c>
      <c r="T1" s="15" t="s">
        <v>493</v>
      </c>
    </row>
    <row r="2" customFormat="false" ht="13.8" hidden="false" customHeight="false" outlineLevel="0" collapsed="false">
      <c r="A2" s="16" t="n">
        <v>29.5</v>
      </c>
      <c r="B2" s="16" t="n">
        <v>23.6</v>
      </c>
      <c r="C2" s="16" t="n">
        <v>33</v>
      </c>
      <c r="D2" s="16" t="n">
        <v>28.3</v>
      </c>
      <c r="E2" s="16" t="n">
        <v>40.1</v>
      </c>
      <c r="F2" s="16" t="n">
        <v>38.9</v>
      </c>
      <c r="G2" s="16" t="n">
        <v>45.4</v>
      </c>
      <c r="H2" s="16" t="n">
        <v>44.8</v>
      </c>
      <c r="I2" s="16" t="n">
        <v>56.6</v>
      </c>
      <c r="J2" s="16" t="n">
        <v>55.5</v>
      </c>
      <c r="K2" s="16" t="n">
        <v>13.6</v>
      </c>
      <c r="L2" s="16" t="n">
        <v>23.6</v>
      </c>
      <c r="M2" s="16" t="n">
        <v>20.5</v>
      </c>
      <c r="N2" s="16" t="n">
        <v>28.3</v>
      </c>
      <c r="O2" s="16" t="n">
        <v>31.9</v>
      </c>
      <c r="P2" s="16" t="n">
        <v>38.9</v>
      </c>
      <c r="Q2" s="16" t="n">
        <v>41.3</v>
      </c>
      <c r="R2" s="16" t="n">
        <v>44.8</v>
      </c>
      <c r="S2" s="16" t="n">
        <v>50.7</v>
      </c>
      <c r="T2" s="16" t="n">
        <v>55.5</v>
      </c>
    </row>
    <row r="4" customFormat="false" ht="13.8" hidden="false" customHeight="false" outlineLevel="0" collapsed="false">
      <c r="A4" s="15" t="s">
        <v>474</v>
      </c>
      <c r="B4" s="16" t="n">
        <v>29.5</v>
      </c>
      <c r="D4" s="2" t="s">
        <v>494</v>
      </c>
      <c r="E4" s="17" t="s">
        <v>495</v>
      </c>
      <c r="F4" s="18" t="s">
        <v>496</v>
      </c>
      <c r="G4" s="0" t="s">
        <v>497</v>
      </c>
      <c r="H4" s="0" t="s">
        <v>498</v>
      </c>
      <c r="J4" s="19" t="s">
        <v>499</v>
      </c>
      <c r="K4" s="20" t="s">
        <v>495</v>
      </c>
      <c r="L4" s="20" t="s">
        <v>496</v>
      </c>
      <c r="M4" s="21"/>
      <c r="N4" s="21"/>
      <c r="O4" s="21"/>
      <c r="P4" s="21"/>
      <c r="Q4" s="22"/>
    </row>
    <row r="5" customFormat="false" ht="13.8" hidden="false" customHeight="false" outlineLevel="0" collapsed="false">
      <c r="A5" s="15" t="s">
        <v>475</v>
      </c>
      <c r="B5" s="16" t="n">
        <v>23.6</v>
      </c>
      <c r="D5" s="0" t="s">
        <v>505</v>
      </c>
      <c r="E5" s="15" t="s">
        <v>500</v>
      </c>
      <c r="F5" s="16" t="s">
        <v>498</v>
      </c>
      <c r="G5" s="0" t="s">
        <v>474</v>
      </c>
      <c r="H5" s="0" t="n">
        <v>29.5</v>
      </c>
      <c r="J5" s="23"/>
      <c r="K5" s="24" t="s">
        <v>500</v>
      </c>
      <c r="L5" s="25"/>
      <c r="M5" s="26" t="s">
        <v>501</v>
      </c>
      <c r="N5" s="24" t="s">
        <v>502</v>
      </c>
      <c r="O5" s="25"/>
      <c r="P5" s="26" t="s">
        <v>503</v>
      </c>
      <c r="Q5" s="27" t="s">
        <v>147</v>
      </c>
    </row>
    <row r="6" customFormat="false" ht="13.8" hidden="false" customHeight="false" outlineLevel="0" collapsed="false">
      <c r="A6" s="15" t="s">
        <v>476</v>
      </c>
      <c r="B6" s="16" t="n">
        <v>33</v>
      </c>
      <c r="D6" s="0" t="s">
        <v>505</v>
      </c>
      <c r="E6" s="15" t="s">
        <v>500</v>
      </c>
      <c r="F6" s="16" t="s">
        <v>504</v>
      </c>
      <c r="G6" s="0" t="s">
        <v>475</v>
      </c>
      <c r="H6" s="0" t="n">
        <v>23.6</v>
      </c>
      <c r="J6" s="28" t="s">
        <v>494</v>
      </c>
      <c r="K6" s="24" t="s">
        <v>504</v>
      </c>
      <c r="L6" s="25" t="s">
        <v>498</v>
      </c>
      <c r="M6" s="29"/>
      <c r="N6" s="24" t="s">
        <v>504</v>
      </c>
      <c r="O6" s="25" t="s">
        <v>498</v>
      </c>
      <c r="P6" s="29"/>
      <c r="Q6" s="30"/>
    </row>
    <row r="7" customFormat="false" ht="13.8" hidden="false" customHeight="false" outlineLevel="0" collapsed="false">
      <c r="A7" s="15" t="s">
        <v>477</v>
      </c>
      <c r="B7" s="16" t="n">
        <v>28.3</v>
      </c>
      <c r="D7" s="0" t="s">
        <v>179</v>
      </c>
      <c r="E7" s="15" t="s">
        <v>500</v>
      </c>
      <c r="F7" s="16" t="s">
        <v>498</v>
      </c>
      <c r="G7" s="0" t="s">
        <v>476</v>
      </c>
      <c r="H7" s="0" t="n">
        <v>33</v>
      </c>
      <c r="J7" s="6" t="s">
        <v>505</v>
      </c>
      <c r="K7" s="31" t="n">
        <v>23.6</v>
      </c>
      <c r="L7" s="32" t="n">
        <v>29.5</v>
      </c>
      <c r="M7" s="33" t="n">
        <v>53.1</v>
      </c>
      <c r="N7" s="31" t="n">
        <v>23.6</v>
      </c>
      <c r="O7" s="32" t="n">
        <v>13.6</v>
      </c>
      <c r="P7" s="33" t="n">
        <v>37.2</v>
      </c>
      <c r="Q7" s="34" t="n">
        <v>90.3</v>
      </c>
    </row>
    <row r="8" customFormat="false" ht="13.8" hidden="false" customHeight="false" outlineLevel="0" collapsed="false">
      <c r="A8" s="15" t="s">
        <v>478</v>
      </c>
      <c r="B8" s="16" t="n">
        <v>40.1</v>
      </c>
      <c r="D8" s="0" t="s">
        <v>179</v>
      </c>
      <c r="E8" s="15" t="s">
        <v>500</v>
      </c>
      <c r="F8" s="16" t="s">
        <v>504</v>
      </c>
      <c r="G8" s="0" t="s">
        <v>477</v>
      </c>
      <c r="H8" s="0" t="n">
        <v>28.3</v>
      </c>
      <c r="J8" s="8" t="s">
        <v>179</v>
      </c>
      <c r="K8" s="35" t="n">
        <v>28.3</v>
      </c>
      <c r="L8" s="36" t="n">
        <v>33</v>
      </c>
      <c r="M8" s="33" t="n">
        <v>61.3</v>
      </c>
      <c r="N8" s="35" t="n">
        <v>28.3</v>
      </c>
      <c r="O8" s="36" t="n">
        <v>20.5</v>
      </c>
      <c r="P8" s="33" t="n">
        <v>48.8</v>
      </c>
      <c r="Q8" s="37" t="n">
        <v>110.1</v>
      </c>
    </row>
    <row r="9" customFormat="false" ht="13.8" hidden="false" customHeight="false" outlineLevel="0" collapsed="false">
      <c r="A9" s="15" t="s">
        <v>479</v>
      </c>
      <c r="B9" s="16" t="n">
        <v>38.9</v>
      </c>
      <c r="D9" s="0" t="s">
        <v>506</v>
      </c>
      <c r="E9" s="15" t="s">
        <v>500</v>
      </c>
      <c r="F9" s="16" t="s">
        <v>498</v>
      </c>
      <c r="G9" s="0" t="s">
        <v>478</v>
      </c>
      <c r="H9" s="0" t="n">
        <v>40.1</v>
      </c>
      <c r="J9" s="8" t="s">
        <v>506</v>
      </c>
      <c r="K9" s="35" t="n">
        <v>38.9</v>
      </c>
      <c r="L9" s="36" t="n">
        <v>40.1</v>
      </c>
      <c r="M9" s="33" t="n">
        <v>79</v>
      </c>
      <c r="N9" s="35" t="n">
        <v>38.9</v>
      </c>
      <c r="O9" s="36" t="n">
        <v>31.9</v>
      </c>
      <c r="P9" s="33" t="n">
        <v>70.8</v>
      </c>
      <c r="Q9" s="37" t="n">
        <v>149.8</v>
      </c>
    </row>
    <row r="10" customFormat="false" ht="13.8" hidden="false" customHeight="false" outlineLevel="0" collapsed="false">
      <c r="A10" s="15" t="s">
        <v>480</v>
      </c>
      <c r="B10" s="16" t="n">
        <v>45.4</v>
      </c>
      <c r="D10" s="0" t="s">
        <v>506</v>
      </c>
      <c r="E10" s="15" t="s">
        <v>500</v>
      </c>
      <c r="F10" s="16" t="s">
        <v>504</v>
      </c>
      <c r="G10" s="0" t="s">
        <v>479</v>
      </c>
      <c r="H10" s="0" t="n">
        <v>38.9</v>
      </c>
      <c r="J10" s="8" t="s">
        <v>166</v>
      </c>
      <c r="K10" s="35" t="n">
        <v>44.8</v>
      </c>
      <c r="L10" s="36" t="n">
        <v>45.4</v>
      </c>
      <c r="M10" s="33" t="n">
        <v>90.2</v>
      </c>
      <c r="N10" s="35" t="n">
        <v>44.8</v>
      </c>
      <c r="O10" s="36" t="n">
        <v>41.3</v>
      </c>
      <c r="P10" s="33" t="n">
        <v>86.1</v>
      </c>
      <c r="Q10" s="37" t="n">
        <v>176.3</v>
      </c>
    </row>
    <row r="11" customFormat="false" ht="13.8" hidden="false" customHeight="false" outlineLevel="0" collapsed="false">
      <c r="A11" s="15" t="s">
        <v>481</v>
      </c>
      <c r="B11" s="16" t="n">
        <v>44.8</v>
      </c>
      <c r="D11" s="0" t="s">
        <v>166</v>
      </c>
      <c r="E11" s="15" t="s">
        <v>500</v>
      </c>
      <c r="F11" s="16" t="s">
        <v>498</v>
      </c>
      <c r="G11" s="0" t="s">
        <v>480</v>
      </c>
      <c r="H11" s="0" t="n">
        <v>45.4</v>
      </c>
      <c r="J11" s="8" t="s">
        <v>221</v>
      </c>
      <c r="K11" s="38" t="n">
        <v>55.5</v>
      </c>
      <c r="L11" s="39" t="n">
        <v>56.6</v>
      </c>
      <c r="M11" s="33" t="n">
        <v>112.1</v>
      </c>
      <c r="N11" s="38" t="n">
        <v>55.5</v>
      </c>
      <c r="O11" s="39" t="n">
        <v>50.7</v>
      </c>
      <c r="P11" s="33" t="n">
        <v>106.2</v>
      </c>
      <c r="Q11" s="40" t="n">
        <v>218.3</v>
      </c>
    </row>
    <row r="12" customFormat="false" ht="13.8" hidden="false" customHeight="false" outlineLevel="0" collapsed="false">
      <c r="A12" s="15" t="s">
        <v>482</v>
      </c>
      <c r="B12" s="16" t="n">
        <v>56.6</v>
      </c>
      <c r="D12" s="0" t="s">
        <v>166</v>
      </c>
      <c r="E12" s="15" t="s">
        <v>500</v>
      </c>
      <c r="F12" s="16" t="s">
        <v>504</v>
      </c>
      <c r="G12" s="0" t="s">
        <v>481</v>
      </c>
      <c r="H12" s="0" t="n">
        <v>44.8</v>
      </c>
      <c r="J12" s="11" t="s">
        <v>147</v>
      </c>
      <c r="K12" s="41" t="n">
        <v>191.1</v>
      </c>
      <c r="L12" s="42" t="n">
        <v>204.6</v>
      </c>
      <c r="M12" s="43" t="n">
        <v>395.7</v>
      </c>
      <c r="N12" s="41" t="n">
        <v>191.1</v>
      </c>
      <c r="O12" s="42" t="n">
        <v>158</v>
      </c>
      <c r="P12" s="43" t="n">
        <v>349.1</v>
      </c>
      <c r="Q12" s="44" t="n">
        <v>744.8</v>
      </c>
    </row>
    <row r="13" customFormat="false" ht="13.8" hidden="false" customHeight="false" outlineLevel="0" collapsed="false">
      <c r="A13" s="15" t="s">
        <v>483</v>
      </c>
      <c r="B13" s="16" t="n">
        <v>55.5</v>
      </c>
      <c r="D13" s="0" t="s">
        <v>221</v>
      </c>
      <c r="E13" s="15" t="s">
        <v>500</v>
      </c>
      <c r="F13" s="16" t="s">
        <v>498</v>
      </c>
      <c r="G13" s="0" t="s">
        <v>482</v>
      </c>
      <c r="H13" s="0" t="n">
        <v>56.6</v>
      </c>
    </row>
    <row r="14" customFormat="false" ht="13.8" hidden="false" customHeight="false" outlineLevel="0" collapsed="false">
      <c r="A14" s="15" t="s">
        <v>484</v>
      </c>
      <c r="B14" s="16" t="n">
        <v>13.6</v>
      </c>
      <c r="D14" s="0" t="s">
        <v>221</v>
      </c>
      <c r="E14" s="15" t="s">
        <v>500</v>
      </c>
      <c r="F14" s="16" t="s">
        <v>504</v>
      </c>
      <c r="G14" s="0" t="s">
        <v>483</v>
      </c>
      <c r="H14" s="0" t="n">
        <v>55.5</v>
      </c>
    </row>
    <row r="15" customFormat="false" ht="13.8" hidden="false" customHeight="false" outlineLevel="0" collapsed="false">
      <c r="A15" s="15" t="s">
        <v>485</v>
      </c>
      <c r="B15" s="16" t="n">
        <v>23.6</v>
      </c>
      <c r="D15" s="0" t="s">
        <v>505</v>
      </c>
      <c r="E15" s="15" t="s">
        <v>502</v>
      </c>
      <c r="F15" s="16" t="s">
        <v>498</v>
      </c>
      <c r="G15" s="0" t="s">
        <v>484</v>
      </c>
      <c r="H15" s="0" t="n">
        <v>13.6</v>
      </c>
      <c r="J15" s="19" t="s">
        <v>499</v>
      </c>
      <c r="K15" s="20" t="s">
        <v>495</v>
      </c>
      <c r="L15" s="20" t="s">
        <v>496</v>
      </c>
      <c r="M15" s="21"/>
      <c r="N15" s="21"/>
      <c r="O15" s="21"/>
      <c r="P15" s="21"/>
      <c r="Q15" s="22"/>
    </row>
    <row r="16" customFormat="false" ht="13.8" hidden="false" customHeight="false" outlineLevel="0" collapsed="false">
      <c r="A16" s="15" t="s">
        <v>486</v>
      </c>
      <c r="B16" s="16" t="n">
        <v>20.5</v>
      </c>
      <c r="D16" s="0" t="s">
        <v>505</v>
      </c>
      <c r="E16" s="15" t="s">
        <v>502</v>
      </c>
      <c r="F16" s="16" t="s">
        <v>504</v>
      </c>
      <c r="G16" s="0" t="s">
        <v>485</v>
      </c>
      <c r="H16" s="0" t="n">
        <v>23.6</v>
      </c>
      <c r="J16" s="23"/>
      <c r="K16" s="24" t="s">
        <v>500</v>
      </c>
      <c r="L16" s="25"/>
      <c r="M16" s="26" t="s">
        <v>501</v>
      </c>
      <c r="N16" s="24" t="s">
        <v>502</v>
      </c>
      <c r="O16" s="25"/>
      <c r="P16" s="26" t="s">
        <v>503</v>
      </c>
      <c r="Q16" s="27" t="s">
        <v>147</v>
      </c>
    </row>
    <row r="17" customFormat="false" ht="13.8" hidden="false" customHeight="false" outlineLevel="0" collapsed="false">
      <c r="A17" s="15" t="s">
        <v>487</v>
      </c>
      <c r="B17" s="16" t="n">
        <v>28.3</v>
      </c>
      <c r="D17" s="0" t="s">
        <v>179</v>
      </c>
      <c r="E17" s="15" t="s">
        <v>502</v>
      </c>
      <c r="F17" s="16" t="s">
        <v>498</v>
      </c>
      <c r="G17" s="0" t="s">
        <v>486</v>
      </c>
      <c r="H17" s="0" t="n">
        <v>20.5</v>
      </c>
      <c r="J17" s="28" t="s">
        <v>494</v>
      </c>
      <c r="K17" s="24" t="s">
        <v>504</v>
      </c>
      <c r="L17" s="25" t="s">
        <v>498</v>
      </c>
      <c r="M17" s="29"/>
      <c r="N17" s="24" t="s">
        <v>504</v>
      </c>
      <c r="O17" s="25" t="s">
        <v>498</v>
      </c>
      <c r="P17" s="29"/>
      <c r="Q17" s="30"/>
    </row>
    <row r="18" customFormat="false" ht="13.8" hidden="false" customHeight="false" outlineLevel="0" collapsed="false">
      <c r="A18" s="15" t="s">
        <v>488</v>
      </c>
      <c r="B18" s="16" t="n">
        <v>31.9</v>
      </c>
      <c r="D18" s="0" t="s">
        <v>179</v>
      </c>
      <c r="E18" s="15" t="s">
        <v>502</v>
      </c>
      <c r="F18" s="16" t="s">
        <v>504</v>
      </c>
      <c r="G18" s="0" t="s">
        <v>487</v>
      </c>
      <c r="H18" s="0" t="n">
        <v>28.3</v>
      </c>
      <c r="J18" s="6" t="s">
        <v>505</v>
      </c>
      <c r="K18" s="31" t="n">
        <v>23.6</v>
      </c>
      <c r="L18" s="32" t="n">
        <v>29.5</v>
      </c>
      <c r="M18" s="33" t="n">
        <v>53.1</v>
      </c>
      <c r="N18" s="31" t="n">
        <v>23.6</v>
      </c>
      <c r="O18" s="32" t="n">
        <v>13.6</v>
      </c>
      <c r="P18" s="33" t="n">
        <v>37.2</v>
      </c>
      <c r="Q18" s="34" t="n">
        <v>90.3</v>
      </c>
    </row>
    <row r="19" customFormat="false" ht="13.8" hidden="false" customHeight="false" outlineLevel="0" collapsed="false">
      <c r="A19" s="15" t="s">
        <v>489</v>
      </c>
      <c r="B19" s="16" t="n">
        <v>38.9</v>
      </c>
      <c r="D19" s="0" t="s">
        <v>506</v>
      </c>
      <c r="E19" s="15" t="s">
        <v>502</v>
      </c>
      <c r="F19" s="16" t="s">
        <v>498</v>
      </c>
      <c r="G19" s="0" t="s">
        <v>488</v>
      </c>
      <c r="H19" s="0" t="n">
        <v>31.9</v>
      </c>
      <c r="J19" s="8" t="s">
        <v>179</v>
      </c>
      <c r="K19" s="35" t="n">
        <v>28.3</v>
      </c>
      <c r="L19" s="36" t="n">
        <v>33</v>
      </c>
      <c r="M19" s="33" t="n">
        <v>61.3</v>
      </c>
      <c r="N19" s="35" t="n">
        <v>28.3</v>
      </c>
      <c r="O19" s="36" t="n">
        <v>20.5</v>
      </c>
      <c r="P19" s="33" t="n">
        <v>48.8</v>
      </c>
      <c r="Q19" s="37" t="n">
        <v>110.1</v>
      </c>
    </row>
    <row r="20" customFormat="false" ht="13.8" hidden="false" customHeight="false" outlineLevel="0" collapsed="false">
      <c r="A20" s="15" t="s">
        <v>490</v>
      </c>
      <c r="B20" s="16" t="n">
        <v>41.3</v>
      </c>
      <c r="D20" s="0" t="s">
        <v>506</v>
      </c>
      <c r="E20" s="15" t="s">
        <v>502</v>
      </c>
      <c r="F20" s="16" t="s">
        <v>504</v>
      </c>
      <c r="G20" s="0" t="s">
        <v>489</v>
      </c>
      <c r="H20" s="0" t="n">
        <v>38.9</v>
      </c>
      <c r="J20" s="8" t="s">
        <v>506</v>
      </c>
      <c r="K20" s="35" t="n">
        <v>38.9</v>
      </c>
      <c r="L20" s="36" t="n">
        <v>40.1</v>
      </c>
      <c r="M20" s="33" t="n">
        <v>79</v>
      </c>
      <c r="N20" s="35" t="n">
        <v>38.9</v>
      </c>
      <c r="O20" s="36" t="n">
        <v>31.9</v>
      </c>
      <c r="P20" s="33" t="n">
        <v>70.8</v>
      </c>
      <c r="Q20" s="37" t="n">
        <v>149.8</v>
      </c>
    </row>
    <row r="21" customFormat="false" ht="13.8" hidden="false" customHeight="false" outlineLevel="0" collapsed="false">
      <c r="A21" s="15" t="s">
        <v>491</v>
      </c>
      <c r="B21" s="16" t="n">
        <v>44.8</v>
      </c>
      <c r="D21" s="0" t="s">
        <v>166</v>
      </c>
      <c r="E21" s="15" t="s">
        <v>502</v>
      </c>
      <c r="F21" s="16" t="s">
        <v>498</v>
      </c>
      <c r="G21" s="0" t="s">
        <v>490</v>
      </c>
      <c r="H21" s="0" t="n">
        <v>41.3</v>
      </c>
      <c r="J21" s="8" t="s">
        <v>166</v>
      </c>
      <c r="K21" s="35" t="n">
        <v>44.8</v>
      </c>
      <c r="L21" s="36" t="n">
        <v>45.4</v>
      </c>
      <c r="M21" s="33" t="n">
        <v>90.2</v>
      </c>
      <c r="N21" s="35" t="n">
        <v>44.8</v>
      </c>
      <c r="O21" s="36" t="n">
        <v>41.3</v>
      </c>
      <c r="P21" s="33" t="n">
        <v>86.1</v>
      </c>
      <c r="Q21" s="37" t="n">
        <v>176.3</v>
      </c>
    </row>
    <row r="22" customFormat="false" ht="13.8" hidden="false" customHeight="false" outlineLevel="0" collapsed="false">
      <c r="A22" s="15" t="s">
        <v>492</v>
      </c>
      <c r="B22" s="16" t="n">
        <v>50.7</v>
      </c>
      <c r="D22" s="0" t="s">
        <v>166</v>
      </c>
      <c r="E22" s="15" t="s">
        <v>502</v>
      </c>
      <c r="F22" s="16" t="s">
        <v>504</v>
      </c>
      <c r="G22" s="0" t="s">
        <v>491</v>
      </c>
      <c r="H22" s="0" t="n">
        <v>44.8</v>
      </c>
      <c r="J22" s="8" t="s">
        <v>221</v>
      </c>
      <c r="K22" s="38" t="n">
        <v>55.5</v>
      </c>
      <c r="L22" s="39" t="n">
        <v>56.6</v>
      </c>
      <c r="M22" s="33" t="n">
        <v>112.1</v>
      </c>
      <c r="N22" s="38" t="n">
        <v>55.5</v>
      </c>
      <c r="O22" s="39" t="n">
        <v>50.7</v>
      </c>
      <c r="P22" s="33" t="n">
        <v>106.2</v>
      </c>
      <c r="Q22" s="40" t="n">
        <v>218.3</v>
      </c>
    </row>
    <row r="23" customFormat="false" ht="13.8" hidden="false" customHeight="false" outlineLevel="0" collapsed="false">
      <c r="A23" s="15" t="s">
        <v>493</v>
      </c>
      <c r="B23" s="16" t="n">
        <v>55.5</v>
      </c>
      <c r="D23" s="0" t="s">
        <v>221</v>
      </c>
      <c r="E23" s="15" t="s">
        <v>502</v>
      </c>
      <c r="F23" s="16" t="s">
        <v>498</v>
      </c>
      <c r="G23" s="0" t="s">
        <v>492</v>
      </c>
      <c r="H23" s="0" t="n">
        <v>50.7</v>
      </c>
      <c r="J23" s="11" t="s">
        <v>147</v>
      </c>
      <c r="K23" s="41" t="n">
        <v>191.1</v>
      </c>
      <c r="L23" s="42" t="n">
        <v>204.6</v>
      </c>
      <c r="M23" s="43" t="n">
        <v>395.7</v>
      </c>
      <c r="N23" s="41" t="n">
        <v>191.1</v>
      </c>
      <c r="O23" s="42" t="n">
        <v>158</v>
      </c>
      <c r="P23" s="43" t="n">
        <v>349.1</v>
      </c>
      <c r="Q23" s="44" t="n">
        <v>744.8</v>
      </c>
    </row>
    <row r="24" customFormat="false" ht="13.8" hidden="false" customHeight="false" outlineLevel="0" collapsed="false">
      <c r="D24" s="0" t="s">
        <v>221</v>
      </c>
      <c r="E24" s="15" t="s">
        <v>502</v>
      </c>
      <c r="F24" s="16" t="s">
        <v>504</v>
      </c>
      <c r="G24" s="0" t="s">
        <v>493</v>
      </c>
      <c r="H24" s="0" t="n">
        <v>55.5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1" width="21.37"/>
    <col collapsed="false" customWidth="true" hidden="false" outlineLevel="0" max="3" min="3" style="0" width="9.75"/>
    <col collapsed="false" customWidth="true" hidden="false" outlineLevel="0" max="4" min="4" style="0" width="15.13"/>
    <col collapsed="false" customWidth="true" hidden="false" outlineLevel="0" max="5" min="5" style="0" width="12.51"/>
    <col collapsed="false" customWidth="true" hidden="false" outlineLevel="0" max="6" min="6" style="0" width="14.74"/>
    <col collapsed="false" customWidth="true" hidden="false" outlineLevel="0" max="7" min="7" style="0" width="16.43"/>
    <col collapsed="false" customWidth="true" hidden="false" outlineLevel="0" max="9" min="8" style="0" width="16.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1" t="n">
        <v>8904223818706</v>
      </c>
      <c r="C2" s="0" t="s">
        <v>10</v>
      </c>
      <c r="D2" s="0" t="n">
        <v>127</v>
      </c>
      <c r="E2" s="0" t="n">
        <v>127</v>
      </c>
      <c r="F2" s="3" t="n">
        <v>0.127</v>
      </c>
      <c r="G2" s="0" t="n">
        <v>0.5</v>
      </c>
      <c r="H2" s="0" t="s">
        <v>258</v>
      </c>
      <c r="I2" s="0" t="s">
        <v>498</v>
      </c>
    </row>
    <row r="3" customFormat="false" ht="13.8" hidden="false" customHeight="false" outlineLevel="0" collapsed="false">
      <c r="A3" s="0" t="s">
        <v>9</v>
      </c>
      <c r="B3" s="1" t="n">
        <v>8904223819093</v>
      </c>
      <c r="C3" s="0" t="s">
        <v>10</v>
      </c>
      <c r="D3" s="0" t="n">
        <v>150</v>
      </c>
      <c r="E3" s="0" t="n">
        <v>150</v>
      </c>
      <c r="F3" s="3" t="n">
        <v>0.15</v>
      </c>
      <c r="G3" s="0" t="n">
        <v>0.5</v>
      </c>
      <c r="H3" s="0" t="s">
        <v>258</v>
      </c>
      <c r="I3" s="0" t="s">
        <v>498</v>
      </c>
    </row>
    <row r="4" customFormat="false" ht="13.8" hidden="false" customHeight="false" outlineLevel="0" collapsed="false">
      <c r="A4" s="0" t="s">
        <v>9</v>
      </c>
      <c r="B4" s="1" t="n">
        <v>8904223819109</v>
      </c>
      <c r="C4" s="0" t="s">
        <v>10</v>
      </c>
      <c r="D4" s="0" t="n">
        <v>100</v>
      </c>
      <c r="E4" s="0" t="n">
        <v>100</v>
      </c>
      <c r="F4" s="3" t="n">
        <v>0.1</v>
      </c>
      <c r="G4" s="0" t="n">
        <v>0.5</v>
      </c>
      <c r="H4" s="0" t="s">
        <v>258</v>
      </c>
      <c r="I4" s="0" t="s">
        <v>498</v>
      </c>
    </row>
    <row r="5" customFormat="false" ht="13.8" hidden="false" customHeight="false" outlineLevel="0" collapsed="false">
      <c r="A5" s="0" t="s">
        <v>9</v>
      </c>
      <c r="B5" s="1" t="n">
        <v>8904223818430</v>
      </c>
      <c r="C5" s="0" t="s">
        <v>10</v>
      </c>
      <c r="D5" s="0" t="n">
        <v>165</v>
      </c>
      <c r="E5" s="0" t="n">
        <v>165</v>
      </c>
      <c r="F5" s="3" t="n">
        <v>0.165</v>
      </c>
      <c r="G5" s="0" t="n">
        <v>0.5</v>
      </c>
      <c r="H5" s="0" t="s">
        <v>258</v>
      </c>
      <c r="I5" s="0" t="s">
        <v>498</v>
      </c>
    </row>
    <row r="6" customFormat="false" ht="13.8" hidden="false" customHeight="false" outlineLevel="0" collapsed="false">
      <c r="A6" s="0" t="s">
        <v>9</v>
      </c>
      <c r="B6" s="1" t="n">
        <v>8904223819277</v>
      </c>
      <c r="C6" s="0" t="s">
        <v>10</v>
      </c>
      <c r="D6" s="0" t="n">
        <v>350</v>
      </c>
      <c r="E6" s="0" t="n">
        <v>350</v>
      </c>
      <c r="F6" s="3" t="n">
        <v>0.35</v>
      </c>
      <c r="G6" s="0" t="n">
        <v>0.5</v>
      </c>
      <c r="H6" s="0" t="s">
        <v>258</v>
      </c>
      <c r="I6" s="0" t="s">
        <v>498</v>
      </c>
    </row>
    <row r="7" customFormat="false" ht="13.8" hidden="false" customHeight="false" outlineLevel="0" collapsed="false">
      <c r="A7" s="0" t="s">
        <v>9</v>
      </c>
      <c r="B7" s="1" t="s">
        <v>11</v>
      </c>
      <c r="C7" s="0" t="s">
        <v>10</v>
      </c>
      <c r="D7" s="0" t="n">
        <v>500</v>
      </c>
      <c r="E7" s="0" t="n">
        <v>500</v>
      </c>
      <c r="F7" s="3" t="n">
        <v>0.5</v>
      </c>
      <c r="G7" s="0" t="n">
        <v>0.5</v>
      </c>
      <c r="H7" s="0" t="s">
        <v>258</v>
      </c>
      <c r="I7" s="0" t="s">
        <v>498</v>
      </c>
    </row>
    <row r="8" customFormat="false" ht="13.8" hidden="false" customHeight="false" outlineLevel="0" collapsed="false">
      <c r="A8" s="0" t="s">
        <v>9</v>
      </c>
      <c r="B8" s="1" t="n">
        <v>8904223818638</v>
      </c>
      <c r="C8" s="0" t="s">
        <v>12</v>
      </c>
      <c r="D8" s="0" t="n">
        <v>137</v>
      </c>
      <c r="E8" s="0" t="n">
        <v>274</v>
      </c>
      <c r="F8" s="3" t="n">
        <v>0.274</v>
      </c>
      <c r="G8" s="0" t="n">
        <v>0.5</v>
      </c>
      <c r="H8" s="0" t="s">
        <v>258</v>
      </c>
      <c r="I8" s="0" t="s">
        <v>498</v>
      </c>
    </row>
    <row r="9" customFormat="false" ht="13.8" hidden="false" customHeight="false" outlineLevel="0" collapsed="false">
      <c r="A9" s="0" t="s">
        <v>9</v>
      </c>
      <c r="B9" s="1" t="s">
        <v>13</v>
      </c>
      <c r="C9" s="0" t="s">
        <v>10</v>
      </c>
      <c r="D9" s="0" t="n">
        <v>10</v>
      </c>
      <c r="E9" s="0" t="n">
        <v>10</v>
      </c>
      <c r="F9" s="3" t="n">
        <v>0.01</v>
      </c>
      <c r="G9" s="0" t="n">
        <v>0.5</v>
      </c>
      <c r="H9" s="0" t="s">
        <v>258</v>
      </c>
      <c r="I9" s="0" t="s">
        <v>498</v>
      </c>
    </row>
    <row r="10" customFormat="false" ht="13.8" hidden="false" customHeight="false" outlineLevel="0" collapsed="false">
      <c r="A10" s="0" t="s">
        <v>14</v>
      </c>
      <c r="B10" s="1" t="n">
        <v>8904223819024</v>
      </c>
      <c r="C10" s="0" t="s">
        <v>15</v>
      </c>
      <c r="D10" s="0" t="n">
        <v>112</v>
      </c>
      <c r="E10" s="0" t="n">
        <v>448</v>
      </c>
      <c r="F10" s="3" t="n">
        <v>0.448</v>
      </c>
      <c r="G10" s="0" t="n">
        <v>0.5</v>
      </c>
      <c r="H10" s="0" t="s">
        <v>258</v>
      </c>
      <c r="I10" s="0" t="s">
        <v>498</v>
      </c>
    </row>
    <row r="11" customFormat="false" ht="13.8" hidden="false" customHeight="false" outlineLevel="0" collapsed="false">
      <c r="A11" s="0" t="s">
        <v>14</v>
      </c>
      <c r="B11" s="1" t="n">
        <v>8904223819291</v>
      </c>
      <c r="C11" s="0" t="s">
        <v>15</v>
      </c>
      <c r="D11" s="0" t="n">
        <v>112</v>
      </c>
      <c r="E11" s="0" t="n">
        <v>448</v>
      </c>
      <c r="F11" s="3" t="n">
        <v>0.448</v>
      </c>
      <c r="G11" s="0" t="n">
        <v>0.5</v>
      </c>
      <c r="H11" s="0" t="s">
        <v>258</v>
      </c>
      <c r="I11" s="0" t="s">
        <v>498</v>
      </c>
    </row>
    <row r="12" customFormat="false" ht="13.8" hidden="false" customHeight="false" outlineLevel="0" collapsed="false">
      <c r="A12" s="0" t="s">
        <v>14</v>
      </c>
      <c r="B12" s="1" t="n">
        <v>8904223818638</v>
      </c>
      <c r="C12" s="0" t="s">
        <v>16</v>
      </c>
      <c r="D12" s="0" t="n">
        <v>137</v>
      </c>
      <c r="E12" s="0" t="n">
        <v>411</v>
      </c>
      <c r="F12" s="3" t="n">
        <v>0.411</v>
      </c>
      <c r="G12" s="0" t="n">
        <v>0.5</v>
      </c>
      <c r="H12" s="0" t="s">
        <v>258</v>
      </c>
      <c r="I12" s="0" t="s">
        <v>498</v>
      </c>
    </row>
    <row r="13" customFormat="false" ht="13.8" hidden="false" customHeight="false" outlineLevel="0" collapsed="false">
      <c r="A13" s="0" t="s">
        <v>14</v>
      </c>
      <c r="B13" s="1" t="n">
        <v>8904223818669</v>
      </c>
      <c r="C13" s="0" t="s">
        <v>10</v>
      </c>
      <c r="D13" s="0" t="n">
        <v>240</v>
      </c>
      <c r="E13" s="0" t="n">
        <v>240</v>
      </c>
      <c r="F13" s="3" t="n">
        <v>0.24</v>
      </c>
      <c r="G13" s="0" t="n">
        <v>0.5</v>
      </c>
      <c r="H13" s="0" t="s">
        <v>258</v>
      </c>
      <c r="I13" s="0" t="s">
        <v>498</v>
      </c>
    </row>
    <row r="14" customFormat="false" ht="13.8" hidden="false" customHeight="false" outlineLevel="0" collapsed="false">
      <c r="A14" s="0" t="s">
        <v>14</v>
      </c>
      <c r="B14" s="1" t="s">
        <v>13</v>
      </c>
      <c r="C14" s="0" t="s">
        <v>10</v>
      </c>
      <c r="D14" s="0" t="n">
        <v>10</v>
      </c>
      <c r="E14" s="0" t="n">
        <v>10</v>
      </c>
      <c r="F14" s="3" t="n">
        <v>0.01</v>
      </c>
      <c r="G14" s="0" t="n">
        <v>0.5</v>
      </c>
      <c r="H14" s="0" t="s">
        <v>258</v>
      </c>
      <c r="I14" s="0" t="s">
        <v>498</v>
      </c>
    </row>
    <row r="15" customFormat="false" ht="13.8" hidden="false" customHeight="false" outlineLevel="0" collapsed="false">
      <c r="A15" s="0" t="s">
        <v>17</v>
      </c>
      <c r="B15" s="1" t="n">
        <v>8904223819291</v>
      </c>
      <c r="C15" s="0" t="s">
        <v>12</v>
      </c>
      <c r="D15" s="0" t="n">
        <v>112</v>
      </c>
      <c r="E15" s="0" t="n">
        <v>224</v>
      </c>
      <c r="F15" s="3" t="n">
        <v>0.224</v>
      </c>
      <c r="G15" s="0" t="n">
        <v>0.5</v>
      </c>
      <c r="H15" s="0" t="s">
        <v>233</v>
      </c>
      <c r="I15" s="0" t="s">
        <v>498</v>
      </c>
    </row>
    <row r="16" customFormat="false" ht="13.8" hidden="false" customHeight="false" outlineLevel="0" collapsed="false">
      <c r="A16" s="0" t="s">
        <v>17</v>
      </c>
      <c r="B16" s="1" t="n">
        <v>8904223819031</v>
      </c>
      <c r="C16" s="0" t="s">
        <v>12</v>
      </c>
      <c r="D16" s="0" t="n">
        <v>112</v>
      </c>
      <c r="E16" s="0" t="n">
        <v>224</v>
      </c>
      <c r="F16" s="3" t="n">
        <v>0.224</v>
      </c>
      <c r="G16" s="0" t="n">
        <v>0.5</v>
      </c>
      <c r="H16" s="0" t="s">
        <v>233</v>
      </c>
      <c r="I16" s="0" t="s">
        <v>498</v>
      </c>
    </row>
    <row r="17" customFormat="false" ht="13.8" hidden="false" customHeight="false" outlineLevel="0" collapsed="false">
      <c r="A17" s="0" t="s">
        <v>17</v>
      </c>
      <c r="B17" s="1" t="n">
        <v>8904223819024</v>
      </c>
      <c r="C17" s="0" t="s">
        <v>12</v>
      </c>
      <c r="D17" s="0" t="n">
        <v>112</v>
      </c>
      <c r="E17" s="0" t="n">
        <v>224</v>
      </c>
      <c r="F17" s="3" t="n">
        <v>0.224</v>
      </c>
      <c r="G17" s="0" t="n">
        <v>0.5</v>
      </c>
      <c r="H17" s="0" t="s">
        <v>233</v>
      </c>
      <c r="I17" s="0" t="s">
        <v>498</v>
      </c>
    </row>
    <row r="18" customFormat="false" ht="13.8" hidden="false" customHeight="false" outlineLevel="0" collapsed="false">
      <c r="A18" s="0" t="s">
        <v>18</v>
      </c>
      <c r="B18" s="1" t="n">
        <v>8904223819468</v>
      </c>
      <c r="C18" s="0" t="s">
        <v>12</v>
      </c>
      <c r="D18" s="0" t="n">
        <v>240</v>
      </c>
      <c r="E18" s="0" t="n">
        <v>480</v>
      </c>
      <c r="F18" s="3" t="n">
        <v>0.48</v>
      </c>
      <c r="G18" s="0" t="n">
        <v>0.5</v>
      </c>
      <c r="H18" s="0" t="s">
        <v>390</v>
      </c>
      <c r="I18" s="0" t="s">
        <v>498</v>
      </c>
    </row>
    <row r="19" customFormat="false" ht="13.8" hidden="false" customHeight="false" outlineLevel="0" collapsed="false">
      <c r="A19" s="0" t="s">
        <v>18</v>
      </c>
      <c r="B19" s="1" t="n">
        <v>8904223819291</v>
      </c>
      <c r="C19" s="0" t="s">
        <v>19</v>
      </c>
      <c r="D19" s="0" t="n">
        <v>112</v>
      </c>
      <c r="E19" s="0" t="n">
        <v>896</v>
      </c>
      <c r="F19" s="3" t="n">
        <v>0.896</v>
      </c>
      <c r="G19" s="0" t="n">
        <v>1</v>
      </c>
      <c r="H19" s="0" t="s">
        <v>390</v>
      </c>
      <c r="I19" s="0" t="s">
        <v>504</v>
      </c>
    </row>
    <row r="20" customFormat="false" ht="13.8" hidden="false" customHeight="false" outlineLevel="0" collapsed="false">
      <c r="A20" s="0" t="s">
        <v>20</v>
      </c>
      <c r="B20" s="1" t="n">
        <v>8904223819130</v>
      </c>
      <c r="C20" s="0" t="s">
        <v>10</v>
      </c>
      <c r="D20" s="0" t="n">
        <v>350</v>
      </c>
      <c r="E20" s="0" t="n">
        <v>350</v>
      </c>
      <c r="F20" s="3" t="n">
        <v>0.35</v>
      </c>
      <c r="G20" s="0" t="n">
        <v>0.5</v>
      </c>
      <c r="H20" s="0" t="s">
        <v>194</v>
      </c>
      <c r="I20" s="0" t="s">
        <v>498</v>
      </c>
    </row>
    <row r="21" customFormat="false" ht="13.8" hidden="false" customHeight="false" outlineLevel="0" collapsed="false">
      <c r="A21" s="0" t="s">
        <v>20</v>
      </c>
      <c r="B21" s="1" t="n">
        <v>8904223818706</v>
      </c>
      <c r="C21" s="0" t="s">
        <v>10</v>
      </c>
      <c r="D21" s="0" t="n">
        <v>127</v>
      </c>
      <c r="E21" s="0" t="n">
        <v>127</v>
      </c>
      <c r="F21" s="3" t="n">
        <v>0.127</v>
      </c>
      <c r="G21" s="0" t="n">
        <v>0.5</v>
      </c>
      <c r="H21" s="0" t="s">
        <v>194</v>
      </c>
      <c r="I21" s="0" t="s">
        <v>498</v>
      </c>
    </row>
    <row r="22" customFormat="false" ht="13.8" hidden="false" customHeight="false" outlineLevel="0" collapsed="false">
      <c r="A22" s="0" t="s">
        <v>21</v>
      </c>
      <c r="B22" s="1" t="n">
        <v>8904223818591</v>
      </c>
      <c r="C22" s="0" t="s">
        <v>12</v>
      </c>
      <c r="D22" s="0" t="n">
        <v>120</v>
      </c>
      <c r="E22" s="0" t="n">
        <v>240</v>
      </c>
      <c r="F22" s="3" t="n">
        <v>0.24</v>
      </c>
      <c r="G22" s="0" t="n">
        <v>0.5</v>
      </c>
      <c r="H22" s="0" t="s">
        <v>219</v>
      </c>
      <c r="I22" s="0" t="s">
        <v>498</v>
      </c>
    </row>
    <row r="23" customFormat="false" ht="13.8" hidden="false" customHeight="false" outlineLevel="0" collapsed="false">
      <c r="A23" s="0" t="s">
        <v>22</v>
      </c>
      <c r="B23" s="1" t="n">
        <v>8904223818850</v>
      </c>
      <c r="C23" s="0" t="s">
        <v>10</v>
      </c>
      <c r="D23" s="0" t="n">
        <v>240</v>
      </c>
      <c r="E23" s="0" t="n">
        <v>240</v>
      </c>
      <c r="F23" s="3" t="n">
        <v>0.24</v>
      </c>
      <c r="G23" s="0" t="n">
        <v>0.5</v>
      </c>
      <c r="H23" s="0" t="s">
        <v>246</v>
      </c>
      <c r="I23" s="0" t="s">
        <v>498</v>
      </c>
    </row>
    <row r="24" customFormat="false" ht="13.8" hidden="false" customHeight="false" outlineLevel="0" collapsed="false">
      <c r="A24" s="0" t="s">
        <v>22</v>
      </c>
      <c r="B24" s="1" t="n">
        <v>8904223818430</v>
      </c>
      <c r="C24" s="0" t="s">
        <v>10</v>
      </c>
      <c r="D24" s="0" t="n">
        <v>165</v>
      </c>
      <c r="E24" s="0" t="n">
        <v>165</v>
      </c>
      <c r="F24" s="3" t="n">
        <v>0.165</v>
      </c>
      <c r="G24" s="0" t="n">
        <v>0.5</v>
      </c>
      <c r="H24" s="0" t="s">
        <v>246</v>
      </c>
      <c r="I24" s="0" t="s">
        <v>498</v>
      </c>
    </row>
    <row r="25" customFormat="false" ht="13.8" hidden="false" customHeight="false" outlineLevel="0" collapsed="false">
      <c r="A25" s="0" t="s">
        <v>22</v>
      </c>
      <c r="B25" s="1" t="n">
        <v>8904223819130</v>
      </c>
      <c r="C25" s="0" t="s">
        <v>10</v>
      </c>
      <c r="D25" s="0" t="n">
        <v>350</v>
      </c>
      <c r="E25" s="0" t="n">
        <v>350</v>
      </c>
      <c r="F25" s="3" t="n">
        <v>0.35</v>
      </c>
      <c r="G25" s="0" t="n">
        <v>0.5</v>
      </c>
      <c r="H25" s="0" t="s">
        <v>246</v>
      </c>
      <c r="I25" s="0" t="s">
        <v>498</v>
      </c>
    </row>
    <row r="26" customFormat="false" ht="13.8" hidden="false" customHeight="false" outlineLevel="0" collapsed="false">
      <c r="A26" s="0" t="s">
        <v>23</v>
      </c>
      <c r="B26" s="1" t="n">
        <v>8904223819468</v>
      </c>
      <c r="C26" s="0" t="s">
        <v>10</v>
      </c>
      <c r="D26" s="0" t="n">
        <v>240</v>
      </c>
      <c r="E26" s="0" t="n">
        <v>240</v>
      </c>
      <c r="F26" s="3" t="n">
        <v>0.24</v>
      </c>
      <c r="G26" s="0" t="n">
        <v>0.5</v>
      </c>
      <c r="H26" s="0" t="s">
        <v>182</v>
      </c>
      <c r="I26" s="0" t="s">
        <v>498</v>
      </c>
    </row>
    <row r="27" customFormat="false" ht="13.8" hidden="false" customHeight="false" outlineLevel="0" collapsed="false">
      <c r="A27" s="0" t="s">
        <v>24</v>
      </c>
      <c r="B27" s="1" t="n">
        <v>8904223818430</v>
      </c>
      <c r="C27" s="0" t="s">
        <v>10</v>
      </c>
      <c r="D27" s="0" t="n">
        <v>165</v>
      </c>
      <c r="E27" s="0" t="n">
        <v>165</v>
      </c>
      <c r="F27" s="3" t="n">
        <v>0.165</v>
      </c>
      <c r="G27" s="0" t="n">
        <v>0.5</v>
      </c>
      <c r="H27" s="0" t="s">
        <v>219</v>
      </c>
      <c r="I27" s="0" t="s">
        <v>498</v>
      </c>
    </row>
    <row r="28" customFormat="false" ht="13.8" hidden="false" customHeight="false" outlineLevel="0" collapsed="false">
      <c r="A28" s="0" t="s">
        <v>25</v>
      </c>
      <c r="B28" s="1" t="n">
        <v>8904223818980</v>
      </c>
      <c r="C28" s="0" t="s">
        <v>10</v>
      </c>
      <c r="D28" s="0" t="n">
        <v>110</v>
      </c>
      <c r="E28" s="0" t="n">
        <v>110</v>
      </c>
      <c r="F28" s="3" t="n">
        <v>0.11</v>
      </c>
      <c r="G28" s="0" t="n">
        <v>0.5</v>
      </c>
      <c r="H28" s="0" t="s">
        <v>237</v>
      </c>
      <c r="I28" s="0" t="s">
        <v>498</v>
      </c>
    </row>
    <row r="29" customFormat="false" ht="13.8" hidden="false" customHeight="false" outlineLevel="0" collapsed="false">
      <c r="A29" s="0" t="s">
        <v>25</v>
      </c>
      <c r="B29" s="1" t="n">
        <v>8904223819031</v>
      </c>
      <c r="C29" s="0" t="s">
        <v>12</v>
      </c>
      <c r="D29" s="0" t="n">
        <v>112</v>
      </c>
      <c r="E29" s="0" t="n">
        <v>224</v>
      </c>
      <c r="F29" s="3" t="n">
        <v>0.224</v>
      </c>
      <c r="G29" s="0" t="n">
        <v>0.5</v>
      </c>
      <c r="H29" s="0" t="s">
        <v>237</v>
      </c>
      <c r="I29" s="0" t="s">
        <v>498</v>
      </c>
    </row>
    <row r="30" customFormat="false" ht="13.8" hidden="false" customHeight="false" outlineLevel="0" collapsed="false">
      <c r="A30" s="0" t="s">
        <v>25</v>
      </c>
      <c r="B30" s="1" t="n">
        <v>8904223819024</v>
      </c>
      <c r="C30" s="0" t="s">
        <v>12</v>
      </c>
      <c r="D30" s="0" t="n">
        <v>112</v>
      </c>
      <c r="E30" s="0" t="n">
        <v>224</v>
      </c>
      <c r="F30" s="3" t="n">
        <v>0.224</v>
      </c>
      <c r="G30" s="0" t="n">
        <v>0.5</v>
      </c>
      <c r="H30" s="0" t="s">
        <v>237</v>
      </c>
      <c r="I30" s="0" t="s">
        <v>498</v>
      </c>
    </row>
    <row r="31" customFormat="false" ht="13.8" hidden="false" customHeight="false" outlineLevel="0" collapsed="false">
      <c r="A31" s="0" t="s">
        <v>26</v>
      </c>
      <c r="B31" s="1" t="n">
        <v>8904223818614</v>
      </c>
      <c r="C31" s="0" t="s">
        <v>10</v>
      </c>
      <c r="D31" s="0" t="n">
        <v>65</v>
      </c>
      <c r="E31" s="0" t="n">
        <v>65</v>
      </c>
      <c r="F31" s="3" t="n">
        <v>0.065</v>
      </c>
      <c r="G31" s="0" t="n">
        <v>0.5</v>
      </c>
      <c r="H31" s="0" t="s">
        <v>219</v>
      </c>
      <c r="I31" s="0" t="s">
        <v>498</v>
      </c>
    </row>
    <row r="32" customFormat="false" ht="13.8" hidden="false" customHeight="false" outlineLevel="0" collapsed="false">
      <c r="A32" s="0" t="s">
        <v>26</v>
      </c>
      <c r="B32" s="1" t="n">
        <v>8904223819024</v>
      </c>
      <c r="C32" s="0" t="s">
        <v>10</v>
      </c>
      <c r="D32" s="0" t="n">
        <v>112</v>
      </c>
      <c r="E32" s="0" t="n">
        <v>112</v>
      </c>
      <c r="F32" s="3" t="n">
        <v>0.112</v>
      </c>
      <c r="G32" s="0" t="n">
        <v>0.5</v>
      </c>
      <c r="H32" s="0" t="s">
        <v>219</v>
      </c>
      <c r="I32" s="0" t="s">
        <v>498</v>
      </c>
    </row>
    <row r="33" customFormat="false" ht="13.8" hidden="false" customHeight="false" outlineLevel="0" collapsed="false">
      <c r="A33" s="0" t="s">
        <v>27</v>
      </c>
      <c r="B33" s="1" t="n">
        <v>8904223819321</v>
      </c>
      <c r="C33" s="0" t="s">
        <v>10</v>
      </c>
      <c r="D33" s="0" t="n">
        <v>600</v>
      </c>
      <c r="E33" s="0" t="n">
        <v>600</v>
      </c>
      <c r="F33" s="3" t="n">
        <v>0.6</v>
      </c>
      <c r="G33" s="0" t="n">
        <v>1</v>
      </c>
      <c r="H33" s="0" t="s">
        <v>230</v>
      </c>
      <c r="I33" s="0" t="s">
        <v>504</v>
      </c>
    </row>
    <row r="34" customFormat="false" ht="13.8" hidden="false" customHeight="false" outlineLevel="0" collapsed="false">
      <c r="A34" s="0" t="s">
        <v>27</v>
      </c>
      <c r="B34" s="1" t="n">
        <v>8904223819338</v>
      </c>
      <c r="C34" s="0" t="s">
        <v>10</v>
      </c>
      <c r="D34" s="0" t="n">
        <v>600</v>
      </c>
      <c r="E34" s="0" t="n">
        <v>600</v>
      </c>
      <c r="F34" s="3" t="n">
        <v>0.6</v>
      </c>
      <c r="G34" s="0" t="n">
        <v>1</v>
      </c>
      <c r="H34" s="0" t="s">
        <v>230</v>
      </c>
      <c r="I34" s="0" t="s">
        <v>504</v>
      </c>
    </row>
    <row r="35" customFormat="false" ht="13.8" hidden="false" customHeight="false" outlineLevel="0" collapsed="false">
      <c r="A35" s="0" t="s">
        <v>28</v>
      </c>
      <c r="B35" s="1" t="n">
        <v>8904223818942</v>
      </c>
      <c r="C35" s="0" t="s">
        <v>12</v>
      </c>
      <c r="D35" s="0" t="n">
        <v>133</v>
      </c>
      <c r="E35" s="0" t="n">
        <v>266</v>
      </c>
      <c r="F35" s="3" t="n">
        <v>0.266</v>
      </c>
      <c r="G35" s="0" t="n">
        <v>0.5</v>
      </c>
      <c r="H35" s="0" t="s">
        <v>376</v>
      </c>
      <c r="I35" s="0" t="s">
        <v>498</v>
      </c>
    </row>
    <row r="36" customFormat="false" ht="13.8" hidden="false" customHeight="false" outlineLevel="0" collapsed="false">
      <c r="A36" s="0" t="s">
        <v>28</v>
      </c>
      <c r="B36" s="1" t="n">
        <v>8904223818683</v>
      </c>
      <c r="C36" s="0" t="s">
        <v>12</v>
      </c>
      <c r="D36" s="0" t="n">
        <v>121</v>
      </c>
      <c r="E36" s="0" t="n">
        <v>242</v>
      </c>
      <c r="F36" s="3" t="n">
        <v>0.242</v>
      </c>
      <c r="G36" s="0" t="n">
        <v>0.5</v>
      </c>
      <c r="H36" s="0" t="s">
        <v>376</v>
      </c>
      <c r="I36" s="0" t="s">
        <v>498</v>
      </c>
    </row>
    <row r="37" customFormat="false" ht="13.8" hidden="false" customHeight="false" outlineLevel="0" collapsed="false">
      <c r="A37" s="0" t="s">
        <v>28</v>
      </c>
      <c r="B37" s="1" t="n">
        <v>8904223819239</v>
      </c>
      <c r="C37" s="0" t="s">
        <v>10</v>
      </c>
      <c r="D37" s="0" t="n">
        <v>290</v>
      </c>
      <c r="E37" s="0" t="n">
        <v>290</v>
      </c>
      <c r="F37" s="3" t="n">
        <v>0.29</v>
      </c>
      <c r="G37" s="0" t="n">
        <v>0.5</v>
      </c>
      <c r="H37" s="0" t="s">
        <v>376</v>
      </c>
      <c r="I37" s="0" t="s">
        <v>498</v>
      </c>
    </row>
    <row r="38" customFormat="false" ht="13.8" hidden="false" customHeight="false" outlineLevel="0" collapsed="false">
      <c r="A38" s="0" t="s">
        <v>28</v>
      </c>
      <c r="B38" s="1" t="n">
        <v>8904223819246</v>
      </c>
      <c r="C38" s="0" t="s">
        <v>10</v>
      </c>
      <c r="D38" s="0" t="n">
        <v>290</v>
      </c>
      <c r="E38" s="0" t="n">
        <v>290</v>
      </c>
      <c r="F38" s="3" t="n">
        <v>0.29</v>
      </c>
      <c r="G38" s="0" t="n">
        <v>0.5</v>
      </c>
      <c r="H38" s="0" t="s">
        <v>376</v>
      </c>
      <c r="I38" s="0" t="s">
        <v>498</v>
      </c>
    </row>
    <row r="39" customFormat="false" ht="13.8" hidden="false" customHeight="false" outlineLevel="0" collapsed="false">
      <c r="A39" s="0" t="s">
        <v>28</v>
      </c>
      <c r="B39" s="1" t="n">
        <v>8904223819253</v>
      </c>
      <c r="C39" s="0" t="s">
        <v>10</v>
      </c>
      <c r="D39" s="0" t="n">
        <v>290</v>
      </c>
      <c r="E39" s="0" t="n">
        <v>290</v>
      </c>
      <c r="F39" s="3" t="n">
        <v>0.29</v>
      </c>
      <c r="G39" s="0" t="n">
        <v>0.5</v>
      </c>
      <c r="H39" s="0" t="s">
        <v>376</v>
      </c>
      <c r="I39" s="0" t="s">
        <v>498</v>
      </c>
    </row>
    <row r="40" customFormat="false" ht="13.8" hidden="false" customHeight="false" outlineLevel="0" collapsed="false">
      <c r="A40" s="0" t="s">
        <v>28</v>
      </c>
      <c r="B40" s="1" t="n">
        <v>8904223818669</v>
      </c>
      <c r="C40" s="0" t="s">
        <v>10</v>
      </c>
      <c r="D40" s="0" t="n">
        <v>240</v>
      </c>
      <c r="E40" s="0" t="n">
        <v>240</v>
      </c>
      <c r="F40" s="3" t="n">
        <v>0.24</v>
      </c>
      <c r="G40" s="0" t="n">
        <v>0.5</v>
      </c>
      <c r="H40" s="0" t="s">
        <v>376</v>
      </c>
      <c r="I40" s="0" t="s">
        <v>498</v>
      </c>
    </row>
    <row r="41" customFormat="false" ht="13.8" hidden="false" customHeight="false" outlineLevel="0" collapsed="false">
      <c r="A41" s="0" t="s">
        <v>28</v>
      </c>
      <c r="B41" s="1" t="n">
        <v>8904223819147</v>
      </c>
      <c r="C41" s="0" t="s">
        <v>10</v>
      </c>
      <c r="D41" s="0" t="n">
        <v>240</v>
      </c>
      <c r="E41" s="0" t="n">
        <v>240</v>
      </c>
      <c r="F41" s="3" t="n">
        <v>0.24</v>
      </c>
      <c r="G41" s="0" t="n">
        <v>0.5</v>
      </c>
      <c r="H41" s="0" t="s">
        <v>376</v>
      </c>
      <c r="I41" s="0" t="s">
        <v>498</v>
      </c>
    </row>
    <row r="42" customFormat="false" ht="13.8" hidden="false" customHeight="false" outlineLevel="0" collapsed="false">
      <c r="A42" s="0" t="s">
        <v>28</v>
      </c>
      <c r="B42" s="1" t="n">
        <v>8904223818850</v>
      </c>
      <c r="C42" s="0" t="s">
        <v>10</v>
      </c>
      <c r="D42" s="0" t="n">
        <v>240</v>
      </c>
      <c r="E42" s="0" t="n">
        <v>240</v>
      </c>
      <c r="F42" s="3" t="n">
        <v>0.24</v>
      </c>
      <c r="G42" s="0" t="n">
        <v>0.5</v>
      </c>
      <c r="H42" s="0" t="s">
        <v>376</v>
      </c>
      <c r="I42" s="0" t="s">
        <v>498</v>
      </c>
    </row>
    <row r="43" customFormat="false" ht="13.8" hidden="false" customHeight="false" outlineLevel="0" collapsed="false">
      <c r="A43" s="0" t="s">
        <v>29</v>
      </c>
      <c r="B43" s="1" t="n">
        <v>8904223815859</v>
      </c>
      <c r="C43" s="0" t="s">
        <v>10</v>
      </c>
      <c r="D43" s="0" t="n">
        <v>165</v>
      </c>
      <c r="E43" s="0" t="n">
        <v>165</v>
      </c>
      <c r="F43" s="3" t="n">
        <v>0.165</v>
      </c>
      <c r="G43" s="0" t="n">
        <v>0.5</v>
      </c>
      <c r="H43" s="0" t="s">
        <v>194</v>
      </c>
      <c r="I43" s="0" t="s">
        <v>498</v>
      </c>
    </row>
    <row r="44" customFormat="false" ht="13.8" hidden="false" customHeight="false" outlineLevel="0" collapsed="false">
      <c r="A44" s="0" t="s">
        <v>29</v>
      </c>
      <c r="B44" s="1" t="n">
        <v>8904223817501</v>
      </c>
      <c r="C44" s="0" t="s">
        <v>10</v>
      </c>
      <c r="D44" s="0" t="n">
        <v>350</v>
      </c>
      <c r="E44" s="0" t="n">
        <v>350</v>
      </c>
      <c r="F44" s="3" t="n">
        <v>0.35</v>
      </c>
      <c r="G44" s="0" t="n">
        <v>0.5</v>
      </c>
      <c r="H44" s="0" t="s">
        <v>194</v>
      </c>
      <c r="I44" s="0" t="s">
        <v>498</v>
      </c>
    </row>
    <row r="45" customFormat="false" ht="13.8" hidden="false" customHeight="false" outlineLevel="0" collapsed="false">
      <c r="A45" s="0" t="s">
        <v>30</v>
      </c>
      <c r="B45" s="1" t="n">
        <v>8904223817273</v>
      </c>
      <c r="C45" s="0" t="s">
        <v>10</v>
      </c>
      <c r="D45" s="0" t="n">
        <v>65</v>
      </c>
      <c r="E45" s="0" t="n">
        <v>65</v>
      </c>
      <c r="F45" s="3" t="n">
        <v>0.065</v>
      </c>
      <c r="G45" s="0" t="n">
        <v>0.5</v>
      </c>
      <c r="H45" s="0" t="s">
        <v>182</v>
      </c>
      <c r="I45" s="0" t="s">
        <v>498</v>
      </c>
    </row>
    <row r="46" customFormat="false" ht="13.8" hidden="false" customHeight="false" outlineLevel="0" collapsed="false">
      <c r="A46" s="0" t="s">
        <v>31</v>
      </c>
      <c r="B46" s="1" t="n">
        <v>8904223818942</v>
      </c>
      <c r="C46" s="0" t="s">
        <v>10</v>
      </c>
      <c r="D46" s="0" t="n">
        <v>133</v>
      </c>
      <c r="E46" s="0" t="n">
        <v>133</v>
      </c>
      <c r="F46" s="3" t="n">
        <v>0.133</v>
      </c>
      <c r="G46" s="0" t="n">
        <v>0.5</v>
      </c>
      <c r="H46" s="0" t="s">
        <v>397</v>
      </c>
      <c r="I46" s="0" t="s">
        <v>498</v>
      </c>
    </row>
    <row r="47" customFormat="false" ht="13.8" hidden="false" customHeight="false" outlineLevel="0" collapsed="false">
      <c r="A47" s="0" t="s">
        <v>31</v>
      </c>
      <c r="B47" s="1" t="n">
        <v>8904223818706</v>
      </c>
      <c r="C47" s="0" t="s">
        <v>10</v>
      </c>
      <c r="D47" s="0" t="n">
        <v>127</v>
      </c>
      <c r="E47" s="0" t="n">
        <v>127</v>
      </c>
      <c r="F47" s="3" t="n">
        <v>0.127</v>
      </c>
      <c r="G47" s="0" t="n">
        <v>0.5</v>
      </c>
      <c r="H47" s="0" t="s">
        <v>397</v>
      </c>
      <c r="I47" s="0" t="s">
        <v>498</v>
      </c>
    </row>
    <row r="48" customFormat="false" ht="13.8" hidden="false" customHeight="false" outlineLevel="0" collapsed="false">
      <c r="A48" s="0" t="s">
        <v>31</v>
      </c>
      <c r="B48" s="1" t="s">
        <v>13</v>
      </c>
      <c r="C48" s="0" t="s">
        <v>10</v>
      </c>
      <c r="D48" s="0" t="n">
        <v>10</v>
      </c>
      <c r="E48" s="0" t="n">
        <v>10</v>
      </c>
      <c r="F48" s="3" t="n">
        <v>0.01</v>
      </c>
      <c r="G48" s="0" t="n">
        <v>0.5</v>
      </c>
      <c r="H48" s="0" t="s">
        <v>397</v>
      </c>
      <c r="I48" s="0" t="s">
        <v>498</v>
      </c>
    </row>
    <row r="49" customFormat="false" ht="13.8" hidden="false" customHeight="false" outlineLevel="0" collapsed="false">
      <c r="A49" s="0" t="s">
        <v>32</v>
      </c>
      <c r="B49" s="1" t="n">
        <v>8904223819147</v>
      </c>
      <c r="C49" s="0" t="s">
        <v>10</v>
      </c>
      <c r="D49" s="0" t="n">
        <v>240</v>
      </c>
      <c r="E49" s="0" t="n">
        <v>240</v>
      </c>
      <c r="F49" s="3" t="n">
        <v>0.24</v>
      </c>
      <c r="G49" s="0" t="n">
        <v>0.5</v>
      </c>
      <c r="H49" s="0" t="s">
        <v>246</v>
      </c>
      <c r="I49" s="0" t="s">
        <v>498</v>
      </c>
    </row>
    <row r="50" customFormat="false" ht="13.8" hidden="false" customHeight="false" outlineLevel="0" collapsed="false">
      <c r="A50" s="0" t="s">
        <v>32</v>
      </c>
      <c r="B50" s="1" t="n">
        <v>8904223818935</v>
      </c>
      <c r="C50" s="0" t="s">
        <v>15</v>
      </c>
      <c r="D50" s="0" t="n">
        <v>120</v>
      </c>
      <c r="E50" s="0" t="n">
        <v>480</v>
      </c>
      <c r="F50" s="3" t="n">
        <v>0.48</v>
      </c>
      <c r="G50" s="0" t="n">
        <v>0.5</v>
      </c>
      <c r="H50" s="0" t="s">
        <v>246</v>
      </c>
      <c r="I50" s="0" t="s">
        <v>498</v>
      </c>
    </row>
    <row r="51" customFormat="false" ht="13.8" hidden="false" customHeight="false" outlineLevel="0" collapsed="false">
      <c r="A51" s="0" t="s">
        <v>32</v>
      </c>
      <c r="B51" s="1" t="n">
        <v>8904223818683</v>
      </c>
      <c r="C51" s="0" t="s">
        <v>10</v>
      </c>
      <c r="D51" s="0" t="n">
        <v>121</v>
      </c>
      <c r="E51" s="0" t="n">
        <v>121</v>
      </c>
      <c r="F51" s="3" t="n">
        <v>0.121</v>
      </c>
      <c r="G51" s="0" t="n">
        <v>0.5</v>
      </c>
      <c r="H51" s="0" t="s">
        <v>246</v>
      </c>
      <c r="I51" s="0" t="s">
        <v>498</v>
      </c>
    </row>
    <row r="52" customFormat="false" ht="13.8" hidden="false" customHeight="false" outlineLevel="0" collapsed="false">
      <c r="A52" s="0" t="s">
        <v>33</v>
      </c>
      <c r="B52" s="1" t="n">
        <v>8904223818478</v>
      </c>
      <c r="C52" s="0" t="s">
        <v>10</v>
      </c>
      <c r="D52" s="0" t="n">
        <v>350</v>
      </c>
      <c r="E52" s="0" t="n">
        <v>350</v>
      </c>
      <c r="F52" s="3" t="n">
        <v>0.35</v>
      </c>
      <c r="G52" s="0" t="n">
        <v>0.5</v>
      </c>
      <c r="H52" s="0" t="s">
        <v>233</v>
      </c>
      <c r="I52" s="0" t="s">
        <v>498</v>
      </c>
    </row>
    <row r="53" customFormat="false" ht="13.8" hidden="false" customHeight="false" outlineLevel="0" collapsed="false">
      <c r="A53" s="0" t="s">
        <v>33</v>
      </c>
      <c r="B53" s="1" t="n">
        <v>8904223819284</v>
      </c>
      <c r="C53" s="0" t="s">
        <v>10</v>
      </c>
      <c r="D53" s="0" t="n">
        <v>350</v>
      </c>
      <c r="E53" s="0" t="n">
        <v>350</v>
      </c>
      <c r="F53" s="3" t="n">
        <v>0.35</v>
      </c>
      <c r="G53" s="0" t="n">
        <v>0.5</v>
      </c>
      <c r="H53" s="0" t="s">
        <v>233</v>
      </c>
      <c r="I53" s="0" t="s">
        <v>498</v>
      </c>
    </row>
    <row r="54" customFormat="false" ht="13.8" hidden="false" customHeight="false" outlineLevel="0" collapsed="false">
      <c r="A54" s="0" t="s">
        <v>34</v>
      </c>
      <c r="B54" s="1" t="n">
        <v>8904223816214</v>
      </c>
      <c r="C54" s="0" t="s">
        <v>10</v>
      </c>
      <c r="D54" s="0" t="n">
        <v>120</v>
      </c>
      <c r="E54" s="0" t="n">
        <v>120</v>
      </c>
      <c r="F54" s="3" t="n">
        <v>0.12</v>
      </c>
      <c r="G54" s="0" t="n">
        <v>0.5</v>
      </c>
      <c r="H54" s="0" t="s">
        <v>164</v>
      </c>
      <c r="I54" s="0" t="s">
        <v>498</v>
      </c>
    </row>
    <row r="55" customFormat="false" ht="13.8" hidden="false" customHeight="false" outlineLevel="0" collapsed="false">
      <c r="A55" s="0" t="s">
        <v>34</v>
      </c>
      <c r="B55" s="1" t="n">
        <v>8904223818874</v>
      </c>
      <c r="C55" s="0" t="s">
        <v>10</v>
      </c>
      <c r="D55" s="0" t="n">
        <v>100</v>
      </c>
      <c r="E55" s="0" t="n">
        <v>100</v>
      </c>
      <c r="F55" s="3" t="n">
        <v>0.1</v>
      </c>
      <c r="G55" s="0" t="n">
        <v>0.5</v>
      </c>
      <c r="H55" s="0" t="s">
        <v>164</v>
      </c>
      <c r="I55" s="0" t="s">
        <v>498</v>
      </c>
    </row>
    <row r="56" customFormat="false" ht="13.8" hidden="false" customHeight="false" outlineLevel="0" collapsed="false">
      <c r="A56" s="0" t="s">
        <v>34</v>
      </c>
      <c r="B56" s="1" t="n">
        <v>8904223819512</v>
      </c>
      <c r="C56" s="0" t="s">
        <v>10</v>
      </c>
      <c r="D56" s="0" t="n">
        <v>210</v>
      </c>
      <c r="E56" s="0" t="n">
        <v>210</v>
      </c>
      <c r="F56" s="3" t="n">
        <v>0.21</v>
      </c>
      <c r="G56" s="0" t="n">
        <v>0.5</v>
      </c>
      <c r="H56" s="0" t="s">
        <v>164</v>
      </c>
      <c r="I56" s="0" t="s">
        <v>498</v>
      </c>
    </row>
    <row r="57" customFormat="false" ht="13.8" hidden="false" customHeight="false" outlineLevel="0" collapsed="false">
      <c r="A57" s="0" t="s">
        <v>34</v>
      </c>
      <c r="B57" s="1" t="n">
        <v>8904223818881</v>
      </c>
      <c r="C57" s="0" t="s">
        <v>10</v>
      </c>
      <c r="D57" s="0" t="n">
        <v>140</v>
      </c>
      <c r="E57" s="0" t="n">
        <v>140</v>
      </c>
      <c r="F57" s="3" t="n">
        <v>0.14</v>
      </c>
      <c r="G57" s="0" t="n">
        <v>0.5</v>
      </c>
      <c r="H57" s="0" t="s">
        <v>164</v>
      </c>
      <c r="I57" s="0" t="s">
        <v>498</v>
      </c>
    </row>
    <row r="58" customFormat="false" ht="13.8" hidden="false" customHeight="false" outlineLevel="0" collapsed="false">
      <c r="A58" s="0" t="s">
        <v>34</v>
      </c>
      <c r="B58" s="1" t="n">
        <v>8904223819291</v>
      </c>
      <c r="C58" s="0" t="s">
        <v>12</v>
      </c>
      <c r="D58" s="0" t="n">
        <v>112</v>
      </c>
      <c r="E58" s="0" t="n">
        <v>224</v>
      </c>
      <c r="F58" s="3" t="n">
        <v>0.224</v>
      </c>
      <c r="G58" s="0" t="n">
        <v>0.5</v>
      </c>
      <c r="H58" s="0" t="s">
        <v>164</v>
      </c>
      <c r="I58" s="0" t="s">
        <v>498</v>
      </c>
    </row>
    <row r="59" customFormat="false" ht="13.8" hidden="false" customHeight="false" outlineLevel="0" collapsed="false">
      <c r="A59" s="0" t="s">
        <v>34</v>
      </c>
      <c r="B59" s="1" t="n">
        <v>8904223819031</v>
      </c>
      <c r="C59" s="0" t="s">
        <v>12</v>
      </c>
      <c r="D59" s="0" t="n">
        <v>112</v>
      </c>
      <c r="E59" s="0" t="n">
        <v>224</v>
      </c>
      <c r="F59" s="3" t="n">
        <v>0.224</v>
      </c>
      <c r="G59" s="0" t="n">
        <v>0.5</v>
      </c>
      <c r="H59" s="0" t="s">
        <v>164</v>
      </c>
      <c r="I59" s="0" t="s">
        <v>498</v>
      </c>
    </row>
    <row r="60" customFormat="false" ht="13.8" hidden="false" customHeight="false" outlineLevel="0" collapsed="false">
      <c r="A60" s="0" t="s">
        <v>34</v>
      </c>
      <c r="B60" s="1" t="n">
        <v>8904223819024</v>
      </c>
      <c r="C60" s="0" t="s">
        <v>12</v>
      </c>
      <c r="D60" s="0" t="n">
        <v>112</v>
      </c>
      <c r="E60" s="0" t="n">
        <v>224</v>
      </c>
      <c r="F60" s="3" t="n">
        <v>0.224</v>
      </c>
      <c r="G60" s="0" t="n">
        <v>0.5</v>
      </c>
      <c r="H60" s="0" t="s">
        <v>164</v>
      </c>
      <c r="I60" s="0" t="s">
        <v>498</v>
      </c>
    </row>
    <row r="61" customFormat="false" ht="13.8" hidden="false" customHeight="false" outlineLevel="0" collapsed="false">
      <c r="A61" s="0" t="s">
        <v>34</v>
      </c>
      <c r="B61" s="1" t="n">
        <v>8904223818553</v>
      </c>
      <c r="C61" s="0" t="s">
        <v>10</v>
      </c>
      <c r="D61" s="0" t="n">
        <v>115</v>
      </c>
      <c r="E61" s="0" t="n">
        <v>115</v>
      </c>
      <c r="F61" s="3" t="n">
        <v>0.115</v>
      </c>
      <c r="G61" s="0" t="n">
        <v>0.5</v>
      </c>
      <c r="H61" s="0" t="s">
        <v>164</v>
      </c>
      <c r="I61" s="0" t="s">
        <v>498</v>
      </c>
    </row>
    <row r="62" customFormat="false" ht="13.8" hidden="false" customHeight="false" outlineLevel="0" collapsed="false">
      <c r="A62" s="0" t="s">
        <v>35</v>
      </c>
      <c r="B62" s="1" t="n">
        <v>8904223818706</v>
      </c>
      <c r="C62" s="0" t="s">
        <v>10</v>
      </c>
      <c r="D62" s="0" t="n">
        <v>127</v>
      </c>
      <c r="E62" s="0" t="n">
        <v>127</v>
      </c>
      <c r="F62" s="3" t="n">
        <v>0.127</v>
      </c>
      <c r="G62" s="0" t="n">
        <v>0.5</v>
      </c>
      <c r="H62" s="0" t="s">
        <v>194</v>
      </c>
      <c r="I62" s="0" t="s">
        <v>498</v>
      </c>
    </row>
    <row r="63" customFormat="false" ht="13.8" hidden="false" customHeight="false" outlineLevel="0" collapsed="false">
      <c r="A63" s="0" t="s">
        <v>35</v>
      </c>
      <c r="B63" s="1" t="n">
        <v>8904223818942</v>
      </c>
      <c r="C63" s="0" t="s">
        <v>10</v>
      </c>
      <c r="D63" s="0" t="n">
        <v>133</v>
      </c>
      <c r="E63" s="0" t="n">
        <v>133</v>
      </c>
      <c r="F63" s="3" t="n">
        <v>0.133</v>
      </c>
      <c r="G63" s="0" t="n">
        <v>0.5</v>
      </c>
      <c r="H63" s="0" t="s">
        <v>194</v>
      </c>
      <c r="I63" s="0" t="s">
        <v>498</v>
      </c>
    </row>
    <row r="64" customFormat="false" ht="13.8" hidden="false" customHeight="false" outlineLevel="0" collapsed="false">
      <c r="A64" s="0" t="s">
        <v>35</v>
      </c>
      <c r="B64" s="1" t="n">
        <v>8904223818850</v>
      </c>
      <c r="C64" s="0" t="s">
        <v>10</v>
      </c>
      <c r="D64" s="0" t="n">
        <v>240</v>
      </c>
      <c r="E64" s="0" t="n">
        <v>240</v>
      </c>
      <c r="F64" s="3" t="n">
        <v>0.24</v>
      </c>
      <c r="G64" s="0" t="n">
        <v>0.5</v>
      </c>
      <c r="H64" s="0" t="s">
        <v>194</v>
      </c>
      <c r="I64" s="0" t="s">
        <v>498</v>
      </c>
    </row>
    <row r="65" customFormat="false" ht="13.8" hidden="false" customHeight="false" outlineLevel="0" collapsed="false">
      <c r="A65" s="0" t="s">
        <v>36</v>
      </c>
      <c r="B65" s="1" t="n">
        <v>8904223816214</v>
      </c>
      <c r="C65" s="0" t="s">
        <v>12</v>
      </c>
      <c r="D65" s="0" t="n">
        <v>120</v>
      </c>
      <c r="E65" s="0" t="n">
        <v>240</v>
      </c>
      <c r="F65" s="3" t="n">
        <v>0.24</v>
      </c>
      <c r="G65" s="0" t="n">
        <v>0.5</v>
      </c>
      <c r="H65" s="0" t="s">
        <v>241</v>
      </c>
      <c r="I65" s="0" t="s">
        <v>498</v>
      </c>
    </row>
    <row r="66" customFormat="false" ht="13.8" hidden="false" customHeight="false" outlineLevel="0" collapsed="false">
      <c r="A66" s="0" t="s">
        <v>36</v>
      </c>
      <c r="B66" s="1" t="n">
        <v>8904223818874</v>
      </c>
      <c r="C66" s="0" t="s">
        <v>12</v>
      </c>
      <c r="D66" s="0" t="n">
        <v>100</v>
      </c>
      <c r="E66" s="0" t="n">
        <v>200</v>
      </c>
      <c r="F66" s="3" t="n">
        <v>0.2</v>
      </c>
      <c r="G66" s="0" t="n">
        <v>0.5</v>
      </c>
      <c r="H66" s="0" t="s">
        <v>241</v>
      </c>
      <c r="I66" s="0" t="s">
        <v>498</v>
      </c>
    </row>
    <row r="67" customFormat="false" ht="13.8" hidden="false" customHeight="false" outlineLevel="0" collapsed="false">
      <c r="A67" s="0" t="s">
        <v>36</v>
      </c>
      <c r="B67" s="1" t="n">
        <v>8904223818935</v>
      </c>
      <c r="C67" s="0" t="s">
        <v>15</v>
      </c>
      <c r="D67" s="0" t="n">
        <v>120</v>
      </c>
      <c r="E67" s="0" t="n">
        <v>480</v>
      </c>
      <c r="F67" s="3" t="n">
        <v>0.48</v>
      </c>
      <c r="G67" s="0" t="n">
        <v>0.5</v>
      </c>
      <c r="H67" s="0" t="s">
        <v>241</v>
      </c>
      <c r="I67" s="0" t="s">
        <v>498</v>
      </c>
    </row>
    <row r="68" customFormat="false" ht="13.8" hidden="false" customHeight="false" outlineLevel="0" collapsed="false">
      <c r="A68" s="0" t="s">
        <v>37</v>
      </c>
      <c r="B68" s="1" t="n">
        <v>8904223816665</v>
      </c>
      <c r="C68" s="0" t="s">
        <v>12</v>
      </c>
      <c r="D68" s="0" t="n">
        <v>102</v>
      </c>
      <c r="E68" s="0" t="n">
        <v>204</v>
      </c>
      <c r="F68" s="3" t="n">
        <v>0.204</v>
      </c>
      <c r="G68" s="0" t="n">
        <v>0.5</v>
      </c>
      <c r="H68" s="0" t="s">
        <v>233</v>
      </c>
      <c r="I68" s="0" t="s">
        <v>498</v>
      </c>
    </row>
    <row r="69" customFormat="false" ht="13.8" hidden="false" customHeight="false" outlineLevel="0" collapsed="false">
      <c r="A69" s="0" t="s">
        <v>37</v>
      </c>
      <c r="B69" s="1" t="n">
        <v>8904223819277</v>
      </c>
      <c r="C69" s="0" t="s">
        <v>10</v>
      </c>
      <c r="D69" s="0" t="n">
        <v>350</v>
      </c>
      <c r="E69" s="0" t="n">
        <v>350</v>
      </c>
      <c r="F69" s="3" t="n">
        <v>0.35</v>
      </c>
      <c r="G69" s="0" t="n">
        <v>0.5</v>
      </c>
      <c r="H69" s="0" t="s">
        <v>233</v>
      </c>
      <c r="I69" s="0" t="s">
        <v>498</v>
      </c>
    </row>
    <row r="70" customFormat="false" ht="13.8" hidden="false" customHeight="false" outlineLevel="0" collapsed="false">
      <c r="A70" s="0" t="s">
        <v>38</v>
      </c>
      <c r="B70" s="1" t="n">
        <v>8904223816214</v>
      </c>
      <c r="C70" s="0" t="s">
        <v>10</v>
      </c>
      <c r="D70" s="0" t="n">
        <v>120</v>
      </c>
      <c r="E70" s="0" t="n">
        <v>120</v>
      </c>
      <c r="F70" s="3" t="n">
        <v>0.12</v>
      </c>
      <c r="G70" s="0" t="n">
        <v>0.5</v>
      </c>
      <c r="H70" s="0" t="s">
        <v>219</v>
      </c>
      <c r="I70" s="0" t="s">
        <v>498</v>
      </c>
    </row>
    <row r="71" customFormat="false" ht="13.8" hidden="false" customHeight="false" outlineLevel="0" collapsed="false">
      <c r="A71" s="0" t="s">
        <v>38</v>
      </c>
      <c r="B71" s="1" t="n">
        <v>8904223818874</v>
      </c>
      <c r="C71" s="0" t="s">
        <v>10</v>
      </c>
      <c r="D71" s="0" t="n">
        <v>100</v>
      </c>
      <c r="E71" s="0" t="n">
        <v>100</v>
      </c>
      <c r="F71" s="3" t="n">
        <v>0.1</v>
      </c>
      <c r="G71" s="0" t="n">
        <v>0.5</v>
      </c>
      <c r="H71" s="0" t="s">
        <v>219</v>
      </c>
      <c r="I71" s="0" t="s">
        <v>498</v>
      </c>
    </row>
    <row r="72" customFormat="false" ht="13.8" hidden="false" customHeight="false" outlineLevel="0" collapsed="false">
      <c r="A72" s="0" t="s">
        <v>39</v>
      </c>
      <c r="B72" s="1" t="n">
        <v>8904223818706</v>
      </c>
      <c r="C72" s="0" t="s">
        <v>10</v>
      </c>
      <c r="D72" s="0" t="n">
        <v>127</v>
      </c>
      <c r="E72" s="0" t="n">
        <v>127</v>
      </c>
      <c r="F72" s="3" t="n">
        <v>0.127</v>
      </c>
      <c r="G72" s="0" t="n">
        <v>0.5</v>
      </c>
      <c r="H72" s="0" t="s">
        <v>182</v>
      </c>
      <c r="I72" s="0" t="s">
        <v>498</v>
      </c>
    </row>
    <row r="73" customFormat="false" ht="13.8" hidden="false" customHeight="false" outlineLevel="0" collapsed="false">
      <c r="A73" s="0" t="s">
        <v>40</v>
      </c>
      <c r="B73" s="1" t="n">
        <v>8904223816214</v>
      </c>
      <c r="C73" s="0" t="s">
        <v>10</v>
      </c>
      <c r="D73" s="0" t="n">
        <v>120</v>
      </c>
      <c r="E73" s="0" t="n">
        <v>120</v>
      </c>
      <c r="F73" s="3" t="n">
        <v>0.12</v>
      </c>
      <c r="G73" s="0" t="n">
        <v>0.5</v>
      </c>
      <c r="H73" s="0" t="s">
        <v>170</v>
      </c>
      <c r="I73" s="0" t="s">
        <v>498</v>
      </c>
    </row>
    <row r="74" customFormat="false" ht="13.8" hidden="false" customHeight="false" outlineLevel="0" collapsed="false">
      <c r="A74" s="0" t="s">
        <v>40</v>
      </c>
      <c r="B74" s="1" t="n">
        <v>8904223818874</v>
      </c>
      <c r="C74" s="0" t="s">
        <v>10</v>
      </c>
      <c r="D74" s="0" t="n">
        <v>100</v>
      </c>
      <c r="E74" s="0" t="n">
        <v>100</v>
      </c>
      <c r="F74" s="3" t="n">
        <v>0.1</v>
      </c>
      <c r="G74" s="0" t="n">
        <v>0.5</v>
      </c>
      <c r="H74" s="0" t="s">
        <v>170</v>
      </c>
      <c r="I74" s="0" t="s">
        <v>498</v>
      </c>
    </row>
    <row r="75" customFormat="false" ht="13.8" hidden="false" customHeight="false" outlineLevel="0" collapsed="false">
      <c r="A75" s="0" t="s">
        <v>40</v>
      </c>
      <c r="B75" s="1" t="n">
        <v>8904223818706</v>
      </c>
      <c r="C75" s="0" t="s">
        <v>10</v>
      </c>
      <c r="D75" s="0" t="n">
        <v>127</v>
      </c>
      <c r="E75" s="0" t="n">
        <v>127</v>
      </c>
      <c r="F75" s="3" t="n">
        <v>0.127</v>
      </c>
      <c r="G75" s="0" t="n">
        <v>0.5</v>
      </c>
      <c r="H75" s="0" t="s">
        <v>170</v>
      </c>
      <c r="I75" s="0" t="s">
        <v>498</v>
      </c>
    </row>
    <row r="76" customFormat="false" ht="13.8" hidden="false" customHeight="false" outlineLevel="0" collapsed="false">
      <c r="A76" s="0" t="s">
        <v>40</v>
      </c>
      <c r="B76" s="1" t="n">
        <v>8904223818942</v>
      </c>
      <c r="C76" s="0" t="s">
        <v>10</v>
      </c>
      <c r="D76" s="0" t="n">
        <v>133</v>
      </c>
      <c r="E76" s="0" t="n">
        <v>133</v>
      </c>
      <c r="F76" s="3" t="n">
        <v>0.133</v>
      </c>
      <c r="G76" s="0" t="n">
        <v>0.5</v>
      </c>
      <c r="H76" s="0" t="s">
        <v>170</v>
      </c>
      <c r="I76" s="0" t="s">
        <v>498</v>
      </c>
    </row>
    <row r="77" customFormat="false" ht="13.8" hidden="false" customHeight="false" outlineLevel="0" collapsed="false">
      <c r="A77" s="0" t="s">
        <v>40</v>
      </c>
      <c r="B77" s="1" t="n">
        <v>8904223818850</v>
      </c>
      <c r="C77" s="0" t="s">
        <v>10</v>
      </c>
      <c r="D77" s="0" t="n">
        <v>240</v>
      </c>
      <c r="E77" s="0" t="n">
        <v>240</v>
      </c>
      <c r="F77" s="3" t="n">
        <v>0.24</v>
      </c>
      <c r="G77" s="0" t="n">
        <v>0.5</v>
      </c>
      <c r="H77" s="0" t="s">
        <v>170</v>
      </c>
      <c r="I77" s="0" t="s">
        <v>498</v>
      </c>
    </row>
    <row r="78" customFormat="false" ht="13.8" hidden="false" customHeight="false" outlineLevel="0" collapsed="false">
      <c r="A78" s="0" t="s">
        <v>41</v>
      </c>
      <c r="B78" s="1" t="n">
        <v>8904223818706</v>
      </c>
      <c r="C78" s="0" t="s">
        <v>10</v>
      </c>
      <c r="D78" s="0" t="n">
        <v>127</v>
      </c>
      <c r="E78" s="0" t="n">
        <v>127</v>
      </c>
      <c r="F78" s="3" t="n">
        <v>0.127</v>
      </c>
      <c r="G78" s="0" t="n">
        <v>0.5</v>
      </c>
      <c r="H78" s="0" t="s">
        <v>425</v>
      </c>
      <c r="I78" s="0" t="s">
        <v>498</v>
      </c>
    </row>
    <row r="79" customFormat="false" ht="13.8" hidden="false" customHeight="false" outlineLevel="0" collapsed="false">
      <c r="A79" s="0" t="s">
        <v>41</v>
      </c>
      <c r="B79" s="1" t="n">
        <v>8904223818942</v>
      </c>
      <c r="C79" s="0" t="s">
        <v>10</v>
      </c>
      <c r="D79" s="0" t="n">
        <v>133</v>
      </c>
      <c r="E79" s="0" t="n">
        <v>133</v>
      </c>
      <c r="F79" s="3" t="n">
        <v>0.133</v>
      </c>
      <c r="G79" s="0" t="n">
        <v>0.5</v>
      </c>
      <c r="H79" s="0" t="s">
        <v>425</v>
      </c>
      <c r="I79" s="0" t="s">
        <v>498</v>
      </c>
    </row>
    <row r="80" customFormat="false" ht="13.8" hidden="false" customHeight="false" outlineLevel="0" collapsed="false">
      <c r="A80" s="0" t="s">
        <v>41</v>
      </c>
      <c r="B80" s="1" t="n">
        <v>8904223818850</v>
      </c>
      <c r="C80" s="0" t="s">
        <v>10</v>
      </c>
      <c r="D80" s="0" t="n">
        <v>240</v>
      </c>
      <c r="E80" s="0" t="n">
        <v>240</v>
      </c>
      <c r="F80" s="3" t="n">
        <v>0.24</v>
      </c>
      <c r="G80" s="0" t="n">
        <v>0.5</v>
      </c>
      <c r="H80" s="0" t="s">
        <v>425</v>
      </c>
      <c r="I80" s="0" t="s">
        <v>498</v>
      </c>
    </row>
    <row r="81" customFormat="false" ht="13.8" hidden="false" customHeight="false" outlineLevel="0" collapsed="false">
      <c r="A81" s="0" t="s">
        <v>42</v>
      </c>
      <c r="B81" s="1" t="n">
        <v>8904223818478</v>
      </c>
      <c r="C81" s="0" t="s">
        <v>10</v>
      </c>
      <c r="D81" s="0" t="n">
        <v>350</v>
      </c>
      <c r="E81" s="0" t="n">
        <v>350</v>
      </c>
      <c r="F81" s="3" t="n">
        <v>0.35</v>
      </c>
      <c r="G81" s="0" t="n">
        <v>0.5</v>
      </c>
      <c r="H81" s="0" t="s">
        <v>362</v>
      </c>
      <c r="I81" s="0" t="s">
        <v>498</v>
      </c>
    </row>
    <row r="82" customFormat="false" ht="13.8" hidden="false" customHeight="false" outlineLevel="0" collapsed="false">
      <c r="A82" s="0" t="s">
        <v>42</v>
      </c>
      <c r="B82" s="1" t="n">
        <v>8904223819130</v>
      </c>
      <c r="C82" s="0" t="s">
        <v>10</v>
      </c>
      <c r="D82" s="0" t="n">
        <v>350</v>
      </c>
      <c r="E82" s="0" t="n">
        <v>350</v>
      </c>
      <c r="F82" s="3" t="n">
        <v>0.35</v>
      </c>
      <c r="G82" s="0" t="n">
        <v>0.5</v>
      </c>
      <c r="H82" s="0" t="s">
        <v>362</v>
      </c>
      <c r="I82" s="0" t="s">
        <v>498</v>
      </c>
    </row>
    <row r="83" customFormat="false" ht="13.8" hidden="false" customHeight="false" outlineLevel="0" collapsed="false">
      <c r="A83" s="0" t="s">
        <v>42</v>
      </c>
      <c r="B83" s="1" t="n">
        <v>8904223819277</v>
      </c>
      <c r="C83" s="0" t="s">
        <v>10</v>
      </c>
      <c r="D83" s="0" t="n">
        <v>350</v>
      </c>
      <c r="E83" s="0" t="n">
        <v>350</v>
      </c>
      <c r="F83" s="3" t="n">
        <v>0.35</v>
      </c>
      <c r="G83" s="0" t="n">
        <v>0.5</v>
      </c>
      <c r="H83" s="0" t="s">
        <v>362</v>
      </c>
      <c r="I83" s="0" t="s">
        <v>498</v>
      </c>
    </row>
    <row r="84" customFormat="false" ht="13.8" hidden="false" customHeight="false" outlineLevel="0" collapsed="false">
      <c r="A84" s="0" t="s">
        <v>42</v>
      </c>
      <c r="B84" s="1" t="n">
        <v>8904223819284</v>
      </c>
      <c r="C84" s="0" t="s">
        <v>10</v>
      </c>
      <c r="D84" s="0" t="n">
        <v>350</v>
      </c>
      <c r="E84" s="0" t="n">
        <v>350</v>
      </c>
      <c r="F84" s="3" t="n">
        <v>0.35</v>
      </c>
      <c r="G84" s="0" t="n">
        <v>0.5</v>
      </c>
      <c r="H84" s="0" t="s">
        <v>362</v>
      </c>
      <c r="I84" s="0" t="s">
        <v>498</v>
      </c>
    </row>
    <row r="85" customFormat="false" ht="13.8" hidden="false" customHeight="false" outlineLevel="0" collapsed="false">
      <c r="A85" s="0" t="s">
        <v>42</v>
      </c>
      <c r="B85" s="1" t="s">
        <v>43</v>
      </c>
      <c r="C85" s="0" t="s">
        <v>10</v>
      </c>
      <c r="D85" s="0" t="n">
        <v>500</v>
      </c>
      <c r="E85" s="0" t="n">
        <v>500</v>
      </c>
      <c r="F85" s="3" t="n">
        <v>0.5</v>
      </c>
      <c r="G85" s="0" t="n">
        <v>0.5</v>
      </c>
      <c r="H85" s="0" t="s">
        <v>362</v>
      </c>
      <c r="I85" s="0" t="s">
        <v>498</v>
      </c>
    </row>
    <row r="86" customFormat="false" ht="13.8" hidden="false" customHeight="false" outlineLevel="0" collapsed="false">
      <c r="A86" s="0" t="s">
        <v>42</v>
      </c>
      <c r="B86" s="1" t="n">
        <v>8904223819291</v>
      </c>
      <c r="C86" s="0" t="s">
        <v>12</v>
      </c>
      <c r="D86" s="0" t="n">
        <v>112</v>
      </c>
      <c r="E86" s="0" t="n">
        <v>224</v>
      </c>
      <c r="F86" s="3" t="n">
        <v>0.224</v>
      </c>
      <c r="G86" s="0" t="n">
        <v>0.5</v>
      </c>
      <c r="H86" s="0" t="s">
        <v>362</v>
      </c>
      <c r="I86" s="0" t="s">
        <v>498</v>
      </c>
    </row>
    <row r="87" customFormat="false" ht="13.8" hidden="false" customHeight="false" outlineLevel="0" collapsed="false">
      <c r="A87" s="0" t="s">
        <v>42</v>
      </c>
      <c r="B87" s="1" t="n">
        <v>8904223819031</v>
      </c>
      <c r="C87" s="0" t="s">
        <v>12</v>
      </c>
      <c r="D87" s="0" t="n">
        <v>112</v>
      </c>
      <c r="E87" s="0" t="n">
        <v>224</v>
      </c>
      <c r="F87" s="3" t="n">
        <v>0.224</v>
      </c>
      <c r="G87" s="0" t="n">
        <v>0.5</v>
      </c>
      <c r="H87" s="0" t="s">
        <v>362</v>
      </c>
      <c r="I87" s="0" t="s">
        <v>498</v>
      </c>
    </row>
    <row r="88" customFormat="false" ht="13.8" hidden="false" customHeight="false" outlineLevel="0" collapsed="false">
      <c r="A88" s="0" t="s">
        <v>42</v>
      </c>
      <c r="B88" s="1" t="n">
        <v>8904223819024</v>
      </c>
      <c r="C88" s="0" t="s">
        <v>12</v>
      </c>
      <c r="D88" s="0" t="n">
        <v>112</v>
      </c>
      <c r="E88" s="0" t="n">
        <v>224</v>
      </c>
      <c r="F88" s="3" t="n">
        <v>0.224</v>
      </c>
      <c r="G88" s="0" t="n">
        <v>0.5</v>
      </c>
      <c r="H88" s="0" t="s">
        <v>362</v>
      </c>
      <c r="I88" s="0" t="s">
        <v>498</v>
      </c>
    </row>
    <row r="89" customFormat="false" ht="13.8" hidden="false" customHeight="false" outlineLevel="0" collapsed="false">
      <c r="A89" s="0" t="s">
        <v>44</v>
      </c>
      <c r="B89" s="1" t="n">
        <v>8904223818980</v>
      </c>
      <c r="C89" s="0" t="s">
        <v>10</v>
      </c>
      <c r="D89" s="0" t="n">
        <v>110</v>
      </c>
      <c r="E89" s="0" t="n">
        <v>110</v>
      </c>
      <c r="F89" s="3" t="n">
        <v>0.11</v>
      </c>
      <c r="G89" s="0" t="n">
        <v>0.5</v>
      </c>
      <c r="H89" s="0" t="s">
        <v>237</v>
      </c>
      <c r="I89" s="0" t="s">
        <v>498</v>
      </c>
    </row>
    <row r="90" customFormat="false" ht="13.8" hidden="false" customHeight="false" outlineLevel="0" collapsed="false">
      <c r="A90" s="0" t="s">
        <v>44</v>
      </c>
      <c r="B90" s="1" t="n">
        <v>8904223819031</v>
      </c>
      <c r="C90" s="0" t="s">
        <v>15</v>
      </c>
      <c r="D90" s="0" t="n">
        <v>112</v>
      </c>
      <c r="E90" s="0" t="n">
        <v>448</v>
      </c>
      <c r="F90" s="3" t="n">
        <v>0.448</v>
      </c>
      <c r="G90" s="0" t="n">
        <v>0.5</v>
      </c>
      <c r="H90" s="0" t="s">
        <v>237</v>
      </c>
      <c r="I90" s="0" t="s">
        <v>498</v>
      </c>
    </row>
    <row r="91" customFormat="false" ht="13.8" hidden="false" customHeight="false" outlineLevel="0" collapsed="false">
      <c r="A91" s="0" t="s">
        <v>45</v>
      </c>
      <c r="B91" s="1" t="n">
        <v>8904223819031</v>
      </c>
      <c r="C91" s="0" t="s">
        <v>15</v>
      </c>
      <c r="D91" s="0" t="n">
        <v>112</v>
      </c>
      <c r="E91" s="0" t="n">
        <v>448</v>
      </c>
      <c r="F91" s="3" t="n">
        <v>0.448</v>
      </c>
      <c r="G91" s="0" t="n">
        <v>0.5</v>
      </c>
      <c r="H91" s="0" t="s">
        <v>367</v>
      </c>
      <c r="I91" s="0" t="s">
        <v>498</v>
      </c>
    </row>
    <row r="92" customFormat="false" ht="13.8" hidden="false" customHeight="false" outlineLevel="0" collapsed="false">
      <c r="A92" s="0" t="s">
        <v>45</v>
      </c>
      <c r="B92" s="1" t="n">
        <v>8904223819017</v>
      </c>
      <c r="C92" s="0" t="s">
        <v>10</v>
      </c>
      <c r="D92" s="0" t="n">
        <v>115</v>
      </c>
      <c r="E92" s="0" t="n">
        <v>115</v>
      </c>
      <c r="F92" s="3" t="n">
        <v>0.115</v>
      </c>
      <c r="G92" s="0" t="n">
        <v>0.5</v>
      </c>
      <c r="H92" s="0" t="s">
        <v>367</v>
      </c>
      <c r="I92" s="0" t="s">
        <v>498</v>
      </c>
    </row>
    <row r="93" customFormat="false" ht="13.8" hidden="false" customHeight="false" outlineLevel="0" collapsed="false">
      <c r="A93" s="0" t="s">
        <v>46</v>
      </c>
      <c r="B93" s="1" t="n">
        <v>8904223818706</v>
      </c>
      <c r="C93" s="0" t="s">
        <v>10</v>
      </c>
      <c r="D93" s="0" t="n">
        <v>127</v>
      </c>
      <c r="E93" s="0" t="n">
        <v>127</v>
      </c>
      <c r="F93" s="3" t="n">
        <v>0.127</v>
      </c>
      <c r="G93" s="0" t="n">
        <v>0.5</v>
      </c>
      <c r="H93" s="0" t="s">
        <v>318</v>
      </c>
      <c r="I93" s="0" t="s">
        <v>498</v>
      </c>
    </row>
    <row r="94" customFormat="false" ht="13.8" hidden="false" customHeight="false" outlineLevel="0" collapsed="false">
      <c r="A94" s="0" t="s">
        <v>46</v>
      </c>
      <c r="B94" s="1" t="n">
        <v>8904223818942</v>
      </c>
      <c r="C94" s="0" t="s">
        <v>10</v>
      </c>
      <c r="D94" s="0" t="n">
        <v>133</v>
      </c>
      <c r="E94" s="0" t="n">
        <v>133</v>
      </c>
      <c r="F94" s="3" t="n">
        <v>0.133</v>
      </c>
      <c r="G94" s="0" t="n">
        <v>0.5</v>
      </c>
      <c r="H94" s="0" t="s">
        <v>318</v>
      </c>
      <c r="I94" s="0" t="s">
        <v>498</v>
      </c>
    </row>
    <row r="95" customFormat="false" ht="13.8" hidden="false" customHeight="false" outlineLevel="0" collapsed="false">
      <c r="A95" s="0" t="s">
        <v>46</v>
      </c>
      <c r="B95" s="1" t="n">
        <v>8904223818850</v>
      </c>
      <c r="C95" s="0" t="s">
        <v>10</v>
      </c>
      <c r="D95" s="0" t="n">
        <v>240</v>
      </c>
      <c r="E95" s="0" t="n">
        <v>240</v>
      </c>
      <c r="F95" s="3" t="n">
        <v>0.24</v>
      </c>
      <c r="G95" s="0" t="n">
        <v>0.5</v>
      </c>
      <c r="H95" s="0" t="s">
        <v>318</v>
      </c>
      <c r="I95" s="0" t="s">
        <v>498</v>
      </c>
    </row>
    <row r="96" customFormat="false" ht="13.8" hidden="false" customHeight="false" outlineLevel="0" collapsed="false">
      <c r="A96" s="0" t="s">
        <v>47</v>
      </c>
      <c r="B96" s="1" t="n">
        <v>8904223818706</v>
      </c>
      <c r="C96" s="0" t="s">
        <v>10</v>
      </c>
      <c r="D96" s="0" t="n">
        <v>127</v>
      </c>
      <c r="E96" s="0" t="n">
        <v>127</v>
      </c>
      <c r="F96" s="3" t="n">
        <v>0.127</v>
      </c>
      <c r="G96" s="0" t="n">
        <v>0.5</v>
      </c>
      <c r="H96" s="0" t="s">
        <v>194</v>
      </c>
      <c r="I96" s="0" t="s">
        <v>498</v>
      </c>
    </row>
    <row r="97" customFormat="false" ht="13.8" hidden="false" customHeight="false" outlineLevel="0" collapsed="false">
      <c r="A97" s="0" t="s">
        <v>47</v>
      </c>
      <c r="B97" s="1" t="n">
        <v>8904223818942</v>
      </c>
      <c r="C97" s="0" t="s">
        <v>10</v>
      </c>
      <c r="D97" s="0" t="n">
        <v>133</v>
      </c>
      <c r="E97" s="0" t="n">
        <v>133</v>
      </c>
      <c r="F97" s="3" t="n">
        <v>0.133</v>
      </c>
      <c r="G97" s="0" t="n">
        <v>0.5</v>
      </c>
      <c r="H97" s="0" t="s">
        <v>194</v>
      </c>
      <c r="I97" s="0" t="s">
        <v>498</v>
      </c>
    </row>
    <row r="98" customFormat="false" ht="13.8" hidden="false" customHeight="false" outlineLevel="0" collapsed="false">
      <c r="A98" s="0" t="s">
        <v>47</v>
      </c>
      <c r="B98" s="1" t="n">
        <v>8904223818850</v>
      </c>
      <c r="C98" s="0" t="s">
        <v>10</v>
      </c>
      <c r="D98" s="0" t="n">
        <v>240</v>
      </c>
      <c r="E98" s="0" t="n">
        <v>240</v>
      </c>
      <c r="F98" s="3" t="n">
        <v>0.24</v>
      </c>
      <c r="G98" s="0" t="n">
        <v>0.5</v>
      </c>
      <c r="H98" s="0" t="s">
        <v>194</v>
      </c>
      <c r="I98" s="0" t="s">
        <v>498</v>
      </c>
    </row>
    <row r="99" customFormat="false" ht="13.8" hidden="false" customHeight="false" outlineLevel="0" collapsed="false">
      <c r="A99" s="0" t="s">
        <v>48</v>
      </c>
      <c r="B99" s="1" t="n">
        <v>8904223816214</v>
      </c>
      <c r="C99" s="0" t="s">
        <v>10</v>
      </c>
      <c r="D99" s="0" t="n">
        <v>120</v>
      </c>
      <c r="E99" s="0" t="n">
        <v>120</v>
      </c>
      <c r="F99" s="3" t="n">
        <v>0.12</v>
      </c>
      <c r="G99" s="0" t="n">
        <v>0.5</v>
      </c>
      <c r="H99" s="0" t="s">
        <v>246</v>
      </c>
      <c r="I99" s="0" t="s">
        <v>498</v>
      </c>
    </row>
    <row r="100" customFormat="false" ht="13.8" hidden="false" customHeight="false" outlineLevel="0" collapsed="false">
      <c r="A100" s="0" t="s">
        <v>48</v>
      </c>
      <c r="B100" s="1" t="n">
        <v>8904223818669</v>
      </c>
      <c r="C100" s="0" t="s">
        <v>12</v>
      </c>
      <c r="D100" s="0" t="n">
        <v>240</v>
      </c>
      <c r="E100" s="0" t="n">
        <v>480</v>
      </c>
      <c r="F100" s="3" t="n">
        <v>0.48</v>
      </c>
      <c r="G100" s="0" t="n">
        <v>0.5</v>
      </c>
      <c r="H100" s="0" t="s">
        <v>246</v>
      </c>
      <c r="I100" s="0" t="s">
        <v>498</v>
      </c>
    </row>
    <row r="101" customFormat="false" ht="13.8" hidden="false" customHeight="false" outlineLevel="0" collapsed="false">
      <c r="A101" s="0" t="s">
        <v>48</v>
      </c>
      <c r="B101" s="1" t="n">
        <v>8904223818683</v>
      </c>
      <c r="C101" s="0" t="s">
        <v>10</v>
      </c>
      <c r="D101" s="0" t="n">
        <v>121</v>
      </c>
      <c r="E101" s="0" t="n">
        <v>121</v>
      </c>
      <c r="F101" s="3" t="n">
        <v>0.121</v>
      </c>
      <c r="G101" s="0" t="n">
        <v>0.5</v>
      </c>
      <c r="H101" s="0" t="s">
        <v>246</v>
      </c>
      <c r="I101" s="0" t="s">
        <v>498</v>
      </c>
    </row>
    <row r="102" customFormat="false" ht="13.8" hidden="false" customHeight="false" outlineLevel="0" collapsed="false">
      <c r="A102" s="0" t="s">
        <v>49</v>
      </c>
      <c r="B102" s="1" t="n">
        <v>8904223818706</v>
      </c>
      <c r="C102" s="0" t="s">
        <v>10</v>
      </c>
      <c r="D102" s="0" t="n">
        <v>127</v>
      </c>
      <c r="E102" s="0" t="n">
        <v>127</v>
      </c>
      <c r="F102" s="3" t="n">
        <v>0.127</v>
      </c>
      <c r="G102" s="0" t="n">
        <v>0.5</v>
      </c>
      <c r="H102" s="0" t="s">
        <v>194</v>
      </c>
      <c r="I102" s="0" t="s">
        <v>498</v>
      </c>
    </row>
    <row r="103" customFormat="false" ht="13.8" hidden="false" customHeight="false" outlineLevel="0" collapsed="false">
      <c r="A103" s="0" t="s">
        <v>49</v>
      </c>
      <c r="B103" s="1" t="n">
        <v>8904223818669</v>
      </c>
      <c r="C103" s="0" t="s">
        <v>10</v>
      </c>
      <c r="D103" s="0" t="n">
        <v>240</v>
      </c>
      <c r="E103" s="0" t="n">
        <v>240</v>
      </c>
      <c r="F103" s="3" t="n">
        <v>0.24</v>
      </c>
      <c r="G103" s="0" t="n">
        <v>0.5</v>
      </c>
      <c r="H103" s="0" t="s">
        <v>194</v>
      </c>
      <c r="I103" s="0" t="s">
        <v>498</v>
      </c>
    </row>
    <row r="104" customFormat="false" ht="13.8" hidden="false" customHeight="false" outlineLevel="0" collapsed="false">
      <c r="A104" s="0" t="s">
        <v>49</v>
      </c>
      <c r="B104" s="1" t="n">
        <v>8904223819499</v>
      </c>
      <c r="C104" s="0" t="s">
        <v>10</v>
      </c>
      <c r="D104" s="0" t="n">
        <v>210</v>
      </c>
      <c r="E104" s="0" t="n">
        <v>210</v>
      </c>
      <c r="F104" s="3" t="n">
        <v>0.21</v>
      </c>
      <c r="G104" s="0" t="n">
        <v>0.5</v>
      </c>
      <c r="H104" s="0" t="s">
        <v>194</v>
      </c>
      <c r="I104" s="0" t="s">
        <v>498</v>
      </c>
    </row>
    <row r="105" customFormat="false" ht="13.8" hidden="false" customHeight="false" outlineLevel="0" collapsed="false">
      <c r="A105" s="0" t="s">
        <v>49</v>
      </c>
      <c r="B105" s="1" t="n">
        <v>8904223819031</v>
      </c>
      <c r="C105" s="0" t="s">
        <v>10</v>
      </c>
      <c r="D105" s="0" t="n">
        <v>112</v>
      </c>
      <c r="E105" s="0" t="n">
        <v>112</v>
      </c>
      <c r="F105" s="3" t="n">
        <v>0.112</v>
      </c>
      <c r="G105" s="0" t="n">
        <v>0.5</v>
      </c>
      <c r="H105" s="0" t="s">
        <v>194</v>
      </c>
      <c r="I105" s="0" t="s">
        <v>498</v>
      </c>
    </row>
    <row r="106" customFormat="false" ht="13.8" hidden="false" customHeight="false" outlineLevel="0" collapsed="false">
      <c r="A106" s="0" t="s">
        <v>50</v>
      </c>
      <c r="B106" s="1" t="n">
        <v>8904223818706</v>
      </c>
      <c r="C106" s="0" t="s">
        <v>10</v>
      </c>
      <c r="D106" s="0" t="n">
        <v>127</v>
      </c>
      <c r="E106" s="0" t="n">
        <v>127</v>
      </c>
      <c r="F106" s="3" t="n">
        <v>0.127</v>
      </c>
      <c r="G106" s="0" t="n">
        <v>0.5</v>
      </c>
      <c r="H106" s="0" t="s">
        <v>246</v>
      </c>
      <c r="I106" s="0" t="s">
        <v>498</v>
      </c>
    </row>
    <row r="107" customFormat="false" ht="13.8" hidden="false" customHeight="false" outlineLevel="0" collapsed="false">
      <c r="A107" s="0" t="s">
        <v>50</v>
      </c>
      <c r="B107" s="1" t="n">
        <v>8904223818850</v>
      </c>
      <c r="C107" s="0" t="s">
        <v>10</v>
      </c>
      <c r="D107" s="0" t="n">
        <v>240</v>
      </c>
      <c r="E107" s="0" t="n">
        <v>240</v>
      </c>
      <c r="F107" s="3" t="n">
        <v>0.24</v>
      </c>
      <c r="G107" s="0" t="n">
        <v>0.5</v>
      </c>
      <c r="H107" s="0" t="s">
        <v>246</v>
      </c>
      <c r="I107" s="0" t="s">
        <v>498</v>
      </c>
    </row>
    <row r="108" customFormat="false" ht="13.8" hidden="false" customHeight="false" outlineLevel="0" collapsed="false">
      <c r="A108" s="0" t="s">
        <v>50</v>
      </c>
      <c r="B108" s="1" t="n">
        <v>8904223819468</v>
      </c>
      <c r="C108" s="0" t="s">
        <v>10</v>
      </c>
      <c r="D108" s="0" t="n">
        <v>240</v>
      </c>
      <c r="E108" s="0" t="n">
        <v>240</v>
      </c>
      <c r="F108" s="3" t="n">
        <v>0.24</v>
      </c>
      <c r="G108" s="0" t="n">
        <v>0.5</v>
      </c>
      <c r="H108" s="0" t="s">
        <v>246</v>
      </c>
      <c r="I108" s="0" t="s">
        <v>498</v>
      </c>
    </row>
    <row r="109" customFormat="false" ht="13.8" hidden="false" customHeight="false" outlineLevel="0" collapsed="false">
      <c r="A109" s="0" t="s">
        <v>51</v>
      </c>
      <c r="B109" s="1" t="n">
        <v>8904223815859</v>
      </c>
      <c r="C109" s="0" t="s">
        <v>10</v>
      </c>
      <c r="D109" s="0" t="n">
        <v>165</v>
      </c>
      <c r="E109" s="0" t="n">
        <v>165</v>
      </c>
      <c r="F109" s="3" t="n">
        <v>0.165</v>
      </c>
      <c r="G109" s="0" t="n">
        <v>0.5</v>
      </c>
      <c r="H109" s="0" t="s">
        <v>354</v>
      </c>
      <c r="I109" s="0" t="s">
        <v>498</v>
      </c>
    </row>
    <row r="110" customFormat="false" ht="13.8" hidden="false" customHeight="false" outlineLevel="0" collapsed="false">
      <c r="A110" s="0" t="s">
        <v>51</v>
      </c>
      <c r="B110" s="1" t="n">
        <v>8904223818751</v>
      </c>
      <c r="C110" s="0" t="s">
        <v>10</v>
      </c>
      <c r="D110" s="0" t="n">
        <v>113</v>
      </c>
      <c r="E110" s="0" t="n">
        <v>113</v>
      </c>
      <c r="F110" s="3" t="n">
        <v>0.113</v>
      </c>
      <c r="G110" s="0" t="n">
        <v>0.5</v>
      </c>
      <c r="H110" s="0" t="s">
        <v>354</v>
      </c>
      <c r="I110" s="0" t="s">
        <v>498</v>
      </c>
    </row>
    <row r="111" customFormat="false" ht="13.8" hidden="false" customHeight="false" outlineLevel="0" collapsed="false">
      <c r="A111" s="0" t="s">
        <v>51</v>
      </c>
      <c r="B111" s="1" t="n">
        <v>8904223815873</v>
      </c>
      <c r="C111" s="0" t="s">
        <v>10</v>
      </c>
      <c r="D111" s="0" t="n">
        <v>65</v>
      </c>
      <c r="E111" s="0" t="n">
        <v>65</v>
      </c>
      <c r="F111" s="3" t="n">
        <v>0.065</v>
      </c>
      <c r="G111" s="0" t="n">
        <v>0.5</v>
      </c>
      <c r="H111" s="0" t="s">
        <v>354</v>
      </c>
      <c r="I111" s="0" t="s">
        <v>498</v>
      </c>
    </row>
    <row r="112" customFormat="false" ht="13.8" hidden="false" customHeight="false" outlineLevel="0" collapsed="false">
      <c r="A112" s="0" t="s">
        <v>51</v>
      </c>
      <c r="B112" s="1" t="n">
        <v>8904223815859</v>
      </c>
      <c r="C112" s="0" t="s">
        <v>10</v>
      </c>
      <c r="D112" s="0" t="n">
        <v>165</v>
      </c>
      <c r="E112" s="0" t="n">
        <v>165</v>
      </c>
      <c r="F112" s="3" t="n">
        <v>0.165</v>
      </c>
      <c r="G112" s="0" t="n">
        <v>0.5</v>
      </c>
      <c r="H112" s="0" t="s">
        <v>354</v>
      </c>
      <c r="I112" s="0" t="s">
        <v>498</v>
      </c>
    </row>
    <row r="113" customFormat="false" ht="13.8" hidden="false" customHeight="false" outlineLevel="0" collapsed="false">
      <c r="A113" s="0" t="s">
        <v>52</v>
      </c>
      <c r="B113" s="1" t="n">
        <v>8904223819352</v>
      </c>
      <c r="C113" s="0" t="s">
        <v>10</v>
      </c>
      <c r="D113" s="0" t="n">
        <v>165</v>
      </c>
      <c r="E113" s="0" t="n">
        <v>165</v>
      </c>
      <c r="F113" s="3" t="n">
        <v>0.165</v>
      </c>
      <c r="G113" s="0" t="n">
        <v>0.5</v>
      </c>
      <c r="H113" s="0" t="s">
        <v>390</v>
      </c>
      <c r="I113" s="0" t="s">
        <v>498</v>
      </c>
    </row>
    <row r="114" customFormat="false" ht="13.8" hidden="false" customHeight="false" outlineLevel="0" collapsed="false">
      <c r="A114" s="0" t="s">
        <v>52</v>
      </c>
      <c r="B114" s="1" t="n">
        <v>8904223819543</v>
      </c>
      <c r="C114" s="0" t="s">
        <v>10</v>
      </c>
      <c r="D114" s="0" t="n">
        <v>300</v>
      </c>
      <c r="E114" s="0" t="n">
        <v>300</v>
      </c>
      <c r="F114" s="3" t="n">
        <v>0.3</v>
      </c>
      <c r="G114" s="0" t="n">
        <v>0.5</v>
      </c>
      <c r="H114" s="0" t="s">
        <v>390</v>
      </c>
      <c r="I114" s="0" t="s">
        <v>498</v>
      </c>
    </row>
    <row r="115" customFormat="false" ht="13.8" hidden="false" customHeight="false" outlineLevel="0" collapsed="false">
      <c r="A115" s="0" t="s">
        <v>52</v>
      </c>
      <c r="B115" s="1" t="n">
        <v>8904223819147</v>
      </c>
      <c r="C115" s="0" t="s">
        <v>10</v>
      </c>
      <c r="D115" s="0" t="n">
        <v>240</v>
      </c>
      <c r="E115" s="0" t="n">
        <v>240</v>
      </c>
      <c r="F115" s="3" t="n">
        <v>0.24</v>
      </c>
      <c r="G115" s="0" t="n">
        <v>0.5</v>
      </c>
      <c r="H115" s="0" t="s">
        <v>390</v>
      </c>
      <c r="I115" s="0" t="s">
        <v>498</v>
      </c>
    </row>
    <row r="116" customFormat="false" ht="13.8" hidden="false" customHeight="false" outlineLevel="0" collapsed="false">
      <c r="A116" s="0" t="s">
        <v>52</v>
      </c>
      <c r="B116" s="1" t="n">
        <v>8904223819468</v>
      </c>
      <c r="C116" s="0" t="s">
        <v>10</v>
      </c>
      <c r="D116" s="0" t="n">
        <v>240</v>
      </c>
      <c r="E116" s="0" t="n">
        <v>240</v>
      </c>
      <c r="F116" s="3" t="n">
        <v>0.24</v>
      </c>
      <c r="G116" s="0" t="n">
        <v>0.5</v>
      </c>
      <c r="H116" s="0" t="s">
        <v>390</v>
      </c>
      <c r="I116" s="0" t="s">
        <v>498</v>
      </c>
    </row>
    <row r="117" customFormat="false" ht="13.8" hidden="false" customHeight="false" outlineLevel="0" collapsed="false">
      <c r="A117" s="0" t="s">
        <v>53</v>
      </c>
      <c r="B117" s="1" t="n">
        <v>8904223816214</v>
      </c>
      <c r="C117" s="0" t="s">
        <v>10</v>
      </c>
      <c r="D117" s="0" t="n">
        <v>120</v>
      </c>
      <c r="E117" s="0" t="n">
        <v>120</v>
      </c>
      <c r="F117" s="3" t="n">
        <v>0.12</v>
      </c>
      <c r="G117" s="0" t="n">
        <v>0.5</v>
      </c>
      <c r="H117" s="0" t="s">
        <v>194</v>
      </c>
      <c r="I117" s="0" t="s">
        <v>498</v>
      </c>
    </row>
    <row r="118" customFormat="false" ht="13.8" hidden="false" customHeight="false" outlineLevel="0" collapsed="false">
      <c r="A118" s="0" t="s">
        <v>53</v>
      </c>
      <c r="B118" s="1" t="n">
        <v>8904223819499</v>
      </c>
      <c r="C118" s="0" t="s">
        <v>10</v>
      </c>
      <c r="D118" s="0" t="n">
        <v>210</v>
      </c>
      <c r="E118" s="0" t="n">
        <v>210</v>
      </c>
      <c r="F118" s="3" t="n">
        <v>0.21</v>
      </c>
      <c r="G118" s="0" t="n">
        <v>0.5</v>
      </c>
      <c r="H118" s="0" t="s">
        <v>194</v>
      </c>
      <c r="I118" s="0" t="s">
        <v>498</v>
      </c>
    </row>
    <row r="119" customFormat="false" ht="13.8" hidden="false" customHeight="false" outlineLevel="0" collapsed="false">
      <c r="A119" s="0" t="s">
        <v>53</v>
      </c>
      <c r="B119" s="1" t="n">
        <v>8904223819505</v>
      </c>
      <c r="C119" s="0" t="s">
        <v>10</v>
      </c>
      <c r="D119" s="0" t="n">
        <v>210</v>
      </c>
      <c r="E119" s="0" t="n">
        <v>210</v>
      </c>
      <c r="F119" s="3" t="n">
        <v>0.21</v>
      </c>
      <c r="G119" s="0" t="n">
        <v>0.5</v>
      </c>
      <c r="H119" s="0" t="s">
        <v>194</v>
      </c>
      <c r="I119" s="0" t="s">
        <v>498</v>
      </c>
    </row>
    <row r="120" customFormat="false" ht="13.8" hidden="false" customHeight="false" outlineLevel="0" collapsed="false">
      <c r="A120" s="0" t="s">
        <v>53</v>
      </c>
      <c r="B120" s="1" t="n">
        <v>8904223819512</v>
      </c>
      <c r="C120" s="0" t="s">
        <v>10</v>
      </c>
      <c r="D120" s="0" t="n">
        <v>210</v>
      </c>
      <c r="E120" s="0" t="n">
        <v>210</v>
      </c>
      <c r="F120" s="3" t="n">
        <v>0.21</v>
      </c>
      <c r="G120" s="0" t="n">
        <v>0.5</v>
      </c>
      <c r="H120" s="0" t="s">
        <v>194</v>
      </c>
      <c r="I120" s="0" t="s">
        <v>498</v>
      </c>
    </row>
    <row r="121" customFormat="false" ht="13.8" hidden="false" customHeight="false" outlineLevel="0" collapsed="false">
      <c r="A121" s="0" t="s">
        <v>54</v>
      </c>
      <c r="B121" s="1" t="n">
        <v>8904223819468</v>
      </c>
      <c r="C121" s="0" t="s">
        <v>10</v>
      </c>
      <c r="D121" s="0" t="n">
        <v>240</v>
      </c>
      <c r="E121" s="0" t="n">
        <v>240</v>
      </c>
      <c r="F121" s="3" t="n">
        <v>0.24</v>
      </c>
      <c r="G121" s="0" t="n">
        <v>0.5</v>
      </c>
      <c r="H121" s="0" t="s">
        <v>237</v>
      </c>
      <c r="I121" s="0" t="s">
        <v>498</v>
      </c>
    </row>
    <row r="122" customFormat="false" ht="13.8" hidden="false" customHeight="false" outlineLevel="0" collapsed="false">
      <c r="A122" s="0" t="s">
        <v>54</v>
      </c>
      <c r="B122" s="1" t="n">
        <v>8904223819345</v>
      </c>
      <c r="C122" s="0" t="s">
        <v>10</v>
      </c>
      <c r="D122" s="0" t="n">
        <v>165</v>
      </c>
      <c r="E122" s="0" t="n">
        <v>165</v>
      </c>
      <c r="F122" s="3" t="n">
        <v>0.165</v>
      </c>
      <c r="G122" s="0" t="n">
        <v>0.5</v>
      </c>
      <c r="H122" s="0" t="s">
        <v>237</v>
      </c>
      <c r="I122" s="0" t="s">
        <v>498</v>
      </c>
    </row>
    <row r="123" customFormat="false" ht="13.8" hidden="false" customHeight="false" outlineLevel="0" collapsed="false">
      <c r="A123" s="0" t="s">
        <v>54</v>
      </c>
      <c r="B123" s="1" t="n">
        <v>8904223818874</v>
      </c>
      <c r="C123" s="0" t="s">
        <v>10</v>
      </c>
      <c r="D123" s="0" t="n">
        <v>100</v>
      </c>
      <c r="E123" s="0" t="n">
        <v>100</v>
      </c>
      <c r="F123" s="3" t="n">
        <v>0.1</v>
      </c>
      <c r="G123" s="0" t="n">
        <v>0.5</v>
      </c>
      <c r="H123" s="0" t="s">
        <v>237</v>
      </c>
      <c r="I123" s="0" t="s">
        <v>498</v>
      </c>
    </row>
    <row r="124" customFormat="false" ht="13.8" hidden="false" customHeight="false" outlineLevel="0" collapsed="false">
      <c r="A124" s="0" t="s">
        <v>55</v>
      </c>
      <c r="B124" s="1" t="n">
        <v>8904223816214</v>
      </c>
      <c r="C124" s="0" t="s">
        <v>10</v>
      </c>
      <c r="D124" s="0" t="n">
        <v>120</v>
      </c>
      <c r="E124" s="0" t="n">
        <v>120</v>
      </c>
      <c r="F124" s="3" t="n">
        <v>0.12</v>
      </c>
      <c r="G124" s="0" t="n">
        <v>0.5</v>
      </c>
      <c r="H124" s="0" t="s">
        <v>262</v>
      </c>
      <c r="I124" s="0" t="s">
        <v>498</v>
      </c>
    </row>
    <row r="125" customFormat="false" ht="13.8" hidden="false" customHeight="false" outlineLevel="0" collapsed="false">
      <c r="A125" s="0" t="s">
        <v>55</v>
      </c>
      <c r="B125" s="1" t="n">
        <v>8904223818874</v>
      </c>
      <c r="C125" s="0" t="s">
        <v>10</v>
      </c>
      <c r="D125" s="0" t="n">
        <v>100</v>
      </c>
      <c r="E125" s="0" t="n">
        <v>100</v>
      </c>
      <c r="F125" s="3" t="n">
        <v>0.1</v>
      </c>
      <c r="G125" s="0" t="n">
        <v>0.5</v>
      </c>
      <c r="H125" s="0" t="s">
        <v>262</v>
      </c>
      <c r="I125" s="0" t="s">
        <v>498</v>
      </c>
    </row>
    <row r="126" customFormat="false" ht="13.8" hidden="false" customHeight="false" outlineLevel="0" collapsed="false">
      <c r="A126" s="0" t="s">
        <v>55</v>
      </c>
      <c r="B126" s="1" t="n">
        <v>8904223818881</v>
      </c>
      <c r="C126" s="0" t="s">
        <v>10</v>
      </c>
      <c r="D126" s="0" t="n">
        <v>140</v>
      </c>
      <c r="E126" s="0" t="n">
        <v>140</v>
      </c>
      <c r="F126" s="3" t="n">
        <v>0.14</v>
      </c>
      <c r="G126" s="0" t="n">
        <v>0.5</v>
      </c>
      <c r="H126" s="0" t="s">
        <v>262</v>
      </c>
      <c r="I126" s="0" t="s">
        <v>498</v>
      </c>
    </row>
    <row r="127" customFormat="false" ht="13.8" hidden="false" customHeight="false" outlineLevel="0" collapsed="false">
      <c r="A127" s="0" t="s">
        <v>55</v>
      </c>
      <c r="B127" s="1" t="n">
        <v>8904223819291</v>
      </c>
      <c r="C127" s="0" t="s">
        <v>12</v>
      </c>
      <c r="D127" s="0" t="n">
        <v>112</v>
      </c>
      <c r="E127" s="0" t="n">
        <v>224</v>
      </c>
      <c r="F127" s="3" t="n">
        <v>0.224</v>
      </c>
      <c r="G127" s="0" t="n">
        <v>0.5</v>
      </c>
      <c r="H127" s="0" t="s">
        <v>262</v>
      </c>
      <c r="I127" s="0" t="s">
        <v>498</v>
      </c>
    </row>
    <row r="128" customFormat="false" ht="13.8" hidden="false" customHeight="false" outlineLevel="0" collapsed="false">
      <c r="A128" s="0" t="s">
        <v>55</v>
      </c>
      <c r="B128" s="1" t="n">
        <v>8904223819031</v>
      </c>
      <c r="C128" s="0" t="s">
        <v>12</v>
      </c>
      <c r="D128" s="0" t="n">
        <v>112</v>
      </c>
      <c r="E128" s="0" t="n">
        <v>224</v>
      </c>
      <c r="F128" s="3" t="n">
        <v>0.224</v>
      </c>
      <c r="G128" s="0" t="n">
        <v>0.5</v>
      </c>
      <c r="H128" s="0" t="s">
        <v>262</v>
      </c>
      <c r="I128" s="0" t="s">
        <v>498</v>
      </c>
    </row>
    <row r="129" customFormat="false" ht="13.8" hidden="false" customHeight="false" outlineLevel="0" collapsed="false">
      <c r="A129" s="0" t="s">
        <v>55</v>
      </c>
      <c r="B129" s="1" t="n">
        <v>8904223819024</v>
      </c>
      <c r="C129" s="0" t="s">
        <v>12</v>
      </c>
      <c r="D129" s="0" t="n">
        <v>112</v>
      </c>
      <c r="E129" s="0" t="n">
        <v>224</v>
      </c>
      <c r="F129" s="3" t="n">
        <v>0.224</v>
      </c>
      <c r="G129" s="0" t="n">
        <v>0.5</v>
      </c>
      <c r="H129" s="0" t="s">
        <v>262</v>
      </c>
      <c r="I129" s="0" t="s">
        <v>498</v>
      </c>
    </row>
    <row r="130" customFormat="false" ht="13.8" hidden="false" customHeight="false" outlineLevel="0" collapsed="false">
      <c r="A130" s="0" t="s">
        <v>56</v>
      </c>
      <c r="B130" s="1" t="n">
        <v>8904223818706</v>
      </c>
      <c r="C130" s="0" t="s">
        <v>10</v>
      </c>
      <c r="D130" s="0" t="n">
        <v>127</v>
      </c>
      <c r="E130" s="0" t="n">
        <v>127</v>
      </c>
      <c r="F130" s="3" t="n">
        <v>0.127</v>
      </c>
      <c r="G130" s="0" t="n">
        <v>0.5</v>
      </c>
      <c r="H130" s="0" t="s">
        <v>347</v>
      </c>
      <c r="I130" s="0" t="s">
        <v>498</v>
      </c>
    </row>
    <row r="131" customFormat="false" ht="13.8" hidden="false" customHeight="false" outlineLevel="0" collapsed="false">
      <c r="A131" s="0" t="s">
        <v>56</v>
      </c>
      <c r="B131" s="1" t="n">
        <v>8904223818850</v>
      </c>
      <c r="C131" s="0" t="s">
        <v>10</v>
      </c>
      <c r="D131" s="0" t="n">
        <v>240</v>
      </c>
      <c r="E131" s="0" t="n">
        <v>240</v>
      </c>
      <c r="F131" s="3" t="n">
        <v>0.24</v>
      </c>
      <c r="G131" s="0" t="n">
        <v>0.5</v>
      </c>
      <c r="H131" s="0" t="s">
        <v>347</v>
      </c>
      <c r="I131" s="0" t="s">
        <v>498</v>
      </c>
    </row>
    <row r="132" customFormat="false" ht="13.8" hidden="false" customHeight="false" outlineLevel="0" collapsed="false">
      <c r="A132" s="0" t="s">
        <v>56</v>
      </c>
      <c r="B132" s="1" t="n">
        <v>8904223819468</v>
      </c>
      <c r="C132" s="0" t="s">
        <v>10</v>
      </c>
      <c r="D132" s="0" t="n">
        <v>240</v>
      </c>
      <c r="E132" s="0" t="n">
        <v>240</v>
      </c>
      <c r="F132" s="3" t="n">
        <v>0.24</v>
      </c>
      <c r="G132" s="0" t="n">
        <v>0.5</v>
      </c>
      <c r="H132" s="0" t="s">
        <v>347</v>
      </c>
      <c r="I132" s="0" t="s">
        <v>498</v>
      </c>
    </row>
    <row r="133" customFormat="false" ht="13.8" hidden="false" customHeight="false" outlineLevel="0" collapsed="false">
      <c r="A133" s="0" t="s">
        <v>57</v>
      </c>
      <c r="B133" s="1" t="n">
        <v>8904223818706</v>
      </c>
      <c r="C133" s="0" t="s">
        <v>10</v>
      </c>
      <c r="D133" s="0" t="n">
        <v>127</v>
      </c>
      <c r="E133" s="0" t="n">
        <v>127</v>
      </c>
      <c r="F133" s="3" t="n">
        <v>0.127</v>
      </c>
      <c r="G133" s="0" t="n">
        <v>0.5</v>
      </c>
      <c r="H133" s="0" t="s">
        <v>202</v>
      </c>
      <c r="I133" s="0" t="s">
        <v>498</v>
      </c>
    </row>
    <row r="134" customFormat="false" ht="13.8" hidden="false" customHeight="false" outlineLevel="0" collapsed="false">
      <c r="A134" s="0" t="s">
        <v>57</v>
      </c>
      <c r="B134" s="1" t="n">
        <v>8904223818942</v>
      </c>
      <c r="C134" s="0" t="s">
        <v>10</v>
      </c>
      <c r="D134" s="0" t="n">
        <v>133</v>
      </c>
      <c r="E134" s="0" t="n">
        <v>133</v>
      </c>
      <c r="F134" s="3" t="n">
        <v>0.133</v>
      </c>
      <c r="G134" s="0" t="n">
        <v>0.5</v>
      </c>
      <c r="H134" s="0" t="s">
        <v>202</v>
      </c>
      <c r="I134" s="0" t="s">
        <v>498</v>
      </c>
    </row>
    <row r="135" customFormat="false" ht="13.8" hidden="false" customHeight="false" outlineLevel="0" collapsed="false">
      <c r="A135" s="0" t="s">
        <v>57</v>
      </c>
      <c r="B135" s="1" t="n">
        <v>8904223818850</v>
      </c>
      <c r="C135" s="0" t="s">
        <v>10</v>
      </c>
      <c r="D135" s="0" t="n">
        <v>240</v>
      </c>
      <c r="E135" s="0" t="n">
        <v>240</v>
      </c>
      <c r="F135" s="3" t="n">
        <v>0.24</v>
      </c>
      <c r="G135" s="0" t="n">
        <v>0.5</v>
      </c>
      <c r="H135" s="0" t="s">
        <v>202</v>
      </c>
      <c r="I135" s="0" t="s">
        <v>498</v>
      </c>
    </row>
    <row r="136" customFormat="false" ht="13.8" hidden="false" customHeight="false" outlineLevel="0" collapsed="false">
      <c r="A136" s="0" t="s">
        <v>58</v>
      </c>
      <c r="B136" s="1" t="n">
        <v>8904223818706</v>
      </c>
      <c r="C136" s="0" t="s">
        <v>10</v>
      </c>
      <c r="D136" s="0" t="n">
        <v>127</v>
      </c>
      <c r="E136" s="0" t="n">
        <v>127</v>
      </c>
      <c r="F136" s="3" t="n">
        <v>0.127</v>
      </c>
      <c r="G136" s="0" t="n">
        <v>0.5</v>
      </c>
      <c r="H136" s="0" t="s">
        <v>271</v>
      </c>
      <c r="I136" s="0" t="s">
        <v>498</v>
      </c>
    </row>
    <row r="137" customFormat="false" ht="13.8" hidden="false" customHeight="false" outlineLevel="0" collapsed="false">
      <c r="A137" s="0" t="s">
        <v>58</v>
      </c>
      <c r="B137" s="1" t="n">
        <v>8904223818683</v>
      </c>
      <c r="C137" s="0" t="s">
        <v>10</v>
      </c>
      <c r="D137" s="0" t="n">
        <v>121</v>
      </c>
      <c r="E137" s="0" t="n">
        <v>121</v>
      </c>
      <c r="F137" s="3" t="n">
        <v>0.121</v>
      </c>
      <c r="G137" s="0" t="n">
        <v>0.5</v>
      </c>
      <c r="H137" s="0" t="s">
        <v>271</v>
      </c>
      <c r="I137" s="0" t="s">
        <v>498</v>
      </c>
    </row>
    <row r="138" customFormat="false" ht="13.8" hidden="false" customHeight="false" outlineLevel="0" collapsed="false">
      <c r="A138" s="0" t="s">
        <v>58</v>
      </c>
      <c r="B138" s="1" t="n">
        <v>8904223818850</v>
      </c>
      <c r="C138" s="0" t="s">
        <v>10</v>
      </c>
      <c r="D138" s="0" t="n">
        <v>240</v>
      </c>
      <c r="E138" s="0" t="n">
        <v>240</v>
      </c>
      <c r="F138" s="3" t="n">
        <v>0.24</v>
      </c>
      <c r="G138" s="0" t="n">
        <v>0.5</v>
      </c>
      <c r="H138" s="0" t="s">
        <v>271</v>
      </c>
      <c r="I138" s="0" t="s">
        <v>498</v>
      </c>
    </row>
    <row r="139" customFormat="false" ht="13.8" hidden="false" customHeight="false" outlineLevel="0" collapsed="false">
      <c r="A139" s="0" t="s">
        <v>59</v>
      </c>
      <c r="B139" s="1" t="n">
        <v>8904223818706</v>
      </c>
      <c r="C139" s="0" t="s">
        <v>10</v>
      </c>
      <c r="D139" s="0" t="n">
        <v>127</v>
      </c>
      <c r="E139" s="0" t="n">
        <v>127</v>
      </c>
      <c r="F139" s="3" t="n">
        <v>0.127</v>
      </c>
      <c r="G139" s="0" t="n">
        <v>0.5</v>
      </c>
      <c r="H139" s="0" t="s">
        <v>459</v>
      </c>
      <c r="I139" s="0" t="s">
        <v>498</v>
      </c>
    </row>
    <row r="140" customFormat="false" ht="13.8" hidden="false" customHeight="false" outlineLevel="0" collapsed="false">
      <c r="A140" s="0" t="s">
        <v>59</v>
      </c>
      <c r="B140" s="1" t="n">
        <v>8904223818850</v>
      </c>
      <c r="C140" s="0" t="s">
        <v>10</v>
      </c>
      <c r="D140" s="0" t="n">
        <v>240</v>
      </c>
      <c r="E140" s="0" t="n">
        <v>240</v>
      </c>
      <c r="F140" s="3" t="n">
        <v>0.24</v>
      </c>
      <c r="G140" s="0" t="n">
        <v>0.5</v>
      </c>
      <c r="H140" s="0" t="s">
        <v>459</v>
      </c>
      <c r="I140" s="0" t="s">
        <v>498</v>
      </c>
    </row>
    <row r="141" customFormat="false" ht="13.8" hidden="false" customHeight="false" outlineLevel="0" collapsed="false">
      <c r="A141" s="0" t="s">
        <v>59</v>
      </c>
      <c r="B141" s="1" t="n">
        <v>8904223819468</v>
      </c>
      <c r="C141" s="0" t="s">
        <v>10</v>
      </c>
      <c r="D141" s="0" t="n">
        <v>240</v>
      </c>
      <c r="E141" s="0" t="n">
        <v>240</v>
      </c>
      <c r="F141" s="3" t="n">
        <v>0.24</v>
      </c>
      <c r="G141" s="0" t="n">
        <v>0.5</v>
      </c>
      <c r="H141" s="0" t="s">
        <v>459</v>
      </c>
      <c r="I141" s="0" t="s">
        <v>498</v>
      </c>
    </row>
    <row r="142" customFormat="false" ht="13.8" hidden="false" customHeight="false" outlineLevel="0" collapsed="false">
      <c r="A142" s="0" t="s">
        <v>60</v>
      </c>
      <c r="B142" s="1" t="n">
        <v>8904223819468</v>
      </c>
      <c r="C142" s="0" t="s">
        <v>10</v>
      </c>
      <c r="D142" s="0" t="n">
        <v>240</v>
      </c>
      <c r="E142" s="0" t="n">
        <v>240</v>
      </c>
      <c r="F142" s="3" t="n">
        <v>0.24</v>
      </c>
      <c r="G142" s="0" t="n">
        <v>0.5</v>
      </c>
      <c r="H142" s="0" t="s">
        <v>457</v>
      </c>
      <c r="I142" s="0" t="s">
        <v>498</v>
      </c>
    </row>
    <row r="143" customFormat="false" ht="13.8" hidden="false" customHeight="false" outlineLevel="0" collapsed="false">
      <c r="A143" s="0" t="s">
        <v>60</v>
      </c>
      <c r="B143" s="1" t="n">
        <v>8904223818454</v>
      </c>
      <c r="C143" s="0" t="s">
        <v>10</v>
      </c>
      <c r="D143" s="0" t="n">
        <v>232</v>
      </c>
      <c r="E143" s="0" t="n">
        <v>232</v>
      </c>
      <c r="F143" s="3" t="n">
        <v>0.232</v>
      </c>
      <c r="G143" s="0" t="n">
        <v>0.5</v>
      </c>
      <c r="H143" s="0" t="s">
        <v>457</v>
      </c>
      <c r="I143" s="0" t="s">
        <v>498</v>
      </c>
    </row>
    <row r="144" customFormat="false" ht="13.8" hidden="false" customHeight="false" outlineLevel="0" collapsed="false">
      <c r="A144" s="0" t="s">
        <v>60</v>
      </c>
      <c r="B144" s="1" t="n">
        <v>8904223818669</v>
      </c>
      <c r="C144" s="0" t="s">
        <v>10</v>
      </c>
      <c r="D144" s="0" t="n">
        <v>240</v>
      </c>
      <c r="E144" s="0" t="n">
        <v>240</v>
      </c>
      <c r="F144" s="3" t="n">
        <v>0.24</v>
      </c>
      <c r="G144" s="0" t="n">
        <v>0.5</v>
      </c>
      <c r="H144" s="0" t="s">
        <v>457</v>
      </c>
      <c r="I144" s="0" t="s">
        <v>498</v>
      </c>
    </row>
    <row r="145" customFormat="false" ht="13.8" hidden="false" customHeight="false" outlineLevel="0" collapsed="false">
      <c r="A145" s="0" t="s">
        <v>60</v>
      </c>
      <c r="B145" s="1" t="n">
        <v>8904223818638</v>
      </c>
      <c r="C145" s="0" t="s">
        <v>12</v>
      </c>
      <c r="D145" s="0" t="n">
        <v>137</v>
      </c>
      <c r="E145" s="0" t="n">
        <v>274</v>
      </c>
      <c r="F145" s="3" t="n">
        <v>0.274</v>
      </c>
      <c r="G145" s="0" t="n">
        <v>0.5</v>
      </c>
      <c r="H145" s="0" t="s">
        <v>457</v>
      </c>
      <c r="I145" s="0" t="s">
        <v>498</v>
      </c>
    </row>
    <row r="146" customFormat="false" ht="13.8" hidden="false" customHeight="false" outlineLevel="0" collapsed="false">
      <c r="A146" s="0" t="s">
        <v>61</v>
      </c>
      <c r="B146" s="1" t="n">
        <v>8904223818706</v>
      </c>
      <c r="C146" s="0" t="s">
        <v>10</v>
      </c>
      <c r="D146" s="0" t="n">
        <v>127</v>
      </c>
      <c r="E146" s="0" t="n">
        <v>127</v>
      </c>
      <c r="F146" s="3" t="n">
        <v>0.127</v>
      </c>
      <c r="G146" s="0" t="n">
        <v>0.5</v>
      </c>
      <c r="H146" s="0" t="s">
        <v>271</v>
      </c>
      <c r="I146" s="0" t="s">
        <v>498</v>
      </c>
    </row>
    <row r="147" customFormat="false" ht="13.8" hidden="false" customHeight="false" outlineLevel="0" collapsed="false">
      <c r="A147" s="0" t="s">
        <v>61</v>
      </c>
      <c r="B147" s="1" t="n">
        <v>8904223818942</v>
      </c>
      <c r="C147" s="0" t="s">
        <v>10</v>
      </c>
      <c r="D147" s="0" t="n">
        <v>133</v>
      </c>
      <c r="E147" s="0" t="n">
        <v>133</v>
      </c>
      <c r="F147" s="3" t="n">
        <v>0.133</v>
      </c>
      <c r="G147" s="0" t="n">
        <v>0.5</v>
      </c>
      <c r="H147" s="0" t="s">
        <v>271</v>
      </c>
      <c r="I147" s="0" t="s">
        <v>498</v>
      </c>
    </row>
    <row r="148" customFormat="false" ht="13.8" hidden="false" customHeight="false" outlineLevel="0" collapsed="false">
      <c r="A148" s="0" t="s">
        <v>61</v>
      </c>
      <c r="B148" s="1" t="n">
        <v>8904223818850</v>
      </c>
      <c r="C148" s="0" t="s">
        <v>10</v>
      </c>
      <c r="D148" s="0" t="n">
        <v>240</v>
      </c>
      <c r="E148" s="0" t="n">
        <v>240</v>
      </c>
      <c r="F148" s="3" t="n">
        <v>0.24</v>
      </c>
      <c r="G148" s="0" t="n">
        <v>0.5</v>
      </c>
      <c r="H148" s="0" t="s">
        <v>271</v>
      </c>
      <c r="I148" s="0" t="s">
        <v>498</v>
      </c>
    </row>
    <row r="149" customFormat="false" ht="13.8" hidden="false" customHeight="false" outlineLevel="0" collapsed="false">
      <c r="A149" s="0" t="s">
        <v>62</v>
      </c>
      <c r="B149" s="1" t="n">
        <v>8904223818706</v>
      </c>
      <c r="C149" s="0" t="s">
        <v>10</v>
      </c>
      <c r="D149" s="0" t="n">
        <v>127</v>
      </c>
      <c r="E149" s="0" t="n">
        <v>127</v>
      </c>
      <c r="F149" s="3" t="n">
        <v>0.127</v>
      </c>
      <c r="G149" s="0" t="n">
        <v>0.5</v>
      </c>
      <c r="H149" s="0" t="s">
        <v>452</v>
      </c>
      <c r="I149" s="0" t="s">
        <v>498</v>
      </c>
    </row>
    <row r="150" customFormat="false" ht="13.8" hidden="false" customHeight="false" outlineLevel="0" collapsed="false">
      <c r="A150" s="0" t="s">
        <v>62</v>
      </c>
      <c r="B150" s="1" t="n">
        <v>8904223818942</v>
      </c>
      <c r="C150" s="0" t="s">
        <v>10</v>
      </c>
      <c r="D150" s="0" t="n">
        <v>133</v>
      </c>
      <c r="E150" s="0" t="n">
        <v>133</v>
      </c>
      <c r="F150" s="3" t="n">
        <v>0.133</v>
      </c>
      <c r="G150" s="0" t="n">
        <v>0.5</v>
      </c>
      <c r="H150" s="0" t="s">
        <v>452</v>
      </c>
      <c r="I150" s="0" t="s">
        <v>498</v>
      </c>
    </row>
    <row r="151" customFormat="false" ht="13.8" hidden="false" customHeight="false" outlineLevel="0" collapsed="false">
      <c r="A151" s="0" t="s">
        <v>62</v>
      </c>
      <c r="B151" s="1" t="n">
        <v>8904223818850</v>
      </c>
      <c r="C151" s="0" t="s">
        <v>10</v>
      </c>
      <c r="D151" s="0" t="n">
        <v>240</v>
      </c>
      <c r="E151" s="0" t="n">
        <v>240</v>
      </c>
      <c r="F151" s="3" t="n">
        <v>0.24</v>
      </c>
      <c r="G151" s="0" t="n">
        <v>0.5</v>
      </c>
      <c r="H151" s="0" t="s">
        <v>452</v>
      </c>
      <c r="I151" s="0" t="s">
        <v>498</v>
      </c>
    </row>
    <row r="152" customFormat="false" ht="13.8" hidden="false" customHeight="false" outlineLevel="0" collapsed="false">
      <c r="A152" s="0" t="s">
        <v>63</v>
      </c>
      <c r="B152" s="1" t="n">
        <v>8904223818850</v>
      </c>
      <c r="C152" s="0" t="s">
        <v>10</v>
      </c>
      <c r="D152" s="0" t="n">
        <v>240</v>
      </c>
      <c r="E152" s="0" t="n">
        <v>240</v>
      </c>
      <c r="F152" s="3" t="n">
        <v>0.24</v>
      </c>
      <c r="G152" s="0" t="n">
        <v>0.5</v>
      </c>
      <c r="H152" s="0" t="s">
        <v>347</v>
      </c>
      <c r="I152" s="0" t="s">
        <v>498</v>
      </c>
    </row>
    <row r="153" customFormat="false" ht="13.8" hidden="false" customHeight="false" outlineLevel="0" collapsed="false">
      <c r="A153" s="0" t="s">
        <v>63</v>
      </c>
      <c r="B153" s="1" t="n">
        <v>8904223818683</v>
      </c>
      <c r="C153" s="0" t="s">
        <v>10</v>
      </c>
      <c r="D153" s="0" t="n">
        <v>121</v>
      </c>
      <c r="E153" s="0" t="n">
        <v>121</v>
      </c>
      <c r="F153" s="3" t="n">
        <v>0.121</v>
      </c>
      <c r="G153" s="0" t="n">
        <v>0.5</v>
      </c>
      <c r="H153" s="0" t="s">
        <v>347</v>
      </c>
      <c r="I153" s="0" t="s">
        <v>498</v>
      </c>
    </row>
    <row r="154" customFormat="false" ht="13.8" hidden="false" customHeight="false" outlineLevel="0" collapsed="false">
      <c r="A154" s="0" t="s">
        <v>63</v>
      </c>
      <c r="B154" s="1" t="n">
        <v>8904223819468</v>
      </c>
      <c r="C154" s="0" t="s">
        <v>10</v>
      </c>
      <c r="D154" s="0" t="n">
        <v>240</v>
      </c>
      <c r="E154" s="0" t="n">
        <v>240</v>
      </c>
      <c r="F154" s="3" t="n">
        <v>0.24</v>
      </c>
      <c r="G154" s="0" t="n">
        <v>0.5</v>
      </c>
      <c r="H154" s="0" t="s">
        <v>347</v>
      </c>
      <c r="I154" s="0" t="s">
        <v>498</v>
      </c>
    </row>
    <row r="155" customFormat="false" ht="13.8" hidden="false" customHeight="false" outlineLevel="0" collapsed="false">
      <c r="A155" s="0" t="s">
        <v>64</v>
      </c>
      <c r="B155" s="1" t="n">
        <v>8904223818850</v>
      </c>
      <c r="C155" s="0" t="s">
        <v>10</v>
      </c>
      <c r="D155" s="0" t="n">
        <v>240</v>
      </c>
      <c r="E155" s="0" t="n">
        <v>240</v>
      </c>
      <c r="F155" s="3" t="n">
        <v>0.24</v>
      </c>
      <c r="G155" s="0" t="n">
        <v>0.5</v>
      </c>
      <c r="H155" s="0" t="s">
        <v>449</v>
      </c>
      <c r="I155" s="0" t="s">
        <v>498</v>
      </c>
    </row>
    <row r="156" customFormat="false" ht="13.8" hidden="false" customHeight="false" outlineLevel="0" collapsed="false">
      <c r="A156" s="0" t="s">
        <v>64</v>
      </c>
      <c r="B156" s="1" t="n">
        <v>8904223818683</v>
      </c>
      <c r="C156" s="0" t="s">
        <v>10</v>
      </c>
      <c r="D156" s="0" t="n">
        <v>121</v>
      </c>
      <c r="E156" s="0" t="n">
        <v>121</v>
      </c>
      <c r="F156" s="3" t="n">
        <v>0.121</v>
      </c>
      <c r="G156" s="0" t="n">
        <v>0.5</v>
      </c>
      <c r="H156" s="0" t="s">
        <v>449</v>
      </c>
      <c r="I156" s="0" t="s">
        <v>498</v>
      </c>
    </row>
    <row r="157" customFormat="false" ht="13.8" hidden="false" customHeight="false" outlineLevel="0" collapsed="false">
      <c r="A157" s="0" t="s">
        <v>65</v>
      </c>
      <c r="B157" s="1" t="n">
        <v>8904223819499</v>
      </c>
      <c r="C157" s="0" t="s">
        <v>10</v>
      </c>
      <c r="D157" s="0" t="n">
        <v>210</v>
      </c>
      <c r="E157" s="0" t="n">
        <v>210</v>
      </c>
      <c r="F157" s="3" t="n">
        <v>0.21</v>
      </c>
      <c r="G157" s="0" t="n">
        <v>0.5</v>
      </c>
      <c r="H157" s="0" t="s">
        <v>237</v>
      </c>
      <c r="I157" s="0" t="s">
        <v>498</v>
      </c>
    </row>
    <row r="158" customFormat="false" ht="13.8" hidden="false" customHeight="false" outlineLevel="0" collapsed="false">
      <c r="A158" s="0" t="s">
        <v>65</v>
      </c>
      <c r="B158" s="1" t="n">
        <v>8904223819505</v>
      </c>
      <c r="C158" s="0" t="s">
        <v>10</v>
      </c>
      <c r="D158" s="0" t="n">
        <v>210</v>
      </c>
      <c r="E158" s="0" t="n">
        <v>210</v>
      </c>
      <c r="F158" s="3" t="n">
        <v>0.21</v>
      </c>
      <c r="G158" s="0" t="n">
        <v>0.5</v>
      </c>
      <c r="H158" s="0" t="s">
        <v>237</v>
      </c>
      <c r="I158" s="0" t="s">
        <v>498</v>
      </c>
    </row>
    <row r="159" customFormat="false" ht="13.8" hidden="false" customHeight="false" outlineLevel="0" collapsed="false">
      <c r="A159" s="0" t="s">
        <v>65</v>
      </c>
      <c r="B159" s="1" t="n">
        <v>8904223819512</v>
      </c>
      <c r="C159" s="0" t="s">
        <v>10</v>
      </c>
      <c r="D159" s="0" t="n">
        <v>210</v>
      </c>
      <c r="E159" s="0" t="n">
        <v>210</v>
      </c>
      <c r="F159" s="3" t="n">
        <v>0.21</v>
      </c>
      <c r="G159" s="0" t="n">
        <v>0.5</v>
      </c>
      <c r="H159" s="0" t="s">
        <v>237</v>
      </c>
      <c r="I159" s="0" t="s">
        <v>498</v>
      </c>
    </row>
    <row r="160" customFormat="false" ht="13.8" hidden="false" customHeight="false" outlineLevel="0" collapsed="false">
      <c r="A160" s="0" t="s">
        <v>66</v>
      </c>
      <c r="B160" s="1" t="n">
        <v>8904223819277</v>
      </c>
      <c r="C160" s="0" t="s">
        <v>10</v>
      </c>
      <c r="D160" s="0" t="n">
        <v>350</v>
      </c>
      <c r="E160" s="0" t="n">
        <v>350</v>
      </c>
      <c r="F160" s="3" t="n">
        <v>0.35</v>
      </c>
      <c r="G160" s="0" t="n">
        <v>0.5</v>
      </c>
      <c r="H160" s="0" t="s">
        <v>331</v>
      </c>
      <c r="I160" s="0" t="s">
        <v>498</v>
      </c>
    </row>
    <row r="161" customFormat="false" ht="13.8" hidden="false" customHeight="false" outlineLevel="0" collapsed="false">
      <c r="A161" s="0" t="s">
        <v>66</v>
      </c>
      <c r="B161" s="1" t="n">
        <v>8904223818478</v>
      </c>
      <c r="C161" s="0" t="s">
        <v>10</v>
      </c>
      <c r="D161" s="0" t="n">
        <v>350</v>
      </c>
      <c r="E161" s="0" t="n">
        <v>350</v>
      </c>
      <c r="F161" s="3" t="n">
        <v>0.35</v>
      </c>
      <c r="G161" s="0" t="n">
        <v>0.5</v>
      </c>
      <c r="H161" s="0" t="s">
        <v>331</v>
      </c>
      <c r="I161" s="0" t="s">
        <v>498</v>
      </c>
    </row>
    <row r="162" customFormat="false" ht="13.8" hidden="false" customHeight="false" outlineLevel="0" collapsed="false">
      <c r="A162" s="0" t="s">
        <v>66</v>
      </c>
      <c r="B162" s="1" t="n">
        <v>8904223819284</v>
      </c>
      <c r="C162" s="0" t="s">
        <v>10</v>
      </c>
      <c r="D162" s="0" t="n">
        <v>350</v>
      </c>
      <c r="E162" s="0" t="n">
        <v>350</v>
      </c>
      <c r="F162" s="3" t="n">
        <v>0.35</v>
      </c>
      <c r="G162" s="0" t="n">
        <v>0.5</v>
      </c>
      <c r="H162" s="0" t="s">
        <v>331</v>
      </c>
      <c r="I162" s="0" t="s">
        <v>498</v>
      </c>
    </row>
    <row r="163" customFormat="false" ht="13.8" hidden="false" customHeight="false" outlineLevel="0" collapsed="false">
      <c r="A163" s="0" t="s">
        <v>66</v>
      </c>
      <c r="B163" s="1" t="n">
        <v>8904223819130</v>
      </c>
      <c r="C163" s="0" t="s">
        <v>10</v>
      </c>
      <c r="D163" s="0" t="n">
        <v>350</v>
      </c>
      <c r="E163" s="0" t="n">
        <v>350</v>
      </c>
      <c r="F163" s="3" t="n">
        <v>0.35</v>
      </c>
      <c r="G163" s="0" t="n">
        <v>0.5</v>
      </c>
      <c r="H163" s="0" t="s">
        <v>331</v>
      </c>
      <c r="I163" s="0" t="s">
        <v>498</v>
      </c>
    </row>
    <row r="164" customFormat="false" ht="13.8" hidden="false" customHeight="false" outlineLevel="0" collapsed="false">
      <c r="A164" s="0" t="s">
        <v>66</v>
      </c>
      <c r="B164" s="1" t="n">
        <v>8904223819031</v>
      </c>
      <c r="C164" s="0" t="s">
        <v>12</v>
      </c>
      <c r="D164" s="0" t="n">
        <v>112</v>
      </c>
      <c r="E164" s="0" t="n">
        <v>224</v>
      </c>
      <c r="F164" s="3" t="n">
        <v>0.224</v>
      </c>
      <c r="G164" s="0" t="n">
        <v>0.5</v>
      </c>
      <c r="H164" s="0" t="s">
        <v>331</v>
      </c>
      <c r="I164" s="0" t="s">
        <v>498</v>
      </c>
    </row>
    <row r="165" customFormat="false" ht="13.8" hidden="false" customHeight="false" outlineLevel="0" collapsed="false">
      <c r="A165" s="0" t="s">
        <v>66</v>
      </c>
      <c r="B165" s="1" t="n">
        <v>8904223819024</v>
      </c>
      <c r="C165" s="0" t="s">
        <v>12</v>
      </c>
      <c r="D165" s="0" t="n">
        <v>112</v>
      </c>
      <c r="E165" s="0" t="n">
        <v>224</v>
      </c>
      <c r="F165" s="3" t="n">
        <v>0.224</v>
      </c>
      <c r="G165" s="0" t="n">
        <v>0.5</v>
      </c>
      <c r="H165" s="0" t="s">
        <v>331</v>
      </c>
      <c r="I165" s="0" t="s">
        <v>498</v>
      </c>
    </row>
    <row r="166" customFormat="false" ht="13.8" hidden="false" customHeight="false" outlineLevel="0" collapsed="false">
      <c r="A166" s="0" t="s">
        <v>66</v>
      </c>
      <c r="B166" s="1" t="n">
        <v>8904223816214</v>
      </c>
      <c r="C166" s="0" t="s">
        <v>10</v>
      </c>
      <c r="D166" s="0" t="n">
        <v>120</v>
      </c>
      <c r="E166" s="0" t="n">
        <v>120</v>
      </c>
      <c r="F166" s="3" t="n">
        <v>0.12</v>
      </c>
      <c r="G166" s="0" t="n">
        <v>0.5</v>
      </c>
      <c r="H166" s="0" t="s">
        <v>331</v>
      </c>
      <c r="I166" s="0" t="s">
        <v>498</v>
      </c>
    </row>
    <row r="167" customFormat="false" ht="13.8" hidden="false" customHeight="false" outlineLevel="0" collapsed="false">
      <c r="A167" s="0" t="s">
        <v>66</v>
      </c>
      <c r="B167" s="1" t="n">
        <v>8904223818874</v>
      </c>
      <c r="C167" s="0" t="s">
        <v>10</v>
      </c>
      <c r="D167" s="0" t="n">
        <v>100</v>
      </c>
      <c r="E167" s="0" t="n">
        <v>100</v>
      </c>
      <c r="F167" s="3" t="n">
        <v>0.1</v>
      </c>
      <c r="G167" s="0" t="n">
        <v>0.5</v>
      </c>
      <c r="H167" s="0" t="s">
        <v>331</v>
      </c>
      <c r="I167" s="0" t="s">
        <v>498</v>
      </c>
    </row>
    <row r="168" customFormat="false" ht="13.8" hidden="false" customHeight="false" outlineLevel="0" collapsed="false">
      <c r="A168" s="0" t="s">
        <v>66</v>
      </c>
      <c r="B168" s="1" t="n">
        <v>8904223818881</v>
      </c>
      <c r="C168" s="0" t="s">
        <v>10</v>
      </c>
      <c r="D168" s="0" t="n">
        <v>140</v>
      </c>
      <c r="E168" s="0" t="n">
        <v>140</v>
      </c>
      <c r="F168" s="3" t="n">
        <v>0.14</v>
      </c>
      <c r="G168" s="0" t="n">
        <v>0.5</v>
      </c>
      <c r="H168" s="0" t="s">
        <v>331</v>
      </c>
      <c r="I168" s="0" t="s">
        <v>498</v>
      </c>
    </row>
    <row r="169" customFormat="false" ht="13.8" hidden="false" customHeight="false" outlineLevel="0" collapsed="false">
      <c r="A169" s="0" t="s">
        <v>66</v>
      </c>
      <c r="B169" s="1" t="n">
        <v>8904223818898</v>
      </c>
      <c r="C169" s="0" t="s">
        <v>10</v>
      </c>
      <c r="D169" s="0" t="n">
        <v>140</v>
      </c>
      <c r="E169" s="0" t="n">
        <v>140</v>
      </c>
      <c r="F169" s="3" t="n">
        <v>0.14</v>
      </c>
      <c r="G169" s="0" t="n">
        <v>0.5</v>
      </c>
      <c r="H169" s="0" t="s">
        <v>331</v>
      </c>
      <c r="I169" s="0" t="s">
        <v>498</v>
      </c>
    </row>
    <row r="170" customFormat="false" ht="13.8" hidden="false" customHeight="false" outlineLevel="0" collapsed="false">
      <c r="A170" s="0" t="s">
        <v>66</v>
      </c>
      <c r="B170" s="1" t="n">
        <v>8904223818706</v>
      </c>
      <c r="C170" s="0" t="s">
        <v>10</v>
      </c>
      <c r="D170" s="0" t="n">
        <v>127</v>
      </c>
      <c r="E170" s="0" t="n">
        <v>127</v>
      </c>
      <c r="F170" s="3" t="n">
        <v>0.127</v>
      </c>
      <c r="G170" s="0" t="n">
        <v>0.5</v>
      </c>
      <c r="H170" s="0" t="s">
        <v>331</v>
      </c>
      <c r="I170" s="0" t="s">
        <v>498</v>
      </c>
    </row>
    <row r="171" customFormat="false" ht="13.8" hidden="false" customHeight="false" outlineLevel="0" collapsed="false">
      <c r="A171" s="0" t="s">
        <v>66</v>
      </c>
      <c r="B171" s="1" t="n">
        <v>8904223818942</v>
      </c>
      <c r="C171" s="0" t="s">
        <v>10</v>
      </c>
      <c r="D171" s="0" t="n">
        <v>133</v>
      </c>
      <c r="E171" s="0" t="n">
        <v>133</v>
      </c>
      <c r="F171" s="3" t="n">
        <v>0.133</v>
      </c>
      <c r="G171" s="0" t="n">
        <v>0.5</v>
      </c>
      <c r="H171" s="0" t="s">
        <v>331</v>
      </c>
      <c r="I171" s="0" t="s">
        <v>498</v>
      </c>
    </row>
    <row r="172" customFormat="false" ht="13.8" hidden="false" customHeight="false" outlineLevel="0" collapsed="false">
      <c r="A172" s="0" t="s">
        <v>66</v>
      </c>
      <c r="B172" s="1" t="n">
        <v>8904223818850</v>
      </c>
      <c r="C172" s="0" t="s">
        <v>10</v>
      </c>
      <c r="D172" s="0" t="n">
        <v>240</v>
      </c>
      <c r="E172" s="0" t="n">
        <v>240</v>
      </c>
      <c r="F172" s="3" t="n">
        <v>0.24</v>
      </c>
      <c r="G172" s="0" t="n">
        <v>0.5</v>
      </c>
      <c r="H172" s="0" t="s">
        <v>331</v>
      </c>
      <c r="I172" s="0" t="s">
        <v>498</v>
      </c>
    </row>
    <row r="173" customFormat="false" ht="13.8" hidden="false" customHeight="false" outlineLevel="0" collapsed="false">
      <c r="A173" s="0" t="s">
        <v>66</v>
      </c>
      <c r="B173" s="1" t="n">
        <v>8904223818454</v>
      </c>
      <c r="C173" s="0" t="s">
        <v>10</v>
      </c>
      <c r="D173" s="0" t="n">
        <v>232</v>
      </c>
      <c r="E173" s="0" t="n">
        <v>232</v>
      </c>
      <c r="F173" s="3" t="n">
        <v>0.232</v>
      </c>
      <c r="G173" s="0" t="n">
        <v>0.5</v>
      </c>
      <c r="H173" s="0" t="s">
        <v>331</v>
      </c>
      <c r="I173" s="0" t="s">
        <v>498</v>
      </c>
    </row>
    <row r="174" customFormat="false" ht="13.8" hidden="false" customHeight="false" outlineLevel="0" collapsed="false">
      <c r="A174" s="0" t="s">
        <v>67</v>
      </c>
      <c r="B174" s="1" t="n">
        <v>8904223819284</v>
      </c>
      <c r="C174" s="0" t="s">
        <v>10</v>
      </c>
      <c r="D174" s="0" t="n">
        <v>350</v>
      </c>
      <c r="E174" s="0" t="n">
        <v>350</v>
      </c>
      <c r="F174" s="3" t="n">
        <v>0.35</v>
      </c>
      <c r="G174" s="0" t="n">
        <v>0.5</v>
      </c>
      <c r="H174" s="0" t="s">
        <v>326</v>
      </c>
      <c r="I174" s="0" t="s">
        <v>498</v>
      </c>
    </row>
    <row r="175" customFormat="false" ht="13.8" hidden="false" customHeight="false" outlineLevel="0" collapsed="false">
      <c r="A175" s="0" t="s">
        <v>67</v>
      </c>
      <c r="B175" s="1" t="n">
        <v>8904223819352</v>
      </c>
      <c r="C175" s="0" t="s">
        <v>10</v>
      </c>
      <c r="D175" s="0" t="n">
        <v>165</v>
      </c>
      <c r="E175" s="0" t="n">
        <v>165</v>
      </c>
      <c r="F175" s="3" t="n">
        <v>0.165</v>
      </c>
      <c r="G175" s="0" t="n">
        <v>0.5</v>
      </c>
      <c r="H175" s="0" t="s">
        <v>326</v>
      </c>
      <c r="I175" s="0" t="s">
        <v>498</v>
      </c>
    </row>
    <row r="176" customFormat="false" ht="13.8" hidden="false" customHeight="false" outlineLevel="0" collapsed="false">
      <c r="A176" s="0" t="s">
        <v>67</v>
      </c>
      <c r="B176" s="1" t="n">
        <v>8904223818935</v>
      </c>
      <c r="C176" s="0" t="s">
        <v>10</v>
      </c>
      <c r="D176" s="0" t="n">
        <v>120</v>
      </c>
      <c r="E176" s="0" t="n">
        <v>120</v>
      </c>
      <c r="F176" s="3" t="n">
        <v>0.12</v>
      </c>
      <c r="G176" s="0" t="n">
        <v>0.5</v>
      </c>
      <c r="H176" s="0" t="s">
        <v>326</v>
      </c>
      <c r="I176" s="0" t="s">
        <v>498</v>
      </c>
    </row>
    <row r="177" customFormat="false" ht="13.8" hidden="false" customHeight="false" outlineLevel="0" collapsed="false">
      <c r="A177" s="0" t="s">
        <v>67</v>
      </c>
      <c r="B177" s="1" t="n">
        <v>8904223816214</v>
      </c>
      <c r="C177" s="0" t="s">
        <v>10</v>
      </c>
      <c r="D177" s="0" t="n">
        <v>120</v>
      </c>
      <c r="E177" s="0" t="n">
        <v>120</v>
      </c>
      <c r="F177" s="3" t="n">
        <v>0.12</v>
      </c>
      <c r="G177" s="0" t="n">
        <v>0.5</v>
      </c>
      <c r="H177" s="0" t="s">
        <v>326</v>
      </c>
      <c r="I177" s="0" t="s">
        <v>498</v>
      </c>
    </row>
    <row r="178" customFormat="false" ht="13.8" hidden="false" customHeight="false" outlineLevel="0" collapsed="false">
      <c r="A178" s="0" t="s">
        <v>67</v>
      </c>
      <c r="B178" s="1" t="n">
        <v>8904223818454</v>
      </c>
      <c r="C178" s="0" t="s">
        <v>10</v>
      </c>
      <c r="D178" s="0" t="n">
        <v>232</v>
      </c>
      <c r="E178" s="0" t="n">
        <v>232</v>
      </c>
      <c r="F178" s="3" t="n">
        <v>0.232</v>
      </c>
      <c r="G178" s="0" t="n">
        <v>0.5</v>
      </c>
      <c r="H178" s="0" t="s">
        <v>326</v>
      </c>
      <c r="I178" s="0" t="s">
        <v>498</v>
      </c>
    </row>
    <row r="179" customFormat="false" ht="13.8" hidden="false" customHeight="false" outlineLevel="0" collapsed="false">
      <c r="A179" s="0" t="s">
        <v>67</v>
      </c>
      <c r="B179" s="1" t="s">
        <v>68</v>
      </c>
      <c r="C179" s="0" t="s">
        <v>10</v>
      </c>
      <c r="D179" s="0" t="n">
        <v>500</v>
      </c>
      <c r="E179" s="0" t="n">
        <v>500</v>
      </c>
      <c r="F179" s="3" t="n">
        <v>0.5</v>
      </c>
      <c r="G179" s="0" t="n">
        <v>0.5</v>
      </c>
      <c r="H179" s="0" t="s">
        <v>326</v>
      </c>
      <c r="I179" s="0" t="s">
        <v>498</v>
      </c>
    </row>
    <row r="180" customFormat="false" ht="13.8" hidden="false" customHeight="false" outlineLevel="0" collapsed="false">
      <c r="A180" s="0" t="s">
        <v>67</v>
      </c>
      <c r="B180" s="1" t="n">
        <v>8904223819116</v>
      </c>
      <c r="C180" s="0" t="s">
        <v>10</v>
      </c>
      <c r="D180" s="0" t="n">
        <v>30</v>
      </c>
      <c r="E180" s="0" t="n">
        <v>30</v>
      </c>
      <c r="F180" s="3" t="n">
        <v>0.03</v>
      </c>
      <c r="G180" s="0" t="n">
        <v>0.5</v>
      </c>
      <c r="H180" s="0" t="s">
        <v>326</v>
      </c>
      <c r="I180" s="0" t="s">
        <v>498</v>
      </c>
    </row>
    <row r="181" customFormat="false" ht="13.8" hidden="false" customHeight="false" outlineLevel="0" collapsed="false">
      <c r="A181" s="0" t="s">
        <v>69</v>
      </c>
      <c r="B181" s="1" t="n">
        <v>8904223818706</v>
      </c>
      <c r="C181" s="0" t="s">
        <v>10</v>
      </c>
      <c r="D181" s="0" t="n">
        <v>127</v>
      </c>
      <c r="E181" s="0" t="n">
        <v>127</v>
      </c>
      <c r="F181" s="3" t="n">
        <v>0.127</v>
      </c>
      <c r="G181" s="0" t="n">
        <v>0.5</v>
      </c>
      <c r="H181" s="0" t="s">
        <v>326</v>
      </c>
      <c r="I181" s="0" t="s">
        <v>498</v>
      </c>
    </row>
    <row r="182" customFormat="false" ht="13.8" hidden="false" customHeight="false" outlineLevel="0" collapsed="false">
      <c r="A182" s="0" t="s">
        <v>69</v>
      </c>
      <c r="B182" s="1" t="n">
        <v>8904223819024</v>
      </c>
      <c r="C182" s="0" t="s">
        <v>19</v>
      </c>
      <c r="D182" s="0" t="n">
        <v>112</v>
      </c>
      <c r="E182" s="0" t="n">
        <v>896</v>
      </c>
      <c r="F182" s="3" t="n">
        <v>0.896</v>
      </c>
      <c r="G182" s="0" t="n">
        <v>1</v>
      </c>
      <c r="H182" s="0" t="s">
        <v>326</v>
      </c>
      <c r="I182" s="0" t="s">
        <v>504</v>
      </c>
    </row>
    <row r="183" customFormat="false" ht="13.8" hidden="false" customHeight="false" outlineLevel="0" collapsed="false">
      <c r="A183" s="0" t="s">
        <v>69</v>
      </c>
      <c r="B183" s="1" t="n">
        <v>8904223818683</v>
      </c>
      <c r="C183" s="0" t="s">
        <v>12</v>
      </c>
      <c r="D183" s="0" t="n">
        <v>121</v>
      </c>
      <c r="E183" s="0" t="n">
        <v>242</v>
      </c>
      <c r="F183" s="3" t="n">
        <v>0.242</v>
      </c>
      <c r="G183" s="0" t="n">
        <v>0.5</v>
      </c>
      <c r="H183" s="0" t="s">
        <v>326</v>
      </c>
      <c r="I183" s="0" t="s">
        <v>498</v>
      </c>
    </row>
    <row r="184" customFormat="false" ht="13.8" hidden="false" customHeight="false" outlineLevel="0" collapsed="false">
      <c r="A184" s="0" t="s">
        <v>69</v>
      </c>
      <c r="B184" s="1" t="n">
        <v>8904223818850</v>
      </c>
      <c r="C184" s="0" t="s">
        <v>10</v>
      </c>
      <c r="D184" s="0" t="n">
        <v>240</v>
      </c>
      <c r="E184" s="0" t="n">
        <v>240</v>
      </c>
      <c r="F184" s="3" t="n">
        <v>0.24</v>
      </c>
      <c r="G184" s="0" t="n">
        <v>0.5</v>
      </c>
      <c r="H184" s="0" t="s">
        <v>326</v>
      </c>
      <c r="I184" s="0" t="s">
        <v>498</v>
      </c>
    </row>
    <row r="185" customFormat="false" ht="13.8" hidden="false" customHeight="false" outlineLevel="0" collapsed="false">
      <c r="A185" s="0" t="s">
        <v>70</v>
      </c>
      <c r="B185" s="1" t="n">
        <v>8904223818706</v>
      </c>
      <c r="C185" s="0" t="s">
        <v>10</v>
      </c>
      <c r="D185" s="0" t="n">
        <v>127</v>
      </c>
      <c r="E185" s="0" t="n">
        <v>127</v>
      </c>
      <c r="F185" s="3" t="n">
        <v>0.127</v>
      </c>
      <c r="G185" s="0" t="n">
        <v>0.5</v>
      </c>
      <c r="H185" s="0" t="s">
        <v>194</v>
      </c>
      <c r="I185" s="0" t="s">
        <v>498</v>
      </c>
    </row>
    <row r="186" customFormat="false" ht="13.8" hidden="false" customHeight="false" outlineLevel="0" collapsed="false">
      <c r="A186" s="0" t="s">
        <v>70</v>
      </c>
      <c r="B186" s="1" t="n">
        <v>8904223818850</v>
      </c>
      <c r="C186" s="0" t="s">
        <v>10</v>
      </c>
      <c r="D186" s="0" t="n">
        <v>240</v>
      </c>
      <c r="E186" s="0" t="n">
        <v>240</v>
      </c>
      <c r="F186" s="3" t="n">
        <v>0.24</v>
      </c>
      <c r="G186" s="0" t="n">
        <v>0.5</v>
      </c>
      <c r="H186" s="0" t="s">
        <v>194</v>
      </c>
      <c r="I186" s="0" t="s">
        <v>498</v>
      </c>
    </row>
    <row r="187" customFormat="false" ht="13.8" hidden="false" customHeight="false" outlineLevel="0" collapsed="false">
      <c r="A187" s="0" t="s">
        <v>70</v>
      </c>
      <c r="B187" s="1" t="n">
        <v>8904223819468</v>
      </c>
      <c r="C187" s="0" t="s">
        <v>10</v>
      </c>
      <c r="D187" s="0" t="n">
        <v>240</v>
      </c>
      <c r="E187" s="0" t="n">
        <v>240</v>
      </c>
      <c r="F187" s="3" t="n">
        <v>0.24</v>
      </c>
      <c r="G187" s="0" t="n">
        <v>0.5</v>
      </c>
      <c r="H187" s="0" t="s">
        <v>194</v>
      </c>
      <c r="I187" s="0" t="s">
        <v>498</v>
      </c>
    </row>
    <row r="188" customFormat="false" ht="13.8" hidden="false" customHeight="false" outlineLevel="0" collapsed="false">
      <c r="A188" s="0" t="s">
        <v>71</v>
      </c>
      <c r="B188" s="1" t="n">
        <v>8904223818706</v>
      </c>
      <c r="C188" s="0" t="s">
        <v>10</v>
      </c>
      <c r="D188" s="0" t="n">
        <v>127</v>
      </c>
      <c r="E188" s="0" t="n">
        <v>127</v>
      </c>
      <c r="F188" s="3" t="n">
        <v>0.127</v>
      </c>
      <c r="G188" s="0" t="n">
        <v>0.5</v>
      </c>
      <c r="H188" s="0" t="s">
        <v>271</v>
      </c>
      <c r="I188" s="0" t="s">
        <v>498</v>
      </c>
    </row>
    <row r="189" customFormat="false" ht="13.8" hidden="false" customHeight="false" outlineLevel="0" collapsed="false">
      <c r="A189" s="0" t="s">
        <v>71</v>
      </c>
      <c r="B189" s="1" t="n">
        <v>8904223818942</v>
      </c>
      <c r="C189" s="0" t="s">
        <v>10</v>
      </c>
      <c r="D189" s="0" t="n">
        <v>133</v>
      </c>
      <c r="E189" s="0" t="n">
        <v>133</v>
      </c>
      <c r="F189" s="3" t="n">
        <v>0.133</v>
      </c>
      <c r="G189" s="0" t="n">
        <v>0.5</v>
      </c>
      <c r="H189" s="0" t="s">
        <v>271</v>
      </c>
      <c r="I189" s="0" t="s">
        <v>498</v>
      </c>
    </row>
    <row r="190" customFormat="false" ht="13.8" hidden="false" customHeight="false" outlineLevel="0" collapsed="false">
      <c r="A190" s="0" t="s">
        <v>71</v>
      </c>
      <c r="B190" s="1" t="n">
        <v>8904223818850</v>
      </c>
      <c r="C190" s="0" t="s">
        <v>10</v>
      </c>
      <c r="D190" s="0" t="n">
        <v>240</v>
      </c>
      <c r="E190" s="0" t="n">
        <v>240</v>
      </c>
      <c r="F190" s="3" t="n">
        <v>0.24</v>
      </c>
      <c r="G190" s="0" t="n">
        <v>0.5</v>
      </c>
      <c r="H190" s="0" t="s">
        <v>271</v>
      </c>
      <c r="I190" s="0" t="s">
        <v>498</v>
      </c>
    </row>
    <row r="191" customFormat="false" ht="13.8" hidden="false" customHeight="false" outlineLevel="0" collapsed="false">
      <c r="A191" s="0" t="s">
        <v>72</v>
      </c>
      <c r="B191" s="1" t="n">
        <v>8904223818706</v>
      </c>
      <c r="C191" s="0" t="s">
        <v>10</v>
      </c>
      <c r="D191" s="0" t="n">
        <v>127</v>
      </c>
      <c r="E191" s="0" t="n">
        <v>127</v>
      </c>
      <c r="F191" s="3" t="n">
        <v>0.127</v>
      </c>
      <c r="G191" s="0" t="n">
        <v>0.5</v>
      </c>
      <c r="H191" s="0" t="s">
        <v>202</v>
      </c>
      <c r="I191" s="0" t="s">
        <v>498</v>
      </c>
    </row>
    <row r="192" customFormat="false" ht="13.8" hidden="false" customHeight="false" outlineLevel="0" collapsed="false">
      <c r="A192" s="0" t="s">
        <v>72</v>
      </c>
      <c r="B192" s="1" t="n">
        <v>8904223818942</v>
      </c>
      <c r="C192" s="0" t="s">
        <v>10</v>
      </c>
      <c r="D192" s="0" t="n">
        <v>133</v>
      </c>
      <c r="E192" s="0" t="n">
        <v>133</v>
      </c>
      <c r="F192" s="3" t="n">
        <v>0.133</v>
      </c>
      <c r="G192" s="0" t="n">
        <v>0.5</v>
      </c>
      <c r="H192" s="0" t="s">
        <v>202</v>
      </c>
      <c r="I192" s="0" t="s">
        <v>498</v>
      </c>
    </row>
    <row r="193" customFormat="false" ht="13.8" hidden="false" customHeight="false" outlineLevel="0" collapsed="false">
      <c r="A193" s="0" t="s">
        <v>72</v>
      </c>
      <c r="B193" s="1" t="n">
        <v>8904223818850</v>
      </c>
      <c r="C193" s="0" t="s">
        <v>10</v>
      </c>
      <c r="D193" s="0" t="n">
        <v>240</v>
      </c>
      <c r="E193" s="0" t="n">
        <v>240</v>
      </c>
      <c r="F193" s="3" t="n">
        <v>0.24</v>
      </c>
      <c r="G193" s="0" t="n">
        <v>0.5</v>
      </c>
      <c r="H193" s="0" t="s">
        <v>202</v>
      </c>
      <c r="I193" s="0" t="s">
        <v>498</v>
      </c>
    </row>
    <row r="194" customFormat="false" ht="13.8" hidden="false" customHeight="false" outlineLevel="0" collapsed="false">
      <c r="A194" s="0" t="s">
        <v>73</v>
      </c>
      <c r="B194" s="1" t="n">
        <v>8904223818706</v>
      </c>
      <c r="C194" s="0" t="s">
        <v>10</v>
      </c>
      <c r="D194" s="0" t="n">
        <v>127</v>
      </c>
      <c r="E194" s="0" t="n">
        <v>127</v>
      </c>
      <c r="F194" s="3" t="n">
        <v>0.127</v>
      </c>
      <c r="G194" s="0" t="n">
        <v>0.5</v>
      </c>
      <c r="H194" s="0" t="s">
        <v>202</v>
      </c>
      <c r="I194" s="0" t="s">
        <v>498</v>
      </c>
    </row>
    <row r="195" customFormat="false" ht="13.8" hidden="false" customHeight="false" outlineLevel="0" collapsed="false">
      <c r="A195" s="0" t="s">
        <v>73</v>
      </c>
      <c r="B195" s="1" t="n">
        <v>8904223818942</v>
      </c>
      <c r="C195" s="0" t="s">
        <v>10</v>
      </c>
      <c r="D195" s="0" t="n">
        <v>133</v>
      </c>
      <c r="E195" s="0" t="n">
        <v>133</v>
      </c>
      <c r="F195" s="3" t="n">
        <v>0.133</v>
      </c>
      <c r="G195" s="0" t="n">
        <v>0.5</v>
      </c>
      <c r="H195" s="0" t="s">
        <v>202</v>
      </c>
      <c r="I195" s="0" t="s">
        <v>498</v>
      </c>
    </row>
    <row r="196" customFormat="false" ht="13.8" hidden="false" customHeight="false" outlineLevel="0" collapsed="false">
      <c r="A196" s="0" t="s">
        <v>73</v>
      </c>
      <c r="B196" s="1" t="n">
        <v>8904223818850</v>
      </c>
      <c r="C196" s="0" t="s">
        <v>10</v>
      </c>
      <c r="D196" s="0" t="n">
        <v>240</v>
      </c>
      <c r="E196" s="0" t="n">
        <v>240</v>
      </c>
      <c r="F196" s="3" t="n">
        <v>0.24</v>
      </c>
      <c r="G196" s="0" t="n">
        <v>0.5</v>
      </c>
      <c r="H196" s="0" t="s">
        <v>202</v>
      </c>
      <c r="I196" s="0" t="s">
        <v>498</v>
      </c>
    </row>
    <row r="197" customFormat="false" ht="13.8" hidden="false" customHeight="false" outlineLevel="0" collapsed="false">
      <c r="A197" s="0" t="s">
        <v>74</v>
      </c>
      <c r="B197" s="1" t="n">
        <v>8904223818706</v>
      </c>
      <c r="C197" s="0" t="s">
        <v>10</v>
      </c>
      <c r="D197" s="0" t="n">
        <v>127</v>
      </c>
      <c r="E197" s="0" t="n">
        <v>127</v>
      </c>
      <c r="F197" s="3" t="n">
        <v>0.127</v>
      </c>
      <c r="G197" s="0" t="n">
        <v>0.5</v>
      </c>
      <c r="H197" s="0" t="s">
        <v>318</v>
      </c>
      <c r="I197" s="0" t="s">
        <v>498</v>
      </c>
    </row>
    <row r="198" customFormat="false" ht="13.8" hidden="false" customHeight="false" outlineLevel="0" collapsed="false">
      <c r="A198" s="0" t="s">
        <v>74</v>
      </c>
      <c r="B198" s="1" t="n">
        <v>8904223818942</v>
      </c>
      <c r="C198" s="0" t="s">
        <v>10</v>
      </c>
      <c r="D198" s="0" t="n">
        <v>133</v>
      </c>
      <c r="E198" s="0" t="n">
        <v>133</v>
      </c>
      <c r="F198" s="3" t="n">
        <v>0.133</v>
      </c>
      <c r="G198" s="0" t="n">
        <v>0.5</v>
      </c>
      <c r="H198" s="0" t="s">
        <v>318</v>
      </c>
      <c r="I198" s="0" t="s">
        <v>498</v>
      </c>
    </row>
    <row r="199" customFormat="false" ht="13.8" hidden="false" customHeight="false" outlineLevel="0" collapsed="false">
      <c r="A199" s="0" t="s">
        <v>74</v>
      </c>
      <c r="B199" s="1" t="n">
        <v>8904223818850</v>
      </c>
      <c r="C199" s="0" t="s">
        <v>10</v>
      </c>
      <c r="D199" s="0" t="n">
        <v>240</v>
      </c>
      <c r="E199" s="0" t="n">
        <v>240</v>
      </c>
      <c r="F199" s="3" t="n">
        <v>0.24</v>
      </c>
      <c r="G199" s="0" t="n">
        <v>0.5</v>
      </c>
      <c r="H199" s="0" t="s">
        <v>318</v>
      </c>
      <c r="I199" s="0" t="s">
        <v>498</v>
      </c>
    </row>
    <row r="200" customFormat="false" ht="13.8" hidden="false" customHeight="false" outlineLevel="0" collapsed="false">
      <c r="A200" s="0" t="s">
        <v>75</v>
      </c>
      <c r="B200" s="1" t="n">
        <v>8904223819338</v>
      </c>
      <c r="C200" s="0" t="s">
        <v>10</v>
      </c>
      <c r="D200" s="0" t="n">
        <v>600</v>
      </c>
      <c r="E200" s="0" t="n">
        <v>600</v>
      </c>
      <c r="F200" s="3" t="n">
        <v>0.6</v>
      </c>
      <c r="G200" s="0" t="n">
        <v>1</v>
      </c>
      <c r="H200" s="0" t="s">
        <v>439</v>
      </c>
      <c r="I200" s="0" t="s">
        <v>504</v>
      </c>
    </row>
    <row r="201" customFormat="false" ht="13.8" hidden="false" customHeight="false" outlineLevel="0" collapsed="false">
      <c r="A201" s="0" t="s">
        <v>76</v>
      </c>
      <c r="B201" s="1" t="n">
        <v>8904223817273</v>
      </c>
      <c r="C201" s="0" t="s">
        <v>12</v>
      </c>
      <c r="D201" s="0" t="n">
        <v>65</v>
      </c>
      <c r="E201" s="0" t="n">
        <v>130</v>
      </c>
      <c r="F201" s="3" t="n">
        <v>0.13</v>
      </c>
      <c r="G201" s="0" t="n">
        <v>0.5</v>
      </c>
      <c r="H201" s="0" t="s">
        <v>246</v>
      </c>
      <c r="I201" s="0" t="s">
        <v>498</v>
      </c>
    </row>
    <row r="202" customFormat="false" ht="13.8" hidden="false" customHeight="false" outlineLevel="0" collapsed="false">
      <c r="A202" s="0" t="s">
        <v>76</v>
      </c>
      <c r="B202" s="1" t="n">
        <v>8904223815866</v>
      </c>
      <c r="C202" s="0" t="s">
        <v>12</v>
      </c>
      <c r="D202" s="0" t="n">
        <v>113</v>
      </c>
      <c r="E202" s="0" t="n">
        <v>226</v>
      </c>
      <c r="F202" s="3" t="n">
        <v>0.226</v>
      </c>
      <c r="G202" s="0" t="n">
        <v>0.5</v>
      </c>
      <c r="H202" s="0" t="s">
        <v>246</v>
      </c>
      <c r="I202" s="0" t="s">
        <v>498</v>
      </c>
    </row>
    <row r="203" customFormat="false" ht="13.8" hidden="false" customHeight="false" outlineLevel="0" collapsed="false">
      <c r="A203" s="0" t="s">
        <v>76</v>
      </c>
      <c r="B203" s="1" t="n">
        <v>8904223815859</v>
      </c>
      <c r="C203" s="0" t="s">
        <v>10</v>
      </c>
      <c r="D203" s="0" t="n">
        <v>165</v>
      </c>
      <c r="E203" s="0" t="n">
        <v>165</v>
      </c>
      <c r="F203" s="3" t="n">
        <v>0.165</v>
      </c>
      <c r="G203" s="0" t="n">
        <v>0.5</v>
      </c>
      <c r="H203" s="0" t="s">
        <v>246</v>
      </c>
      <c r="I203" s="0" t="s">
        <v>498</v>
      </c>
    </row>
    <row r="204" customFormat="false" ht="13.8" hidden="false" customHeight="false" outlineLevel="0" collapsed="false">
      <c r="A204" s="0" t="s">
        <v>76</v>
      </c>
      <c r="B204" s="1" t="n">
        <v>8904223815682</v>
      </c>
      <c r="C204" s="0" t="s">
        <v>10</v>
      </c>
      <c r="D204" s="0" t="n">
        <v>210</v>
      </c>
      <c r="E204" s="0" t="n">
        <v>210</v>
      </c>
      <c r="F204" s="3" t="n">
        <v>0.21</v>
      </c>
      <c r="G204" s="0" t="n">
        <v>0.5</v>
      </c>
      <c r="H204" s="0" t="s">
        <v>246</v>
      </c>
      <c r="I204" s="0" t="s">
        <v>498</v>
      </c>
    </row>
    <row r="205" customFormat="false" ht="13.8" hidden="false" customHeight="false" outlineLevel="0" collapsed="false">
      <c r="A205" s="0" t="s">
        <v>77</v>
      </c>
      <c r="B205" s="1" t="n">
        <v>8904223816214</v>
      </c>
      <c r="C205" s="0" t="s">
        <v>10</v>
      </c>
      <c r="D205" s="0" t="n">
        <v>120</v>
      </c>
      <c r="E205" s="0" t="n">
        <v>120</v>
      </c>
      <c r="F205" s="3" t="n">
        <v>0.12</v>
      </c>
      <c r="G205" s="0" t="n">
        <v>0.5</v>
      </c>
      <c r="H205" s="0" t="s">
        <v>436</v>
      </c>
      <c r="I205" s="0" t="s">
        <v>498</v>
      </c>
    </row>
    <row r="206" customFormat="false" ht="13.8" hidden="false" customHeight="false" outlineLevel="0" collapsed="false">
      <c r="A206" s="0" t="s">
        <v>77</v>
      </c>
      <c r="B206" s="1" t="n">
        <v>8904223818874</v>
      </c>
      <c r="C206" s="0" t="s">
        <v>10</v>
      </c>
      <c r="D206" s="0" t="n">
        <v>100</v>
      </c>
      <c r="E206" s="0" t="n">
        <v>100</v>
      </c>
      <c r="F206" s="3" t="n">
        <v>0.1</v>
      </c>
      <c r="G206" s="0" t="n">
        <v>0.5</v>
      </c>
      <c r="H206" s="0" t="s">
        <v>436</v>
      </c>
      <c r="I206" s="0" t="s">
        <v>498</v>
      </c>
    </row>
    <row r="207" customFormat="false" ht="13.8" hidden="false" customHeight="false" outlineLevel="0" collapsed="false">
      <c r="A207" s="0" t="s">
        <v>78</v>
      </c>
      <c r="B207" s="1" t="n">
        <v>8904223818706</v>
      </c>
      <c r="C207" s="0" t="s">
        <v>10</v>
      </c>
      <c r="D207" s="0" t="n">
        <v>127</v>
      </c>
      <c r="E207" s="0" t="n">
        <v>127</v>
      </c>
      <c r="F207" s="3" t="n">
        <v>0.127</v>
      </c>
      <c r="G207" s="0" t="n">
        <v>0.5</v>
      </c>
      <c r="H207" s="0" t="s">
        <v>202</v>
      </c>
      <c r="I207" s="0" t="s">
        <v>498</v>
      </c>
    </row>
    <row r="208" customFormat="false" ht="13.8" hidden="false" customHeight="false" outlineLevel="0" collapsed="false">
      <c r="A208" s="0" t="s">
        <v>78</v>
      </c>
      <c r="B208" s="1" t="n">
        <v>8904223818942</v>
      </c>
      <c r="C208" s="0" t="s">
        <v>10</v>
      </c>
      <c r="D208" s="0" t="n">
        <v>133</v>
      </c>
      <c r="E208" s="0" t="n">
        <v>133</v>
      </c>
      <c r="F208" s="3" t="n">
        <v>0.133</v>
      </c>
      <c r="G208" s="0" t="n">
        <v>0.5</v>
      </c>
      <c r="H208" s="0" t="s">
        <v>202</v>
      </c>
      <c r="I208" s="0" t="s">
        <v>498</v>
      </c>
    </row>
    <row r="209" customFormat="false" ht="13.8" hidden="false" customHeight="false" outlineLevel="0" collapsed="false">
      <c r="A209" s="0" t="s">
        <v>78</v>
      </c>
      <c r="B209" s="1" t="n">
        <v>8904223818850</v>
      </c>
      <c r="C209" s="0" t="s">
        <v>10</v>
      </c>
      <c r="D209" s="0" t="n">
        <v>240</v>
      </c>
      <c r="E209" s="0" t="n">
        <v>240</v>
      </c>
      <c r="F209" s="3" t="n">
        <v>0.24</v>
      </c>
      <c r="G209" s="0" t="n">
        <v>0.5</v>
      </c>
      <c r="H209" s="0" t="s">
        <v>202</v>
      </c>
      <c r="I209" s="0" t="s">
        <v>498</v>
      </c>
    </row>
    <row r="210" customFormat="false" ht="13.8" hidden="false" customHeight="false" outlineLevel="0" collapsed="false">
      <c r="A210" s="0" t="s">
        <v>79</v>
      </c>
      <c r="B210" s="1" t="n">
        <v>8904223818614</v>
      </c>
      <c r="C210" s="0" t="s">
        <v>10</v>
      </c>
      <c r="D210" s="0" t="n">
        <v>65</v>
      </c>
      <c r="E210" s="0" t="n">
        <v>65</v>
      </c>
      <c r="F210" s="3" t="n">
        <v>0.065</v>
      </c>
      <c r="G210" s="0" t="n">
        <v>0.5</v>
      </c>
      <c r="H210" s="0" t="s">
        <v>230</v>
      </c>
      <c r="I210" s="0" t="s">
        <v>498</v>
      </c>
    </row>
    <row r="211" customFormat="false" ht="13.8" hidden="false" customHeight="false" outlineLevel="0" collapsed="false">
      <c r="A211" s="0" t="s">
        <v>79</v>
      </c>
      <c r="B211" s="1" t="n">
        <v>8904223815866</v>
      </c>
      <c r="C211" s="0" t="s">
        <v>10</v>
      </c>
      <c r="D211" s="0" t="n">
        <v>113</v>
      </c>
      <c r="E211" s="0" t="n">
        <v>113</v>
      </c>
      <c r="F211" s="3" t="n">
        <v>0.113</v>
      </c>
      <c r="G211" s="0" t="n">
        <v>0.5</v>
      </c>
      <c r="H211" s="0" t="s">
        <v>230</v>
      </c>
      <c r="I211" s="0" t="s">
        <v>498</v>
      </c>
    </row>
    <row r="212" customFormat="false" ht="13.8" hidden="false" customHeight="false" outlineLevel="0" collapsed="false">
      <c r="A212" s="0" t="s">
        <v>79</v>
      </c>
      <c r="B212" s="1" t="n">
        <v>8904223815859</v>
      </c>
      <c r="C212" s="0" t="s">
        <v>10</v>
      </c>
      <c r="D212" s="0" t="n">
        <v>165</v>
      </c>
      <c r="E212" s="0" t="n">
        <v>165</v>
      </c>
      <c r="F212" s="3" t="n">
        <v>0.165</v>
      </c>
      <c r="G212" s="0" t="n">
        <v>0.5</v>
      </c>
      <c r="H212" s="0" t="s">
        <v>230</v>
      </c>
      <c r="I212" s="0" t="s">
        <v>498</v>
      </c>
    </row>
    <row r="213" customFormat="false" ht="13.8" hidden="false" customHeight="false" outlineLevel="0" collapsed="false">
      <c r="A213" s="0" t="s">
        <v>79</v>
      </c>
      <c r="B213" s="1" t="n">
        <v>8904223817334</v>
      </c>
      <c r="C213" s="0" t="s">
        <v>10</v>
      </c>
      <c r="D213" s="0" t="n">
        <v>170</v>
      </c>
      <c r="E213" s="0" t="n">
        <v>170</v>
      </c>
      <c r="F213" s="3" t="n">
        <v>0.17</v>
      </c>
      <c r="G213" s="0" t="n">
        <v>0.5</v>
      </c>
      <c r="H213" s="0" t="s">
        <v>230</v>
      </c>
      <c r="I213" s="0" t="s">
        <v>498</v>
      </c>
    </row>
    <row r="214" customFormat="false" ht="13.8" hidden="false" customHeight="false" outlineLevel="0" collapsed="false">
      <c r="A214" s="0" t="s">
        <v>79</v>
      </c>
      <c r="B214" s="1" t="s">
        <v>80</v>
      </c>
      <c r="C214" s="0" t="s">
        <v>10</v>
      </c>
      <c r="D214" s="0" t="n">
        <v>500</v>
      </c>
      <c r="E214" s="0" t="n">
        <v>500</v>
      </c>
      <c r="F214" s="3" t="n">
        <v>0.5</v>
      </c>
      <c r="G214" s="0" t="n">
        <v>0.5</v>
      </c>
      <c r="H214" s="0" t="s">
        <v>230</v>
      </c>
      <c r="I214" s="0" t="s">
        <v>498</v>
      </c>
    </row>
    <row r="215" customFormat="false" ht="13.8" hidden="false" customHeight="false" outlineLevel="0" collapsed="false">
      <c r="A215" s="0" t="s">
        <v>79</v>
      </c>
      <c r="B215" s="1" t="n">
        <v>8904223819369</v>
      </c>
      <c r="C215" s="0" t="s">
        <v>10</v>
      </c>
      <c r="D215" s="0" t="n">
        <v>170</v>
      </c>
      <c r="E215" s="0" t="n">
        <v>170</v>
      </c>
      <c r="F215" s="3" t="n">
        <v>0.17</v>
      </c>
      <c r="G215" s="0" t="n">
        <v>0.5</v>
      </c>
      <c r="H215" s="0" t="s">
        <v>230</v>
      </c>
      <c r="I215" s="0" t="s">
        <v>498</v>
      </c>
    </row>
    <row r="216" customFormat="false" ht="13.8" hidden="false" customHeight="false" outlineLevel="0" collapsed="false">
      <c r="A216" s="0" t="s">
        <v>81</v>
      </c>
      <c r="B216" s="1" t="n">
        <v>8904223818706</v>
      </c>
      <c r="C216" s="0" t="s">
        <v>10</v>
      </c>
      <c r="D216" s="0" t="n">
        <v>127</v>
      </c>
      <c r="E216" s="0" t="n">
        <v>127</v>
      </c>
      <c r="F216" s="3" t="n">
        <v>0.127</v>
      </c>
      <c r="G216" s="0" t="n">
        <v>0.5</v>
      </c>
      <c r="H216" s="0" t="s">
        <v>202</v>
      </c>
      <c r="I216" s="0" t="s">
        <v>498</v>
      </c>
    </row>
    <row r="217" customFormat="false" ht="13.8" hidden="false" customHeight="false" outlineLevel="0" collapsed="false">
      <c r="A217" s="0" t="s">
        <v>81</v>
      </c>
      <c r="B217" s="1" t="n">
        <v>8904223818942</v>
      </c>
      <c r="C217" s="0" t="s">
        <v>10</v>
      </c>
      <c r="D217" s="0" t="n">
        <v>133</v>
      </c>
      <c r="E217" s="0" t="n">
        <v>133</v>
      </c>
      <c r="F217" s="3" t="n">
        <v>0.133</v>
      </c>
      <c r="G217" s="0" t="n">
        <v>0.5</v>
      </c>
      <c r="H217" s="0" t="s">
        <v>202</v>
      </c>
      <c r="I217" s="0" t="s">
        <v>498</v>
      </c>
    </row>
    <row r="218" customFormat="false" ht="13.8" hidden="false" customHeight="false" outlineLevel="0" collapsed="false">
      <c r="A218" s="0" t="s">
        <v>81</v>
      </c>
      <c r="B218" s="1" t="n">
        <v>8904223818850</v>
      </c>
      <c r="C218" s="0" t="s">
        <v>10</v>
      </c>
      <c r="D218" s="0" t="n">
        <v>240</v>
      </c>
      <c r="E218" s="0" t="n">
        <v>240</v>
      </c>
      <c r="F218" s="3" t="n">
        <v>0.24</v>
      </c>
      <c r="G218" s="0" t="n">
        <v>0.5</v>
      </c>
      <c r="H218" s="0" t="s">
        <v>202</v>
      </c>
      <c r="I218" s="0" t="s">
        <v>498</v>
      </c>
    </row>
    <row r="219" customFormat="false" ht="13.8" hidden="false" customHeight="false" outlineLevel="0" collapsed="false">
      <c r="A219" s="0" t="s">
        <v>82</v>
      </c>
      <c r="B219" s="1" t="n">
        <v>8904223819468</v>
      </c>
      <c r="C219" s="0" t="s">
        <v>12</v>
      </c>
      <c r="D219" s="0" t="n">
        <v>240</v>
      </c>
      <c r="E219" s="0" t="n">
        <v>480</v>
      </c>
      <c r="F219" s="3" t="n">
        <v>0.48</v>
      </c>
      <c r="G219" s="0" t="n">
        <v>0.5</v>
      </c>
      <c r="H219" s="0" t="s">
        <v>227</v>
      </c>
      <c r="I219" s="0" t="s">
        <v>498</v>
      </c>
    </row>
    <row r="220" customFormat="false" ht="13.8" hidden="false" customHeight="false" outlineLevel="0" collapsed="false">
      <c r="A220" s="0" t="s">
        <v>82</v>
      </c>
      <c r="B220" s="1" t="n">
        <v>8904223818706</v>
      </c>
      <c r="C220" s="0" t="s">
        <v>12</v>
      </c>
      <c r="D220" s="0" t="n">
        <v>127</v>
      </c>
      <c r="E220" s="0" t="n">
        <v>254</v>
      </c>
      <c r="F220" s="3" t="n">
        <v>0.254</v>
      </c>
      <c r="G220" s="0" t="n">
        <v>0.5</v>
      </c>
      <c r="H220" s="0" t="s">
        <v>227</v>
      </c>
      <c r="I220" s="0" t="s">
        <v>498</v>
      </c>
    </row>
    <row r="221" customFormat="false" ht="13.8" hidden="false" customHeight="false" outlineLevel="0" collapsed="false">
      <c r="A221" s="0" t="s">
        <v>83</v>
      </c>
      <c r="B221" s="1" t="n">
        <v>8904223818706</v>
      </c>
      <c r="C221" s="0" t="s">
        <v>10</v>
      </c>
      <c r="D221" s="0" t="n">
        <v>127</v>
      </c>
      <c r="E221" s="0" t="n">
        <v>127</v>
      </c>
      <c r="F221" s="3" t="n">
        <v>0.127</v>
      </c>
      <c r="G221" s="0" t="n">
        <v>0.5</v>
      </c>
      <c r="H221" s="0" t="s">
        <v>199</v>
      </c>
      <c r="I221" s="0" t="s">
        <v>498</v>
      </c>
    </row>
    <row r="222" customFormat="false" ht="13.8" hidden="false" customHeight="false" outlineLevel="0" collapsed="false">
      <c r="A222" s="0" t="s">
        <v>83</v>
      </c>
      <c r="B222" s="1" t="n">
        <v>8904223818850</v>
      </c>
      <c r="C222" s="0" t="s">
        <v>10</v>
      </c>
      <c r="D222" s="0" t="n">
        <v>240</v>
      </c>
      <c r="E222" s="0" t="n">
        <v>240</v>
      </c>
      <c r="F222" s="3" t="n">
        <v>0.24</v>
      </c>
      <c r="G222" s="0" t="n">
        <v>0.5</v>
      </c>
      <c r="H222" s="0" t="s">
        <v>199</v>
      </c>
      <c r="I222" s="0" t="s">
        <v>498</v>
      </c>
    </row>
    <row r="223" customFormat="false" ht="13.8" hidden="false" customHeight="false" outlineLevel="0" collapsed="false">
      <c r="A223" s="0" t="s">
        <v>83</v>
      </c>
      <c r="B223" s="1" t="n">
        <v>8904223819468</v>
      </c>
      <c r="C223" s="0" t="s">
        <v>10</v>
      </c>
      <c r="D223" s="0" t="n">
        <v>240</v>
      </c>
      <c r="E223" s="0" t="n">
        <v>240</v>
      </c>
      <c r="F223" s="3" t="n">
        <v>0.24</v>
      </c>
      <c r="G223" s="0" t="n">
        <v>0.5</v>
      </c>
      <c r="H223" s="0" t="s">
        <v>199</v>
      </c>
      <c r="I223" s="0" t="s">
        <v>498</v>
      </c>
    </row>
    <row r="224" customFormat="false" ht="13.8" hidden="false" customHeight="false" outlineLevel="0" collapsed="false">
      <c r="A224" s="0" t="s">
        <v>84</v>
      </c>
      <c r="B224" s="1" t="n">
        <v>8904223818706</v>
      </c>
      <c r="C224" s="0" t="s">
        <v>10</v>
      </c>
      <c r="D224" s="0" t="n">
        <v>127</v>
      </c>
      <c r="E224" s="0" t="n">
        <v>127</v>
      </c>
      <c r="F224" s="3" t="n">
        <v>0.127</v>
      </c>
      <c r="G224" s="0" t="n">
        <v>0.5</v>
      </c>
      <c r="H224" s="0" t="s">
        <v>233</v>
      </c>
      <c r="I224" s="0" t="s">
        <v>498</v>
      </c>
    </row>
    <row r="225" customFormat="false" ht="13.8" hidden="false" customHeight="false" outlineLevel="0" collapsed="false">
      <c r="A225" s="0" t="s">
        <v>84</v>
      </c>
      <c r="B225" s="1" t="n">
        <v>8904223818942</v>
      </c>
      <c r="C225" s="0" t="s">
        <v>10</v>
      </c>
      <c r="D225" s="0" t="n">
        <v>133</v>
      </c>
      <c r="E225" s="0" t="n">
        <v>133</v>
      </c>
      <c r="F225" s="3" t="n">
        <v>0.133</v>
      </c>
      <c r="G225" s="0" t="n">
        <v>0.5</v>
      </c>
      <c r="H225" s="0" t="s">
        <v>233</v>
      </c>
      <c r="I225" s="0" t="s">
        <v>498</v>
      </c>
    </row>
    <row r="226" customFormat="false" ht="13.8" hidden="false" customHeight="false" outlineLevel="0" collapsed="false">
      <c r="A226" s="0" t="s">
        <v>84</v>
      </c>
      <c r="B226" s="1" t="n">
        <v>8904223818850</v>
      </c>
      <c r="C226" s="0" t="s">
        <v>10</v>
      </c>
      <c r="D226" s="0" t="n">
        <v>240</v>
      </c>
      <c r="E226" s="0" t="n">
        <v>240</v>
      </c>
      <c r="F226" s="3" t="n">
        <v>0.24</v>
      </c>
      <c r="G226" s="0" t="n">
        <v>0.5</v>
      </c>
      <c r="H226" s="0" t="s">
        <v>233</v>
      </c>
      <c r="I226" s="0" t="s">
        <v>498</v>
      </c>
    </row>
    <row r="227" customFormat="false" ht="13.8" hidden="false" customHeight="false" outlineLevel="0" collapsed="false">
      <c r="A227" s="0" t="s">
        <v>85</v>
      </c>
      <c r="B227" s="1" t="n">
        <v>8904223819161</v>
      </c>
      <c r="C227" s="0" t="s">
        <v>10</v>
      </c>
      <c r="D227" s="0" t="n">
        <v>115</v>
      </c>
      <c r="E227" s="0" t="n">
        <v>115</v>
      </c>
      <c r="F227" s="3" t="n">
        <v>0.115</v>
      </c>
      <c r="G227" s="0" t="n">
        <v>0.5</v>
      </c>
      <c r="H227" s="0" t="s">
        <v>219</v>
      </c>
      <c r="I227" s="0" t="s">
        <v>498</v>
      </c>
    </row>
    <row r="228" customFormat="false" ht="13.8" hidden="false" customHeight="false" outlineLevel="0" collapsed="false">
      <c r="A228" s="0" t="s">
        <v>85</v>
      </c>
      <c r="B228" s="1" t="n">
        <v>8904223819260</v>
      </c>
      <c r="C228" s="0" t="s">
        <v>10</v>
      </c>
      <c r="D228" s="0" t="n">
        <v>130</v>
      </c>
      <c r="E228" s="0" t="n">
        <v>130</v>
      </c>
      <c r="F228" s="3" t="n">
        <v>0.13</v>
      </c>
      <c r="G228" s="0" t="n">
        <v>0.5</v>
      </c>
      <c r="H228" s="0" t="s">
        <v>219</v>
      </c>
      <c r="I228" s="0" t="s">
        <v>498</v>
      </c>
    </row>
    <row r="229" customFormat="false" ht="13.8" hidden="false" customHeight="false" outlineLevel="0" collapsed="false">
      <c r="A229" s="0" t="s">
        <v>86</v>
      </c>
      <c r="B229" s="1" t="n">
        <v>8904223818683</v>
      </c>
      <c r="C229" s="0" t="s">
        <v>10</v>
      </c>
      <c r="D229" s="0" t="n">
        <v>121</v>
      </c>
      <c r="E229" s="0" t="n">
        <v>121</v>
      </c>
      <c r="F229" s="3" t="n">
        <v>0.121</v>
      </c>
      <c r="G229" s="0" t="n">
        <v>0.5</v>
      </c>
      <c r="H229" s="0" t="s">
        <v>342</v>
      </c>
      <c r="I229" s="0" t="s">
        <v>498</v>
      </c>
    </row>
    <row r="230" customFormat="false" ht="13.8" hidden="false" customHeight="false" outlineLevel="0" collapsed="false">
      <c r="A230" s="0" t="s">
        <v>86</v>
      </c>
      <c r="B230" s="1" t="n">
        <v>8904223819468</v>
      </c>
      <c r="C230" s="0" t="s">
        <v>10</v>
      </c>
      <c r="D230" s="0" t="n">
        <v>240</v>
      </c>
      <c r="E230" s="0" t="n">
        <v>240</v>
      </c>
      <c r="F230" s="3" t="n">
        <v>0.24</v>
      </c>
      <c r="G230" s="0" t="n">
        <v>0.5</v>
      </c>
      <c r="H230" s="0" t="s">
        <v>342</v>
      </c>
      <c r="I230" s="0" t="s">
        <v>498</v>
      </c>
    </row>
    <row r="231" customFormat="false" ht="13.8" hidden="false" customHeight="false" outlineLevel="0" collapsed="false">
      <c r="A231" s="0" t="s">
        <v>86</v>
      </c>
      <c r="B231" s="1" t="n">
        <v>8904223818850</v>
      </c>
      <c r="C231" s="0" t="s">
        <v>10</v>
      </c>
      <c r="D231" s="0" t="n">
        <v>240</v>
      </c>
      <c r="E231" s="0" t="n">
        <v>240</v>
      </c>
      <c r="F231" s="3" t="n">
        <v>0.24</v>
      </c>
      <c r="G231" s="0" t="n">
        <v>0.5</v>
      </c>
      <c r="H231" s="0" t="s">
        <v>342</v>
      </c>
      <c r="I231" s="0" t="s">
        <v>498</v>
      </c>
    </row>
    <row r="232" customFormat="false" ht="13.8" hidden="false" customHeight="false" outlineLevel="0" collapsed="false">
      <c r="A232" s="0" t="s">
        <v>87</v>
      </c>
      <c r="B232" s="1" t="n">
        <v>8904223818706</v>
      </c>
      <c r="C232" s="0" t="s">
        <v>10</v>
      </c>
      <c r="D232" s="0" t="n">
        <v>127</v>
      </c>
      <c r="E232" s="0" t="n">
        <v>127</v>
      </c>
      <c r="F232" s="3" t="n">
        <v>0.127</v>
      </c>
      <c r="G232" s="0" t="n">
        <v>0.5</v>
      </c>
      <c r="H232" s="0" t="s">
        <v>199</v>
      </c>
      <c r="I232" s="0" t="s">
        <v>498</v>
      </c>
    </row>
    <row r="233" customFormat="false" ht="13.8" hidden="false" customHeight="false" outlineLevel="0" collapsed="false">
      <c r="A233" s="0" t="s">
        <v>87</v>
      </c>
      <c r="B233" s="1" t="n">
        <v>8904223818850</v>
      </c>
      <c r="C233" s="0" t="s">
        <v>10</v>
      </c>
      <c r="D233" s="0" t="n">
        <v>240</v>
      </c>
      <c r="E233" s="0" t="n">
        <v>240</v>
      </c>
      <c r="F233" s="3" t="n">
        <v>0.24</v>
      </c>
      <c r="G233" s="0" t="n">
        <v>0.5</v>
      </c>
      <c r="H233" s="0" t="s">
        <v>199</v>
      </c>
      <c r="I233" s="0" t="s">
        <v>498</v>
      </c>
    </row>
    <row r="234" customFormat="false" ht="13.8" hidden="false" customHeight="false" outlineLevel="0" collapsed="false">
      <c r="A234" s="0" t="s">
        <v>87</v>
      </c>
      <c r="B234" s="1" t="n">
        <v>8904223819468</v>
      </c>
      <c r="C234" s="0" t="s">
        <v>10</v>
      </c>
      <c r="D234" s="0" t="n">
        <v>240</v>
      </c>
      <c r="E234" s="0" t="n">
        <v>240</v>
      </c>
      <c r="F234" s="3" t="n">
        <v>0.24</v>
      </c>
      <c r="G234" s="0" t="n">
        <v>0.5</v>
      </c>
      <c r="H234" s="0" t="s">
        <v>199</v>
      </c>
      <c r="I234" s="0" t="s">
        <v>498</v>
      </c>
    </row>
    <row r="235" customFormat="false" ht="13.8" hidden="false" customHeight="false" outlineLevel="0" collapsed="false">
      <c r="A235" s="0" t="s">
        <v>88</v>
      </c>
      <c r="B235" s="1" t="n">
        <v>8904223815859</v>
      </c>
      <c r="C235" s="0" t="s">
        <v>10</v>
      </c>
      <c r="D235" s="0" t="n">
        <v>165</v>
      </c>
      <c r="E235" s="0" t="n">
        <v>165</v>
      </c>
      <c r="F235" s="3" t="n">
        <v>0.165</v>
      </c>
      <c r="G235" s="0" t="n">
        <v>0.5</v>
      </c>
      <c r="H235" s="0" t="s">
        <v>194</v>
      </c>
      <c r="I235" s="0" t="s">
        <v>498</v>
      </c>
    </row>
    <row r="236" customFormat="false" ht="13.8" hidden="false" customHeight="false" outlineLevel="0" collapsed="false">
      <c r="A236" s="0" t="s">
        <v>88</v>
      </c>
      <c r="B236" s="1" t="n">
        <v>8904223817273</v>
      </c>
      <c r="C236" s="0" t="s">
        <v>10</v>
      </c>
      <c r="D236" s="0" t="n">
        <v>65</v>
      </c>
      <c r="E236" s="0" t="n">
        <v>65</v>
      </c>
      <c r="F236" s="3" t="n">
        <v>0.065</v>
      </c>
      <c r="G236" s="0" t="n">
        <v>0.5</v>
      </c>
      <c r="H236" s="0" t="s">
        <v>194</v>
      </c>
      <c r="I236" s="0" t="s">
        <v>498</v>
      </c>
    </row>
    <row r="237" customFormat="false" ht="13.8" hidden="false" customHeight="false" outlineLevel="0" collapsed="false">
      <c r="A237" s="0" t="s">
        <v>88</v>
      </c>
      <c r="B237" s="1" t="n">
        <v>8904223818751</v>
      </c>
      <c r="C237" s="0" t="s">
        <v>10</v>
      </c>
      <c r="D237" s="0" t="n">
        <v>113</v>
      </c>
      <c r="E237" s="0" t="n">
        <v>113</v>
      </c>
      <c r="F237" s="3" t="n">
        <v>0.113</v>
      </c>
      <c r="G237" s="0" t="n">
        <v>0.5</v>
      </c>
      <c r="H237" s="0" t="s">
        <v>194</v>
      </c>
      <c r="I237" s="0" t="s">
        <v>498</v>
      </c>
    </row>
    <row r="238" customFormat="false" ht="13.8" hidden="false" customHeight="false" outlineLevel="0" collapsed="false">
      <c r="A238" s="0" t="s">
        <v>89</v>
      </c>
      <c r="B238" s="1" t="n">
        <v>8904223819291</v>
      </c>
      <c r="C238" s="0" t="s">
        <v>12</v>
      </c>
      <c r="D238" s="0" t="n">
        <v>112</v>
      </c>
      <c r="E238" s="0" t="n">
        <v>224</v>
      </c>
      <c r="F238" s="3" t="n">
        <v>0.224</v>
      </c>
      <c r="G238" s="0" t="n">
        <v>0.5</v>
      </c>
      <c r="H238" s="0" t="s">
        <v>212</v>
      </c>
      <c r="I238" s="0" t="s">
        <v>498</v>
      </c>
    </row>
    <row r="239" customFormat="false" ht="13.8" hidden="false" customHeight="false" outlineLevel="0" collapsed="false">
      <c r="A239" s="0" t="s">
        <v>89</v>
      </c>
      <c r="B239" s="1" t="n">
        <v>8904223819031</v>
      </c>
      <c r="C239" s="0" t="s">
        <v>12</v>
      </c>
      <c r="D239" s="0" t="n">
        <v>112</v>
      </c>
      <c r="E239" s="0" t="n">
        <v>224</v>
      </c>
      <c r="F239" s="3" t="n">
        <v>0.224</v>
      </c>
      <c r="G239" s="0" t="n">
        <v>0.5</v>
      </c>
      <c r="H239" s="0" t="s">
        <v>212</v>
      </c>
      <c r="I239" s="0" t="s">
        <v>498</v>
      </c>
    </row>
    <row r="240" customFormat="false" ht="13.8" hidden="false" customHeight="false" outlineLevel="0" collapsed="false">
      <c r="A240" s="0" t="s">
        <v>89</v>
      </c>
      <c r="B240" s="1" t="n">
        <v>8904223819024</v>
      </c>
      <c r="C240" s="0" t="s">
        <v>12</v>
      </c>
      <c r="D240" s="0" t="n">
        <v>112</v>
      </c>
      <c r="E240" s="0" t="n">
        <v>224</v>
      </c>
      <c r="F240" s="3" t="n">
        <v>0.224</v>
      </c>
      <c r="G240" s="0" t="n">
        <v>0.5</v>
      </c>
      <c r="H240" s="0" t="s">
        <v>212</v>
      </c>
      <c r="I240" s="0" t="s">
        <v>498</v>
      </c>
    </row>
    <row r="241" customFormat="false" ht="13.8" hidden="false" customHeight="false" outlineLevel="0" collapsed="false">
      <c r="A241" s="0" t="s">
        <v>89</v>
      </c>
      <c r="B241" s="1" t="n">
        <v>8904223819161</v>
      </c>
      <c r="C241" s="0" t="s">
        <v>10</v>
      </c>
      <c r="D241" s="0" t="n">
        <v>115</v>
      </c>
      <c r="E241" s="0" t="n">
        <v>115</v>
      </c>
      <c r="F241" s="3" t="n">
        <v>0.115</v>
      </c>
      <c r="G241" s="0" t="n">
        <v>0.5</v>
      </c>
      <c r="H241" s="0" t="s">
        <v>212</v>
      </c>
      <c r="I241" s="0" t="s">
        <v>498</v>
      </c>
    </row>
    <row r="242" customFormat="false" ht="13.8" hidden="false" customHeight="false" outlineLevel="0" collapsed="false">
      <c r="A242" s="0" t="s">
        <v>89</v>
      </c>
      <c r="B242" s="1" t="n">
        <v>8904223819260</v>
      </c>
      <c r="C242" s="0" t="s">
        <v>10</v>
      </c>
      <c r="D242" s="0" t="n">
        <v>130</v>
      </c>
      <c r="E242" s="0" t="n">
        <v>130</v>
      </c>
      <c r="F242" s="3" t="n">
        <v>0.13</v>
      </c>
      <c r="G242" s="0" t="n">
        <v>0.5</v>
      </c>
      <c r="H242" s="0" t="s">
        <v>212</v>
      </c>
      <c r="I242" s="0" t="s">
        <v>498</v>
      </c>
    </row>
    <row r="243" customFormat="false" ht="13.8" hidden="false" customHeight="false" outlineLevel="0" collapsed="false">
      <c r="A243" s="0" t="s">
        <v>89</v>
      </c>
      <c r="B243" s="1" t="n">
        <v>8904223819468</v>
      </c>
      <c r="C243" s="0" t="s">
        <v>10</v>
      </c>
      <c r="D243" s="0" t="n">
        <v>240</v>
      </c>
      <c r="E243" s="0" t="n">
        <v>240</v>
      </c>
      <c r="F243" s="3" t="n">
        <v>0.24</v>
      </c>
      <c r="G243" s="0" t="n">
        <v>0.5</v>
      </c>
      <c r="H243" s="0" t="s">
        <v>212</v>
      </c>
      <c r="I243" s="0" t="s">
        <v>498</v>
      </c>
    </row>
    <row r="244" customFormat="false" ht="13.8" hidden="false" customHeight="false" outlineLevel="0" collapsed="false">
      <c r="A244" s="0" t="s">
        <v>90</v>
      </c>
      <c r="B244" s="1" t="n">
        <v>8904223818706</v>
      </c>
      <c r="C244" s="0" t="s">
        <v>10</v>
      </c>
      <c r="D244" s="0" t="n">
        <v>127</v>
      </c>
      <c r="E244" s="0" t="n">
        <v>127</v>
      </c>
      <c r="F244" s="3" t="n">
        <v>0.127</v>
      </c>
      <c r="G244" s="0" t="n">
        <v>0.5</v>
      </c>
      <c r="H244" s="0" t="s">
        <v>194</v>
      </c>
      <c r="I244" s="0" t="s">
        <v>498</v>
      </c>
    </row>
    <row r="245" customFormat="false" ht="13.8" hidden="false" customHeight="false" outlineLevel="0" collapsed="false">
      <c r="A245" s="0" t="s">
        <v>90</v>
      </c>
      <c r="B245" s="1" t="n">
        <v>8904223818942</v>
      </c>
      <c r="C245" s="0" t="s">
        <v>10</v>
      </c>
      <c r="D245" s="0" t="n">
        <v>133</v>
      </c>
      <c r="E245" s="0" t="n">
        <v>133</v>
      </c>
      <c r="F245" s="3" t="n">
        <v>0.133</v>
      </c>
      <c r="G245" s="0" t="n">
        <v>0.5</v>
      </c>
      <c r="H245" s="0" t="s">
        <v>194</v>
      </c>
      <c r="I245" s="0" t="s">
        <v>498</v>
      </c>
    </row>
    <row r="246" customFormat="false" ht="13.8" hidden="false" customHeight="false" outlineLevel="0" collapsed="false">
      <c r="A246" s="0" t="s">
        <v>90</v>
      </c>
      <c r="B246" s="1" t="n">
        <v>8904223818850</v>
      </c>
      <c r="C246" s="0" t="s">
        <v>10</v>
      </c>
      <c r="D246" s="0" t="n">
        <v>240</v>
      </c>
      <c r="E246" s="0" t="n">
        <v>240</v>
      </c>
      <c r="F246" s="3" t="n">
        <v>0.24</v>
      </c>
      <c r="G246" s="0" t="n">
        <v>0.5</v>
      </c>
      <c r="H246" s="0" t="s">
        <v>194</v>
      </c>
      <c r="I246" s="0" t="s">
        <v>498</v>
      </c>
    </row>
    <row r="247" customFormat="false" ht="13.8" hidden="false" customHeight="false" outlineLevel="0" collapsed="false">
      <c r="A247" s="0" t="s">
        <v>91</v>
      </c>
      <c r="B247" s="1" t="n">
        <v>8904223819468</v>
      </c>
      <c r="C247" s="0" t="s">
        <v>10</v>
      </c>
      <c r="D247" s="0" t="n">
        <v>240</v>
      </c>
      <c r="E247" s="0" t="n">
        <v>240</v>
      </c>
      <c r="F247" s="3" t="n">
        <v>0.24</v>
      </c>
      <c r="G247" s="0" t="n">
        <v>0.5</v>
      </c>
      <c r="H247" s="0" t="s">
        <v>233</v>
      </c>
      <c r="I247" s="0" t="s">
        <v>498</v>
      </c>
    </row>
    <row r="248" customFormat="false" ht="13.8" hidden="false" customHeight="false" outlineLevel="0" collapsed="false">
      <c r="A248" s="0" t="s">
        <v>91</v>
      </c>
      <c r="B248" s="1" t="n">
        <v>8904223818669</v>
      </c>
      <c r="C248" s="0" t="s">
        <v>10</v>
      </c>
      <c r="D248" s="0" t="n">
        <v>240</v>
      </c>
      <c r="E248" s="0" t="n">
        <v>240</v>
      </c>
      <c r="F248" s="3" t="n">
        <v>0.24</v>
      </c>
      <c r="G248" s="0" t="n">
        <v>0.5</v>
      </c>
      <c r="H248" s="0" t="s">
        <v>233</v>
      </c>
      <c r="I248" s="0" t="s">
        <v>498</v>
      </c>
    </row>
    <row r="249" customFormat="false" ht="13.8" hidden="false" customHeight="false" outlineLevel="0" collapsed="false">
      <c r="A249" s="0" t="s">
        <v>91</v>
      </c>
      <c r="B249" s="1" t="n">
        <v>8904223818683</v>
      </c>
      <c r="C249" s="0" t="s">
        <v>10</v>
      </c>
      <c r="D249" s="0" t="n">
        <v>121</v>
      </c>
      <c r="E249" s="0" t="n">
        <v>121</v>
      </c>
      <c r="F249" s="3" t="n">
        <v>0.121</v>
      </c>
      <c r="G249" s="0" t="n">
        <v>0.5</v>
      </c>
      <c r="H249" s="0" t="s">
        <v>233</v>
      </c>
      <c r="I249" s="0" t="s">
        <v>498</v>
      </c>
    </row>
    <row r="250" customFormat="false" ht="13.8" hidden="false" customHeight="false" outlineLevel="0" collapsed="false">
      <c r="A250" s="0" t="s">
        <v>91</v>
      </c>
      <c r="B250" s="1" t="n">
        <v>8904223818713</v>
      </c>
      <c r="C250" s="0" t="s">
        <v>10</v>
      </c>
      <c r="D250" s="0" t="n">
        <v>120</v>
      </c>
      <c r="E250" s="0" t="n">
        <v>120</v>
      </c>
      <c r="F250" s="3" t="n">
        <v>0.12</v>
      </c>
      <c r="G250" s="0" t="n">
        <v>0.5</v>
      </c>
      <c r="H250" s="0" t="s">
        <v>233</v>
      </c>
      <c r="I250" s="0" t="s">
        <v>498</v>
      </c>
    </row>
    <row r="251" customFormat="false" ht="13.8" hidden="false" customHeight="false" outlineLevel="0" collapsed="false">
      <c r="A251" s="0" t="s">
        <v>92</v>
      </c>
      <c r="B251" s="1" t="n">
        <v>8904223819321</v>
      </c>
      <c r="C251" s="0" t="s">
        <v>10</v>
      </c>
      <c r="D251" s="0" t="n">
        <v>600</v>
      </c>
      <c r="E251" s="0" t="n">
        <v>600</v>
      </c>
      <c r="F251" s="3" t="n">
        <v>0.6</v>
      </c>
      <c r="G251" s="0" t="n">
        <v>1</v>
      </c>
      <c r="H251" s="0" t="s">
        <v>421</v>
      </c>
      <c r="I251" s="0" t="s">
        <v>504</v>
      </c>
    </row>
    <row r="252" customFormat="false" ht="13.8" hidden="false" customHeight="false" outlineLevel="0" collapsed="false">
      <c r="A252" s="0" t="s">
        <v>92</v>
      </c>
      <c r="B252" s="1" t="n">
        <v>8904223818430</v>
      </c>
      <c r="C252" s="0" t="s">
        <v>10</v>
      </c>
      <c r="D252" s="0" t="n">
        <v>165</v>
      </c>
      <c r="E252" s="0" t="n">
        <v>165</v>
      </c>
      <c r="F252" s="3" t="n">
        <v>0.165</v>
      </c>
      <c r="G252" s="0" t="n">
        <v>0.5</v>
      </c>
      <c r="H252" s="0" t="s">
        <v>421</v>
      </c>
      <c r="I252" s="0" t="s">
        <v>498</v>
      </c>
    </row>
    <row r="253" customFormat="false" ht="13.8" hidden="false" customHeight="false" outlineLevel="0" collapsed="false">
      <c r="A253" s="0" t="s">
        <v>93</v>
      </c>
      <c r="B253" s="1" t="n">
        <v>8904223818669</v>
      </c>
      <c r="C253" s="0" t="s">
        <v>10</v>
      </c>
      <c r="D253" s="0" t="n">
        <v>240</v>
      </c>
      <c r="E253" s="0" t="n">
        <v>240</v>
      </c>
      <c r="F253" s="3" t="n">
        <v>0.24</v>
      </c>
      <c r="G253" s="0" t="n">
        <v>0.5</v>
      </c>
      <c r="H253" s="0" t="s">
        <v>170</v>
      </c>
      <c r="I253" s="0" t="s">
        <v>498</v>
      </c>
    </row>
    <row r="254" customFormat="false" ht="13.8" hidden="false" customHeight="false" outlineLevel="0" collapsed="false">
      <c r="A254" s="0" t="s">
        <v>93</v>
      </c>
      <c r="B254" s="1" t="n">
        <v>8904223819147</v>
      </c>
      <c r="C254" s="0" t="s">
        <v>10</v>
      </c>
      <c r="D254" s="0" t="n">
        <v>240</v>
      </c>
      <c r="E254" s="0" t="n">
        <v>240</v>
      </c>
      <c r="F254" s="3" t="n">
        <v>0.24</v>
      </c>
      <c r="G254" s="0" t="n">
        <v>0.5</v>
      </c>
      <c r="H254" s="0" t="s">
        <v>170</v>
      </c>
      <c r="I254" s="0" t="s">
        <v>498</v>
      </c>
    </row>
    <row r="255" customFormat="false" ht="13.8" hidden="false" customHeight="false" outlineLevel="0" collapsed="false">
      <c r="A255" s="0" t="s">
        <v>93</v>
      </c>
      <c r="B255" s="1" t="n">
        <v>8904223818850</v>
      </c>
      <c r="C255" s="0" t="s">
        <v>10</v>
      </c>
      <c r="D255" s="0" t="n">
        <v>240</v>
      </c>
      <c r="E255" s="0" t="n">
        <v>240</v>
      </c>
      <c r="F255" s="3" t="n">
        <v>0.24</v>
      </c>
      <c r="G255" s="0" t="n">
        <v>0.5</v>
      </c>
      <c r="H255" s="0" t="s">
        <v>170</v>
      </c>
      <c r="I255" s="0" t="s">
        <v>498</v>
      </c>
    </row>
    <row r="256" customFormat="false" ht="13.8" hidden="false" customHeight="false" outlineLevel="0" collapsed="false">
      <c r="A256" s="0" t="s">
        <v>93</v>
      </c>
      <c r="B256" s="1" t="n">
        <v>8904223819505</v>
      </c>
      <c r="C256" s="0" t="s">
        <v>10</v>
      </c>
      <c r="D256" s="0" t="n">
        <v>210</v>
      </c>
      <c r="E256" s="0" t="n">
        <v>210</v>
      </c>
      <c r="F256" s="3" t="n">
        <v>0.21</v>
      </c>
      <c r="G256" s="0" t="n">
        <v>0.5</v>
      </c>
      <c r="H256" s="0" t="s">
        <v>170</v>
      </c>
      <c r="I256" s="0" t="s">
        <v>498</v>
      </c>
    </row>
    <row r="257" customFormat="false" ht="13.8" hidden="false" customHeight="false" outlineLevel="0" collapsed="false">
      <c r="A257" s="0" t="s">
        <v>94</v>
      </c>
      <c r="B257" s="1" t="n">
        <v>8904223818706</v>
      </c>
      <c r="C257" s="0" t="s">
        <v>10</v>
      </c>
      <c r="D257" s="0" t="n">
        <v>127</v>
      </c>
      <c r="E257" s="0" t="n">
        <v>127</v>
      </c>
      <c r="F257" s="3" t="n">
        <v>0.127</v>
      </c>
      <c r="G257" s="0" t="n">
        <v>0.5</v>
      </c>
      <c r="H257" s="0" t="s">
        <v>205</v>
      </c>
      <c r="I257" s="0" t="s">
        <v>498</v>
      </c>
    </row>
    <row r="258" customFormat="false" ht="13.8" hidden="false" customHeight="false" outlineLevel="0" collapsed="false">
      <c r="A258" s="0" t="s">
        <v>94</v>
      </c>
      <c r="B258" s="1" t="n">
        <v>8904223818942</v>
      </c>
      <c r="C258" s="0" t="s">
        <v>10</v>
      </c>
      <c r="D258" s="0" t="n">
        <v>133</v>
      </c>
      <c r="E258" s="0" t="n">
        <v>133</v>
      </c>
      <c r="F258" s="3" t="n">
        <v>0.133</v>
      </c>
      <c r="G258" s="0" t="n">
        <v>0.5</v>
      </c>
      <c r="H258" s="0" t="s">
        <v>205</v>
      </c>
      <c r="I258" s="0" t="s">
        <v>498</v>
      </c>
    </row>
    <row r="259" customFormat="false" ht="13.8" hidden="false" customHeight="false" outlineLevel="0" collapsed="false">
      <c r="A259" s="0" t="s">
        <v>94</v>
      </c>
      <c r="B259" s="1" t="n">
        <v>8904223818850</v>
      </c>
      <c r="C259" s="0" t="s">
        <v>10</v>
      </c>
      <c r="D259" s="0" t="n">
        <v>240</v>
      </c>
      <c r="E259" s="0" t="n">
        <v>240</v>
      </c>
      <c r="F259" s="3" t="n">
        <v>0.24</v>
      </c>
      <c r="G259" s="0" t="n">
        <v>0.5</v>
      </c>
      <c r="H259" s="0" t="s">
        <v>205</v>
      </c>
      <c r="I259" s="0" t="s">
        <v>498</v>
      </c>
    </row>
    <row r="260" customFormat="false" ht="13.8" hidden="false" customHeight="false" outlineLevel="0" collapsed="false">
      <c r="A260" s="0" t="s">
        <v>94</v>
      </c>
      <c r="B260" s="1" t="n">
        <v>8904223819246</v>
      </c>
      <c r="C260" s="0" t="s">
        <v>12</v>
      </c>
      <c r="D260" s="0" t="n">
        <v>290</v>
      </c>
      <c r="E260" s="0" t="n">
        <v>580</v>
      </c>
      <c r="F260" s="3" t="n">
        <v>0.58</v>
      </c>
      <c r="G260" s="0" t="n">
        <v>1</v>
      </c>
      <c r="H260" s="0" t="s">
        <v>205</v>
      </c>
      <c r="I260" s="0" t="s">
        <v>504</v>
      </c>
    </row>
    <row r="261" customFormat="false" ht="13.8" hidden="false" customHeight="false" outlineLevel="0" collapsed="false">
      <c r="A261" s="0" t="s">
        <v>95</v>
      </c>
      <c r="B261" s="1" t="n">
        <v>8904223818706</v>
      </c>
      <c r="C261" s="0" t="s">
        <v>10</v>
      </c>
      <c r="D261" s="0" t="n">
        <v>127</v>
      </c>
      <c r="E261" s="0" t="n">
        <v>127</v>
      </c>
      <c r="F261" s="3" t="n">
        <v>0.127</v>
      </c>
      <c r="G261" s="0" t="n">
        <v>0.5</v>
      </c>
      <c r="H261" s="0" t="s">
        <v>202</v>
      </c>
      <c r="I261" s="0" t="s">
        <v>498</v>
      </c>
    </row>
    <row r="262" customFormat="false" ht="13.8" hidden="false" customHeight="false" outlineLevel="0" collapsed="false">
      <c r="A262" s="0" t="s">
        <v>95</v>
      </c>
      <c r="B262" s="1" t="n">
        <v>8904223818850</v>
      </c>
      <c r="C262" s="0" t="s">
        <v>10</v>
      </c>
      <c r="D262" s="0" t="n">
        <v>240</v>
      </c>
      <c r="E262" s="0" t="n">
        <v>240</v>
      </c>
      <c r="F262" s="3" t="n">
        <v>0.24</v>
      </c>
      <c r="G262" s="0" t="n">
        <v>0.5</v>
      </c>
      <c r="H262" s="0" t="s">
        <v>202</v>
      </c>
      <c r="I262" s="0" t="s">
        <v>498</v>
      </c>
    </row>
    <row r="263" customFormat="false" ht="13.8" hidden="false" customHeight="false" outlineLevel="0" collapsed="false">
      <c r="A263" s="0" t="s">
        <v>95</v>
      </c>
      <c r="B263" s="1" t="n">
        <v>8904223819468</v>
      </c>
      <c r="C263" s="0" t="s">
        <v>10</v>
      </c>
      <c r="D263" s="0" t="n">
        <v>240</v>
      </c>
      <c r="E263" s="0" t="n">
        <v>240</v>
      </c>
      <c r="F263" s="3" t="n">
        <v>0.24</v>
      </c>
      <c r="G263" s="0" t="n">
        <v>0.5</v>
      </c>
      <c r="H263" s="0" t="s">
        <v>202</v>
      </c>
      <c r="I263" s="0" t="s">
        <v>498</v>
      </c>
    </row>
    <row r="264" customFormat="false" ht="13.8" hidden="false" customHeight="false" outlineLevel="0" collapsed="false">
      <c r="A264" s="0" t="s">
        <v>96</v>
      </c>
      <c r="B264" s="1" t="n">
        <v>8904223819468</v>
      </c>
      <c r="C264" s="0" t="s">
        <v>10</v>
      </c>
      <c r="D264" s="0" t="n">
        <v>240</v>
      </c>
      <c r="E264" s="0" t="n">
        <v>240</v>
      </c>
      <c r="F264" s="3" t="n">
        <v>0.24</v>
      </c>
      <c r="G264" s="0" t="n">
        <v>0.5</v>
      </c>
      <c r="H264" s="0" t="s">
        <v>182</v>
      </c>
      <c r="I264" s="0" t="s">
        <v>498</v>
      </c>
    </row>
    <row r="265" customFormat="false" ht="13.8" hidden="false" customHeight="false" outlineLevel="0" collapsed="false">
      <c r="A265" s="0" t="s">
        <v>97</v>
      </c>
      <c r="B265" s="1" t="n">
        <v>8904223818706</v>
      </c>
      <c r="C265" s="0" t="s">
        <v>10</v>
      </c>
      <c r="D265" s="0" t="n">
        <v>127</v>
      </c>
      <c r="E265" s="0" t="n">
        <v>127</v>
      </c>
      <c r="F265" s="3" t="n">
        <v>0.127</v>
      </c>
      <c r="G265" s="0" t="n">
        <v>0.5</v>
      </c>
      <c r="H265" s="0" t="s">
        <v>418</v>
      </c>
      <c r="I265" s="0" t="s">
        <v>498</v>
      </c>
    </row>
    <row r="266" customFormat="false" ht="13.8" hidden="false" customHeight="false" outlineLevel="0" collapsed="false">
      <c r="A266" s="0" t="s">
        <v>97</v>
      </c>
      <c r="B266" s="1" t="n">
        <v>8904223818942</v>
      </c>
      <c r="C266" s="0" t="s">
        <v>10</v>
      </c>
      <c r="D266" s="0" t="n">
        <v>133</v>
      </c>
      <c r="E266" s="0" t="n">
        <v>133</v>
      </c>
      <c r="F266" s="3" t="n">
        <v>0.133</v>
      </c>
      <c r="G266" s="0" t="n">
        <v>0.5</v>
      </c>
      <c r="H266" s="0" t="s">
        <v>418</v>
      </c>
      <c r="I266" s="0" t="s">
        <v>498</v>
      </c>
    </row>
    <row r="267" customFormat="false" ht="13.8" hidden="false" customHeight="false" outlineLevel="0" collapsed="false">
      <c r="A267" s="0" t="s">
        <v>97</v>
      </c>
      <c r="B267" s="1" t="n">
        <v>8904223818850</v>
      </c>
      <c r="C267" s="0" t="s">
        <v>10</v>
      </c>
      <c r="D267" s="0" t="n">
        <v>240</v>
      </c>
      <c r="E267" s="0" t="n">
        <v>240</v>
      </c>
      <c r="F267" s="3" t="n">
        <v>0.24</v>
      </c>
      <c r="G267" s="0" t="n">
        <v>0.5</v>
      </c>
      <c r="H267" s="0" t="s">
        <v>418</v>
      </c>
      <c r="I267" s="0" t="s">
        <v>498</v>
      </c>
    </row>
    <row r="268" customFormat="false" ht="13.8" hidden="false" customHeight="false" outlineLevel="0" collapsed="false">
      <c r="A268" s="0" t="s">
        <v>98</v>
      </c>
      <c r="B268" s="1" t="n">
        <v>8904223818706</v>
      </c>
      <c r="C268" s="0" t="s">
        <v>10</v>
      </c>
      <c r="D268" s="0" t="n">
        <v>127</v>
      </c>
      <c r="E268" s="0" t="n">
        <v>127</v>
      </c>
      <c r="F268" s="3" t="n">
        <v>0.127</v>
      </c>
      <c r="G268" s="0" t="n">
        <v>0.5</v>
      </c>
      <c r="H268" s="0" t="s">
        <v>199</v>
      </c>
      <c r="I268" s="0" t="s">
        <v>498</v>
      </c>
    </row>
    <row r="269" customFormat="false" ht="13.8" hidden="false" customHeight="false" outlineLevel="0" collapsed="false">
      <c r="A269" s="0" t="s">
        <v>98</v>
      </c>
      <c r="B269" s="1" t="n">
        <v>8904223818850</v>
      </c>
      <c r="C269" s="0" t="s">
        <v>10</v>
      </c>
      <c r="D269" s="0" t="n">
        <v>240</v>
      </c>
      <c r="E269" s="0" t="n">
        <v>240</v>
      </c>
      <c r="F269" s="3" t="n">
        <v>0.24</v>
      </c>
      <c r="G269" s="0" t="n">
        <v>0.5</v>
      </c>
      <c r="H269" s="0" t="s">
        <v>199</v>
      </c>
      <c r="I269" s="0" t="s">
        <v>498</v>
      </c>
    </row>
    <row r="270" customFormat="false" ht="13.8" hidden="false" customHeight="false" outlineLevel="0" collapsed="false">
      <c r="A270" s="0" t="s">
        <v>98</v>
      </c>
      <c r="B270" s="1" t="n">
        <v>8904223819468</v>
      </c>
      <c r="C270" s="0" t="s">
        <v>10</v>
      </c>
      <c r="D270" s="0" t="n">
        <v>240</v>
      </c>
      <c r="E270" s="0" t="n">
        <v>240</v>
      </c>
      <c r="F270" s="3" t="n">
        <v>0.24</v>
      </c>
      <c r="G270" s="0" t="n">
        <v>0.5</v>
      </c>
      <c r="H270" s="0" t="s">
        <v>199</v>
      </c>
      <c r="I270" s="0" t="s">
        <v>498</v>
      </c>
    </row>
    <row r="271" customFormat="false" ht="13.8" hidden="false" customHeight="false" outlineLevel="0" collapsed="false">
      <c r="A271" s="0" t="s">
        <v>99</v>
      </c>
      <c r="B271" s="1" t="n">
        <v>8904223818706</v>
      </c>
      <c r="C271" s="0" t="s">
        <v>10</v>
      </c>
      <c r="D271" s="0" t="n">
        <v>127</v>
      </c>
      <c r="E271" s="0" t="n">
        <v>127</v>
      </c>
      <c r="F271" s="3" t="n">
        <v>0.127</v>
      </c>
      <c r="G271" s="0" t="n">
        <v>0.5</v>
      </c>
      <c r="H271" s="0" t="s">
        <v>271</v>
      </c>
      <c r="I271" s="0" t="s">
        <v>498</v>
      </c>
    </row>
    <row r="272" customFormat="false" ht="13.8" hidden="false" customHeight="false" outlineLevel="0" collapsed="false">
      <c r="A272" s="0" t="s">
        <v>99</v>
      </c>
      <c r="B272" s="1" t="n">
        <v>8904223818942</v>
      </c>
      <c r="C272" s="0" t="s">
        <v>10</v>
      </c>
      <c r="D272" s="0" t="n">
        <v>133</v>
      </c>
      <c r="E272" s="0" t="n">
        <v>133</v>
      </c>
      <c r="F272" s="3" t="n">
        <v>0.133</v>
      </c>
      <c r="G272" s="0" t="n">
        <v>0.5</v>
      </c>
      <c r="H272" s="0" t="s">
        <v>271</v>
      </c>
      <c r="I272" s="0" t="s">
        <v>498</v>
      </c>
    </row>
    <row r="273" customFormat="false" ht="13.8" hidden="false" customHeight="false" outlineLevel="0" collapsed="false">
      <c r="A273" s="0" t="s">
        <v>99</v>
      </c>
      <c r="B273" s="1" t="n">
        <v>8904223818850</v>
      </c>
      <c r="C273" s="0" t="s">
        <v>10</v>
      </c>
      <c r="D273" s="0" t="n">
        <v>240</v>
      </c>
      <c r="E273" s="0" t="n">
        <v>240</v>
      </c>
      <c r="F273" s="3" t="n">
        <v>0.24</v>
      </c>
      <c r="G273" s="0" t="n">
        <v>0.5</v>
      </c>
      <c r="H273" s="0" t="s">
        <v>271</v>
      </c>
      <c r="I273" s="0" t="s">
        <v>498</v>
      </c>
    </row>
    <row r="274" customFormat="false" ht="13.8" hidden="false" customHeight="false" outlineLevel="0" collapsed="false">
      <c r="A274" s="0" t="s">
        <v>100</v>
      </c>
      <c r="B274" s="1" t="n">
        <v>8904223819147</v>
      </c>
      <c r="C274" s="0" t="s">
        <v>10</v>
      </c>
      <c r="D274" s="0" t="n">
        <v>240</v>
      </c>
      <c r="E274" s="0" t="n">
        <v>240</v>
      </c>
      <c r="F274" s="3" t="n">
        <v>0.24</v>
      </c>
      <c r="G274" s="0" t="n">
        <v>0.5</v>
      </c>
      <c r="H274" s="0" t="s">
        <v>428</v>
      </c>
      <c r="I274" s="0" t="s">
        <v>498</v>
      </c>
    </row>
    <row r="275" customFormat="false" ht="13.8" hidden="false" customHeight="false" outlineLevel="0" collapsed="false">
      <c r="A275" s="0" t="s">
        <v>100</v>
      </c>
      <c r="B275" s="1" t="n">
        <v>8904223819468</v>
      </c>
      <c r="C275" s="0" t="s">
        <v>10</v>
      </c>
      <c r="D275" s="0" t="n">
        <v>240</v>
      </c>
      <c r="E275" s="0" t="n">
        <v>240</v>
      </c>
      <c r="F275" s="3" t="n">
        <v>0.24</v>
      </c>
      <c r="G275" s="0" t="n">
        <v>0.5</v>
      </c>
      <c r="H275" s="0" t="s">
        <v>428</v>
      </c>
      <c r="I275" s="0" t="s">
        <v>498</v>
      </c>
    </row>
    <row r="276" customFormat="false" ht="13.8" hidden="false" customHeight="false" outlineLevel="0" collapsed="false">
      <c r="A276" s="0" t="s">
        <v>100</v>
      </c>
      <c r="B276" s="1" t="n">
        <v>8904223819277</v>
      </c>
      <c r="C276" s="0" t="s">
        <v>10</v>
      </c>
      <c r="D276" s="0" t="n">
        <v>350</v>
      </c>
      <c r="E276" s="0" t="n">
        <v>350</v>
      </c>
      <c r="F276" s="3" t="n">
        <v>0.35</v>
      </c>
      <c r="G276" s="0" t="n">
        <v>0.5</v>
      </c>
      <c r="H276" s="0" t="s">
        <v>428</v>
      </c>
      <c r="I276" s="0" t="s">
        <v>498</v>
      </c>
    </row>
    <row r="277" customFormat="false" ht="13.8" hidden="false" customHeight="false" outlineLevel="0" collapsed="false">
      <c r="A277" s="0" t="s">
        <v>101</v>
      </c>
      <c r="B277" s="1" t="n">
        <v>8904223818850</v>
      </c>
      <c r="C277" s="0" t="s">
        <v>12</v>
      </c>
      <c r="D277" s="0" t="n">
        <v>240</v>
      </c>
      <c r="E277" s="0" t="n">
        <v>480</v>
      </c>
      <c r="F277" s="3" t="n">
        <v>0.48</v>
      </c>
      <c r="G277" s="0" t="n">
        <v>0.5</v>
      </c>
      <c r="H277" s="0" t="s">
        <v>170</v>
      </c>
      <c r="I277" s="0" t="s">
        <v>498</v>
      </c>
    </row>
    <row r="278" customFormat="false" ht="13.8" hidden="false" customHeight="false" outlineLevel="0" collapsed="false">
      <c r="A278" s="0" t="s">
        <v>101</v>
      </c>
      <c r="B278" s="1" t="n">
        <v>8904223818713</v>
      </c>
      <c r="C278" s="0" t="s">
        <v>10</v>
      </c>
      <c r="D278" s="0" t="n">
        <v>120</v>
      </c>
      <c r="E278" s="0" t="n">
        <v>120</v>
      </c>
      <c r="F278" s="3" t="n">
        <v>0.12</v>
      </c>
      <c r="G278" s="0" t="n">
        <v>0.5</v>
      </c>
      <c r="H278" s="0" t="s">
        <v>170</v>
      </c>
      <c r="I278" s="0" t="s">
        <v>498</v>
      </c>
    </row>
    <row r="279" customFormat="false" ht="13.8" hidden="false" customHeight="false" outlineLevel="0" collapsed="false">
      <c r="A279" s="0" t="s">
        <v>101</v>
      </c>
      <c r="B279" s="1" t="n">
        <v>8904223819024</v>
      </c>
      <c r="C279" s="0" t="s">
        <v>15</v>
      </c>
      <c r="D279" s="0" t="n">
        <v>112</v>
      </c>
      <c r="E279" s="0" t="n">
        <v>448</v>
      </c>
      <c r="F279" s="3" t="n">
        <v>0.448</v>
      </c>
      <c r="G279" s="0" t="n">
        <v>0.5</v>
      </c>
      <c r="H279" s="0" t="s">
        <v>170</v>
      </c>
      <c r="I279" s="0" t="s">
        <v>498</v>
      </c>
    </row>
    <row r="280" customFormat="false" ht="13.8" hidden="false" customHeight="false" outlineLevel="0" collapsed="false">
      <c r="A280" s="0" t="s">
        <v>102</v>
      </c>
      <c r="B280" s="1" t="n">
        <v>8904223819031</v>
      </c>
      <c r="C280" s="0" t="s">
        <v>103</v>
      </c>
      <c r="D280" s="0" t="n">
        <v>112</v>
      </c>
      <c r="E280" s="0" t="n">
        <v>672</v>
      </c>
      <c r="F280" s="3" t="n">
        <v>0.672</v>
      </c>
      <c r="G280" s="0" t="n">
        <v>1</v>
      </c>
      <c r="H280" s="0" t="s">
        <v>321</v>
      </c>
      <c r="I280" s="0" t="s">
        <v>504</v>
      </c>
    </row>
    <row r="281" customFormat="false" ht="13.8" hidden="false" customHeight="false" outlineLevel="0" collapsed="false">
      <c r="A281" s="0" t="s">
        <v>102</v>
      </c>
      <c r="B281" s="1" t="n">
        <v>8904223819024</v>
      </c>
      <c r="C281" s="0" t="s">
        <v>103</v>
      </c>
      <c r="D281" s="0" t="n">
        <v>112</v>
      </c>
      <c r="E281" s="0" t="n">
        <v>672</v>
      </c>
      <c r="F281" s="3" t="n">
        <v>0.672</v>
      </c>
      <c r="G281" s="0" t="n">
        <v>1</v>
      </c>
      <c r="H281" s="0" t="s">
        <v>321</v>
      </c>
      <c r="I281" s="0" t="s">
        <v>504</v>
      </c>
    </row>
    <row r="282" customFormat="false" ht="13.8" hidden="false" customHeight="false" outlineLevel="0" collapsed="false">
      <c r="A282" s="0" t="s">
        <v>102</v>
      </c>
      <c r="B282" s="1" t="n">
        <v>8904223819291</v>
      </c>
      <c r="C282" s="0" t="s">
        <v>12</v>
      </c>
      <c r="D282" s="0" t="n">
        <v>112</v>
      </c>
      <c r="E282" s="0" t="n">
        <v>224</v>
      </c>
      <c r="F282" s="3" t="n">
        <v>0.224</v>
      </c>
      <c r="G282" s="0" t="n">
        <v>0.5</v>
      </c>
      <c r="H282" s="0" t="s">
        <v>321</v>
      </c>
      <c r="I282" s="0" t="s">
        <v>498</v>
      </c>
    </row>
    <row r="283" customFormat="false" ht="13.8" hidden="false" customHeight="false" outlineLevel="0" collapsed="false">
      <c r="A283" s="0" t="s">
        <v>102</v>
      </c>
      <c r="B283" s="1" t="n">
        <v>8904223819031</v>
      </c>
      <c r="C283" s="0" t="s">
        <v>12</v>
      </c>
      <c r="D283" s="0" t="n">
        <v>112</v>
      </c>
      <c r="E283" s="0" t="n">
        <v>224</v>
      </c>
      <c r="F283" s="3" t="n">
        <v>0.224</v>
      </c>
      <c r="G283" s="0" t="n">
        <v>0.5</v>
      </c>
      <c r="H283" s="0" t="s">
        <v>321</v>
      </c>
      <c r="I283" s="0" t="s">
        <v>498</v>
      </c>
    </row>
    <row r="284" customFormat="false" ht="13.8" hidden="false" customHeight="false" outlineLevel="0" collapsed="false">
      <c r="A284" s="0" t="s">
        <v>102</v>
      </c>
      <c r="B284" s="1" t="n">
        <v>8904223819024</v>
      </c>
      <c r="C284" s="0" t="s">
        <v>12</v>
      </c>
      <c r="D284" s="0" t="n">
        <v>112</v>
      </c>
      <c r="E284" s="0" t="n">
        <v>224</v>
      </c>
      <c r="F284" s="3" t="n">
        <v>0.224</v>
      </c>
      <c r="G284" s="0" t="n">
        <v>0.5</v>
      </c>
      <c r="H284" s="0" t="s">
        <v>321</v>
      </c>
      <c r="I284" s="0" t="s">
        <v>498</v>
      </c>
    </row>
    <row r="285" customFormat="false" ht="13.8" hidden="false" customHeight="false" outlineLevel="0" collapsed="false">
      <c r="A285" s="0" t="s">
        <v>104</v>
      </c>
      <c r="B285" s="1" t="n">
        <v>8904223818706</v>
      </c>
      <c r="C285" s="0" t="s">
        <v>10</v>
      </c>
      <c r="D285" s="0" t="n">
        <v>127</v>
      </c>
      <c r="E285" s="0" t="n">
        <v>127</v>
      </c>
      <c r="F285" s="3" t="n">
        <v>0.127</v>
      </c>
      <c r="G285" s="0" t="n">
        <v>0.5</v>
      </c>
      <c r="H285" s="0" t="s">
        <v>425</v>
      </c>
      <c r="I285" s="0" t="s">
        <v>498</v>
      </c>
    </row>
    <row r="286" customFormat="false" ht="13.8" hidden="false" customHeight="false" outlineLevel="0" collapsed="false">
      <c r="A286" s="0" t="s">
        <v>104</v>
      </c>
      <c r="B286" s="1" t="n">
        <v>8904223818942</v>
      </c>
      <c r="C286" s="0" t="s">
        <v>10</v>
      </c>
      <c r="D286" s="0" t="n">
        <v>133</v>
      </c>
      <c r="E286" s="0" t="n">
        <v>133</v>
      </c>
      <c r="F286" s="3" t="n">
        <v>0.133</v>
      </c>
      <c r="G286" s="0" t="n">
        <v>0.5</v>
      </c>
      <c r="H286" s="0" t="s">
        <v>425</v>
      </c>
      <c r="I286" s="0" t="s">
        <v>498</v>
      </c>
    </row>
    <row r="287" customFormat="false" ht="13.8" hidden="false" customHeight="false" outlineLevel="0" collapsed="false">
      <c r="A287" s="0" t="s">
        <v>104</v>
      </c>
      <c r="B287" s="1" t="n">
        <v>8904223818850</v>
      </c>
      <c r="C287" s="0" t="s">
        <v>10</v>
      </c>
      <c r="D287" s="0" t="n">
        <v>240</v>
      </c>
      <c r="E287" s="0" t="n">
        <v>240</v>
      </c>
      <c r="F287" s="3" t="n">
        <v>0.24</v>
      </c>
      <c r="G287" s="0" t="n">
        <v>0.5</v>
      </c>
      <c r="H287" s="0" t="s">
        <v>425</v>
      </c>
      <c r="I287" s="0" t="s">
        <v>498</v>
      </c>
    </row>
    <row r="288" customFormat="false" ht="13.8" hidden="false" customHeight="false" outlineLevel="0" collapsed="false">
      <c r="A288" s="0" t="s">
        <v>105</v>
      </c>
      <c r="B288" s="1" t="n">
        <v>8904223818997</v>
      </c>
      <c r="C288" s="0" t="s">
        <v>10</v>
      </c>
      <c r="D288" s="0" t="n">
        <v>490</v>
      </c>
      <c r="E288" s="0" t="n">
        <v>490</v>
      </c>
      <c r="F288" s="3" t="n">
        <v>0.49</v>
      </c>
      <c r="G288" s="0" t="n">
        <v>0.5</v>
      </c>
      <c r="H288" s="0" t="s">
        <v>413</v>
      </c>
      <c r="I288" s="0" t="s">
        <v>498</v>
      </c>
    </row>
    <row r="289" customFormat="false" ht="13.8" hidden="false" customHeight="false" outlineLevel="0" collapsed="false">
      <c r="A289" s="0" t="s">
        <v>106</v>
      </c>
      <c r="B289" s="1" t="n">
        <v>8904223818706</v>
      </c>
      <c r="C289" s="0" t="s">
        <v>10</v>
      </c>
      <c r="D289" s="0" t="n">
        <v>127</v>
      </c>
      <c r="E289" s="0" t="n">
        <v>127</v>
      </c>
      <c r="F289" s="3" t="n">
        <v>0.127</v>
      </c>
      <c r="G289" s="0" t="n">
        <v>0.5</v>
      </c>
      <c r="H289" s="0" t="s">
        <v>194</v>
      </c>
      <c r="I289" s="0" t="s">
        <v>498</v>
      </c>
    </row>
    <row r="290" customFormat="false" ht="13.8" hidden="false" customHeight="false" outlineLevel="0" collapsed="false">
      <c r="A290" s="0" t="s">
        <v>106</v>
      </c>
      <c r="B290" s="1" t="n">
        <v>8904223818942</v>
      </c>
      <c r="C290" s="0" t="s">
        <v>10</v>
      </c>
      <c r="D290" s="0" t="n">
        <v>133</v>
      </c>
      <c r="E290" s="0" t="n">
        <v>133</v>
      </c>
      <c r="F290" s="3" t="n">
        <v>0.133</v>
      </c>
      <c r="G290" s="0" t="n">
        <v>0.5</v>
      </c>
      <c r="H290" s="0" t="s">
        <v>194</v>
      </c>
      <c r="I290" s="0" t="s">
        <v>498</v>
      </c>
    </row>
    <row r="291" customFormat="false" ht="13.8" hidden="false" customHeight="false" outlineLevel="0" collapsed="false">
      <c r="A291" s="0" t="s">
        <v>106</v>
      </c>
      <c r="B291" s="1" t="n">
        <v>8904223818850</v>
      </c>
      <c r="C291" s="0" t="s">
        <v>10</v>
      </c>
      <c r="D291" s="0" t="n">
        <v>240</v>
      </c>
      <c r="E291" s="0" t="n">
        <v>240</v>
      </c>
      <c r="F291" s="3" t="n">
        <v>0.24</v>
      </c>
      <c r="G291" s="0" t="n">
        <v>0.5</v>
      </c>
      <c r="H291" s="0" t="s">
        <v>194</v>
      </c>
      <c r="I291" s="0" t="s">
        <v>498</v>
      </c>
    </row>
    <row r="292" customFormat="false" ht="13.8" hidden="false" customHeight="false" outlineLevel="0" collapsed="false">
      <c r="A292" s="0" t="s">
        <v>107</v>
      </c>
      <c r="B292" s="1" t="n">
        <v>8904223818706</v>
      </c>
      <c r="C292" s="0" t="s">
        <v>10</v>
      </c>
      <c r="D292" s="0" t="n">
        <v>127</v>
      </c>
      <c r="E292" s="0" t="n">
        <v>127</v>
      </c>
      <c r="F292" s="3" t="n">
        <v>0.127</v>
      </c>
      <c r="G292" s="0" t="n">
        <v>0.5</v>
      </c>
      <c r="H292" s="0" t="s">
        <v>199</v>
      </c>
      <c r="I292" s="0" t="s">
        <v>498</v>
      </c>
    </row>
    <row r="293" customFormat="false" ht="13.8" hidden="false" customHeight="false" outlineLevel="0" collapsed="false">
      <c r="A293" s="0" t="s">
        <v>107</v>
      </c>
      <c r="B293" s="1" t="n">
        <v>8904223818850</v>
      </c>
      <c r="C293" s="0" t="s">
        <v>10</v>
      </c>
      <c r="D293" s="0" t="n">
        <v>240</v>
      </c>
      <c r="E293" s="0" t="n">
        <v>240</v>
      </c>
      <c r="F293" s="3" t="n">
        <v>0.24</v>
      </c>
      <c r="G293" s="0" t="n">
        <v>0.5</v>
      </c>
      <c r="H293" s="0" t="s">
        <v>199</v>
      </c>
      <c r="I293" s="0" t="s">
        <v>498</v>
      </c>
    </row>
    <row r="294" customFormat="false" ht="13.8" hidden="false" customHeight="false" outlineLevel="0" collapsed="false">
      <c r="A294" s="0" t="s">
        <v>107</v>
      </c>
      <c r="B294" s="1" t="n">
        <v>8904223819468</v>
      </c>
      <c r="C294" s="0" t="s">
        <v>10</v>
      </c>
      <c r="D294" s="0" t="n">
        <v>240</v>
      </c>
      <c r="E294" s="0" t="n">
        <v>240</v>
      </c>
      <c r="F294" s="3" t="n">
        <v>0.24</v>
      </c>
      <c r="G294" s="0" t="n">
        <v>0.5</v>
      </c>
      <c r="H294" s="0" t="s">
        <v>199</v>
      </c>
      <c r="I294" s="0" t="s">
        <v>498</v>
      </c>
    </row>
    <row r="295" customFormat="false" ht="13.8" hidden="false" customHeight="false" outlineLevel="0" collapsed="false">
      <c r="A295" s="0" t="s">
        <v>108</v>
      </c>
      <c r="B295" s="1" t="n">
        <v>8904223818706</v>
      </c>
      <c r="C295" s="0" t="s">
        <v>10</v>
      </c>
      <c r="D295" s="0" t="n">
        <v>127</v>
      </c>
      <c r="E295" s="0" t="n">
        <v>127</v>
      </c>
      <c r="F295" s="3" t="n">
        <v>0.127</v>
      </c>
      <c r="G295" s="0" t="n">
        <v>0.5</v>
      </c>
      <c r="H295" s="0" t="s">
        <v>194</v>
      </c>
      <c r="I295" s="0" t="s">
        <v>498</v>
      </c>
    </row>
    <row r="296" customFormat="false" ht="13.8" hidden="false" customHeight="false" outlineLevel="0" collapsed="false">
      <c r="A296" s="0" t="s">
        <v>108</v>
      </c>
      <c r="B296" s="1" t="n">
        <v>8904223818942</v>
      </c>
      <c r="C296" s="0" t="s">
        <v>10</v>
      </c>
      <c r="D296" s="0" t="n">
        <v>133</v>
      </c>
      <c r="E296" s="0" t="n">
        <v>133</v>
      </c>
      <c r="F296" s="3" t="n">
        <v>0.133</v>
      </c>
      <c r="G296" s="0" t="n">
        <v>0.5</v>
      </c>
      <c r="H296" s="0" t="s">
        <v>194</v>
      </c>
      <c r="I296" s="0" t="s">
        <v>498</v>
      </c>
    </row>
    <row r="297" customFormat="false" ht="13.8" hidden="false" customHeight="false" outlineLevel="0" collapsed="false">
      <c r="A297" s="0" t="s">
        <v>108</v>
      </c>
      <c r="B297" s="1" t="n">
        <v>8904223818850</v>
      </c>
      <c r="C297" s="0" t="s">
        <v>10</v>
      </c>
      <c r="D297" s="0" t="n">
        <v>240</v>
      </c>
      <c r="E297" s="0" t="n">
        <v>240</v>
      </c>
      <c r="F297" s="3" t="n">
        <v>0.24</v>
      </c>
      <c r="G297" s="0" t="n">
        <v>0.5</v>
      </c>
      <c r="H297" s="0" t="s">
        <v>194</v>
      </c>
      <c r="I297" s="0" t="s">
        <v>498</v>
      </c>
    </row>
    <row r="298" customFormat="false" ht="13.8" hidden="false" customHeight="false" outlineLevel="0" collapsed="false">
      <c r="A298" s="0" t="s">
        <v>109</v>
      </c>
      <c r="B298" s="1" t="n">
        <v>8904223818706</v>
      </c>
      <c r="C298" s="0" t="s">
        <v>10</v>
      </c>
      <c r="D298" s="0" t="n">
        <v>127</v>
      </c>
      <c r="E298" s="0" t="n">
        <v>127</v>
      </c>
      <c r="F298" s="3" t="n">
        <v>0.127</v>
      </c>
      <c r="G298" s="0" t="n">
        <v>0.5</v>
      </c>
      <c r="H298" s="0" t="s">
        <v>318</v>
      </c>
      <c r="I298" s="0" t="s">
        <v>498</v>
      </c>
    </row>
    <row r="299" customFormat="false" ht="13.8" hidden="false" customHeight="false" outlineLevel="0" collapsed="false">
      <c r="A299" s="0" t="s">
        <v>109</v>
      </c>
      <c r="B299" s="1" t="n">
        <v>8904223818942</v>
      </c>
      <c r="C299" s="0" t="s">
        <v>10</v>
      </c>
      <c r="D299" s="0" t="n">
        <v>133</v>
      </c>
      <c r="E299" s="0" t="n">
        <v>133</v>
      </c>
      <c r="F299" s="3" t="n">
        <v>0.133</v>
      </c>
      <c r="G299" s="0" t="n">
        <v>0.5</v>
      </c>
      <c r="H299" s="0" t="s">
        <v>318</v>
      </c>
      <c r="I299" s="0" t="s">
        <v>498</v>
      </c>
    </row>
    <row r="300" customFormat="false" ht="13.8" hidden="false" customHeight="false" outlineLevel="0" collapsed="false">
      <c r="A300" s="0" t="s">
        <v>109</v>
      </c>
      <c r="B300" s="1" t="n">
        <v>8904223818850</v>
      </c>
      <c r="C300" s="0" t="s">
        <v>10</v>
      </c>
      <c r="D300" s="0" t="n">
        <v>240</v>
      </c>
      <c r="E300" s="0" t="n">
        <v>240</v>
      </c>
      <c r="F300" s="3" t="n">
        <v>0.24</v>
      </c>
      <c r="G300" s="0" t="n">
        <v>0.5</v>
      </c>
      <c r="H300" s="0" t="s">
        <v>318</v>
      </c>
      <c r="I300" s="0" t="s">
        <v>498</v>
      </c>
    </row>
    <row r="301" customFormat="false" ht="13.8" hidden="false" customHeight="false" outlineLevel="0" collapsed="false">
      <c r="A301" s="0" t="s">
        <v>110</v>
      </c>
      <c r="B301" s="1" t="n">
        <v>8904223819239</v>
      </c>
      <c r="C301" s="0" t="s">
        <v>10</v>
      </c>
      <c r="D301" s="0" t="n">
        <v>290</v>
      </c>
      <c r="E301" s="0" t="n">
        <v>290</v>
      </c>
      <c r="F301" s="3" t="n">
        <v>0.29</v>
      </c>
      <c r="G301" s="0" t="n">
        <v>0.5</v>
      </c>
      <c r="H301" s="0" t="s">
        <v>190</v>
      </c>
      <c r="I301" s="0" t="s">
        <v>498</v>
      </c>
    </row>
    <row r="302" customFormat="false" ht="13.8" hidden="false" customHeight="false" outlineLevel="0" collapsed="false">
      <c r="A302" s="0" t="s">
        <v>110</v>
      </c>
      <c r="B302" s="1" t="n">
        <v>8904223819246</v>
      </c>
      <c r="C302" s="0" t="s">
        <v>10</v>
      </c>
      <c r="D302" s="0" t="n">
        <v>290</v>
      </c>
      <c r="E302" s="0" t="n">
        <v>290</v>
      </c>
      <c r="F302" s="3" t="n">
        <v>0.29</v>
      </c>
      <c r="G302" s="0" t="n">
        <v>0.5</v>
      </c>
      <c r="H302" s="0" t="s">
        <v>190</v>
      </c>
      <c r="I302" s="0" t="s">
        <v>498</v>
      </c>
    </row>
    <row r="303" customFormat="false" ht="13.8" hidden="false" customHeight="false" outlineLevel="0" collapsed="false">
      <c r="A303" s="0" t="s">
        <v>110</v>
      </c>
      <c r="B303" s="1" t="n">
        <v>8904223819253</v>
      </c>
      <c r="C303" s="0" t="s">
        <v>10</v>
      </c>
      <c r="D303" s="0" t="n">
        <v>290</v>
      </c>
      <c r="E303" s="0" t="n">
        <v>290</v>
      </c>
      <c r="F303" s="3" t="n">
        <v>0.29</v>
      </c>
      <c r="G303" s="0" t="n">
        <v>0.5</v>
      </c>
      <c r="H303" s="0" t="s">
        <v>190</v>
      </c>
      <c r="I303" s="0" t="s">
        <v>498</v>
      </c>
    </row>
    <row r="304" customFormat="false" ht="13.8" hidden="false" customHeight="false" outlineLevel="0" collapsed="false">
      <c r="A304" s="0" t="s">
        <v>110</v>
      </c>
      <c r="B304" s="1" t="n">
        <v>8904223818713</v>
      </c>
      <c r="C304" s="0" t="s">
        <v>10</v>
      </c>
      <c r="D304" s="0" t="n">
        <v>120</v>
      </c>
      <c r="E304" s="0" t="n">
        <v>120</v>
      </c>
      <c r="F304" s="3" t="n">
        <v>0.12</v>
      </c>
      <c r="G304" s="0" t="n">
        <v>0.5</v>
      </c>
      <c r="H304" s="0" t="s">
        <v>190</v>
      </c>
      <c r="I304" s="0" t="s">
        <v>498</v>
      </c>
    </row>
    <row r="305" customFormat="false" ht="13.8" hidden="false" customHeight="false" outlineLevel="0" collapsed="false">
      <c r="A305" s="0" t="s">
        <v>110</v>
      </c>
      <c r="B305" s="1" t="n">
        <v>8904223817273</v>
      </c>
      <c r="C305" s="0" t="s">
        <v>10</v>
      </c>
      <c r="D305" s="0" t="n">
        <v>65</v>
      </c>
      <c r="E305" s="0" t="n">
        <v>65</v>
      </c>
      <c r="F305" s="3" t="n">
        <v>0.065</v>
      </c>
      <c r="G305" s="0" t="n">
        <v>0.5</v>
      </c>
      <c r="H305" s="0" t="s">
        <v>190</v>
      </c>
      <c r="I305" s="0" t="s">
        <v>498</v>
      </c>
    </row>
    <row r="306" customFormat="false" ht="13.8" hidden="false" customHeight="false" outlineLevel="0" collapsed="false">
      <c r="A306" s="0" t="s">
        <v>110</v>
      </c>
      <c r="B306" s="1" t="n">
        <v>8904223818751</v>
      </c>
      <c r="C306" s="0" t="s">
        <v>10</v>
      </c>
      <c r="D306" s="0" t="n">
        <v>113</v>
      </c>
      <c r="E306" s="0" t="n">
        <v>113</v>
      </c>
      <c r="F306" s="3" t="n">
        <v>0.113</v>
      </c>
      <c r="G306" s="0" t="n">
        <v>0.5</v>
      </c>
      <c r="H306" s="0" t="s">
        <v>190</v>
      </c>
      <c r="I306" s="0" t="s">
        <v>498</v>
      </c>
    </row>
    <row r="307" customFormat="false" ht="13.8" hidden="false" customHeight="false" outlineLevel="0" collapsed="false">
      <c r="A307" s="0" t="s">
        <v>111</v>
      </c>
      <c r="B307" s="1" t="n">
        <v>8904223819291</v>
      </c>
      <c r="C307" s="0" t="s">
        <v>15</v>
      </c>
      <c r="D307" s="0" t="n">
        <v>112</v>
      </c>
      <c r="E307" s="0" t="n">
        <v>448</v>
      </c>
      <c r="F307" s="3" t="n">
        <v>0.448</v>
      </c>
      <c r="G307" s="0" t="n">
        <v>0.5</v>
      </c>
      <c r="H307" s="0" t="s">
        <v>314</v>
      </c>
      <c r="I307" s="0" t="s">
        <v>498</v>
      </c>
    </row>
    <row r="308" customFormat="false" ht="13.8" hidden="false" customHeight="false" outlineLevel="0" collapsed="false">
      <c r="A308" s="0" t="s">
        <v>111</v>
      </c>
      <c r="B308" s="1" t="n">
        <v>8904223819031</v>
      </c>
      <c r="C308" s="0" t="s">
        <v>15</v>
      </c>
      <c r="D308" s="0" t="n">
        <v>112</v>
      </c>
      <c r="E308" s="0" t="n">
        <v>448</v>
      </c>
      <c r="F308" s="3" t="n">
        <v>0.448</v>
      </c>
      <c r="G308" s="0" t="n">
        <v>0.5</v>
      </c>
      <c r="H308" s="0" t="s">
        <v>314</v>
      </c>
      <c r="I308" s="0" t="s">
        <v>498</v>
      </c>
    </row>
    <row r="309" customFormat="false" ht="13.8" hidden="false" customHeight="false" outlineLevel="0" collapsed="false">
      <c r="A309" s="0" t="s">
        <v>111</v>
      </c>
      <c r="B309" s="1" t="n">
        <v>8904223819024</v>
      </c>
      <c r="C309" s="0" t="s">
        <v>15</v>
      </c>
      <c r="D309" s="0" t="n">
        <v>112</v>
      </c>
      <c r="E309" s="0" t="n">
        <v>448</v>
      </c>
      <c r="F309" s="3" t="n">
        <v>0.448</v>
      </c>
      <c r="G309" s="0" t="n">
        <v>0.5</v>
      </c>
      <c r="H309" s="0" t="s">
        <v>314</v>
      </c>
      <c r="I309" s="0" t="s">
        <v>498</v>
      </c>
    </row>
    <row r="310" customFormat="false" ht="13.8" hidden="false" customHeight="false" outlineLevel="0" collapsed="false">
      <c r="A310" s="0" t="s">
        <v>111</v>
      </c>
      <c r="B310" s="1" t="n">
        <v>8904223819017</v>
      </c>
      <c r="C310" s="0" t="s">
        <v>10</v>
      </c>
      <c r="D310" s="0" t="n">
        <v>115</v>
      </c>
      <c r="E310" s="0" t="n">
        <v>115</v>
      </c>
      <c r="F310" s="3" t="n">
        <v>0.115</v>
      </c>
      <c r="G310" s="0" t="n">
        <v>0.5</v>
      </c>
      <c r="H310" s="0" t="s">
        <v>314</v>
      </c>
      <c r="I310" s="0" t="s">
        <v>498</v>
      </c>
    </row>
    <row r="311" customFormat="false" ht="13.8" hidden="false" customHeight="false" outlineLevel="0" collapsed="false">
      <c r="A311" s="0" t="s">
        <v>112</v>
      </c>
      <c r="B311" s="1" t="n">
        <v>8904223819468</v>
      </c>
      <c r="C311" s="0" t="s">
        <v>10</v>
      </c>
      <c r="D311" s="0" t="n">
        <v>240</v>
      </c>
      <c r="E311" s="0" t="n">
        <v>240</v>
      </c>
      <c r="F311" s="3" t="n">
        <v>0.24</v>
      </c>
      <c r="G311" s="0" t="n">
        <v>0.5</v>
      </c>
      <c r="H311" s="0" t="s">
        <v>182</v>
      </c>
      <c r="I311" s="0" t="s">
        <v>498</v>
      </c>
    </row>
    <row r="312" customFormat="false" ht="13.8" hidden="false" customHeight="false" outlineLevel="0" collapsed="false">
      <c r="A312" s="0" t="s">
        <v>113</v>
      </c>
      <c r="B312" s="1" t="n">
        <v>8904223818706</v>
      </c>
      <c r="C312" s="0" t="s">
        <v>10</v>
      </c>
      <c r="D312" s="0" t="n">
        <v>127</v>
      </c>
      <c r="E312" s="0" t="n">
        <v>127</v>
      </c>
      <c r="F312" s="3" t="n">
        <v>0.127</v>
      </c>
      <c r="G312" s="0" t="n">
        <v>0.5</v>
      </c>
      <c r="H312" s="0" t="s">
        <v>271</v>
      </c>
      <c r="I312" s="0" t="s">
        <v>498</v>
      </c>
    </row>
    <row r="313" customFormat="false" ht="13.8" hidden="false" customHeight="false" outlineLevel="0" collapsed="false">
      <c r="A313" s="0" t="s">
        <v>113</v>
      </c>
      <c r="B313" s="1" t="n">
        <v>8904223818942</v>
      </c>
      <c r="C313" s="0" t="s">
        <v>10</v>
      </c>
      <c r="D313" s="0" t="n">
        <v>133</v>
      </c>
      <c r="E313" s="0" t="n">
        <v>133</v>
      </c>
      <c r="F313" s="3" t="n">
        <v>0.133</v>
      </c>
      <c r="G313" s="0" t="n">
        <v>0.5</v>
      </c>
      <c r="H313" s="0" t="s">
        <v>271</v>
      </c>
      <c r="I313" s="0" t="s">
        <v>498</v>
      </c>
    </row>
    <row r="314" customFormat="false" ht="13.8" hidden="false" customHeight="false" outlineLevel="0" collapsed="false">
      <c r="A314" s="0" t="s">
        <v>113</v>
      </c>
      <c r="B314" s="1" t="n">
        <v>8904223818850</v>
      </c>
      <c r="C314" s="0" t="s">
        <v>10</v>
      </c>
      <c r="D314" s="0" t="n">
        <v>240</v>
      </c>
      <c r="E314" s="0" t="n">
        <v>240</v>
      </c>
      <c r="F314" s="3" t="n">
        <v>0.24</v>
      </c>
      <c r="G314" s="0" t="n">
        <v>0.5</v>
      </c>
      <c r="H314" s="0" t="s">
        <v>271</v>
      </c>
      <c r="I314" s="0" t="s">
        <v>498</v>
      </c>
    </row>
    <row r="315" customFormat="false" ht="13.8" hidden="false" customHeight="false" outlineLevel="0" collapsed="false">
      <c r="A315" s="0" t="s">
        <v>114</v>
      </c>
      <c r="B315" s="1" t="n">
        <v>8904223818706</v>
      </c>
      <c r="C315" s="0" t="s">
        <v>10</v>
      </c>
      <c r="D315" s="0" t="n">
        <v>127</v>
      </c>
      <c r="E315" s="0" t="n">
        <v>127</v>
      </c>
      <c r="F315" s="3" t="n">
        <v>0.127</v>
      </c>
      <c r="G315" s="0" t="n">
        <v>0.5</v>
      </c>
      <c r="H315" s="0" t="s">
        <v>271</v>
      </c>
      <c r="I315" s="0" t="s">
        <v>498</v>
      </c>
    </row>
    <row r="316" customFormat="false" ht="13.8" hidden="false" customHeight="false" outlineLevel="0" collapsed="false">
      <c r="A316" s="0" t="s">
        <v>114</v>
      </c>
      <c r="B316" s="1" t="n">
        <v>8904223818942</v>
      </c>
      <c r="C316" s="0" t="s">
        <v>10</v>
      </c>
      <c r="D316" s="0" t="n">
        <v>133</v>
      </c>
      <c r="E316" s="0" t="n">
        <v>133</v>
      </c>
      <c r="F316" s="3" t="n">
        <v>0.133</v>
      </c>
      <c r="G316" s="0" t="n">
        <v>0.5</v>
      </c>
      <c r="H316" s="0" t="s">
        <v>271</v>
      </c>
      <c r="I316" s="0" t="s">
        <v>498</v>
      </c>
    </row>
    <row r="317" customFormat="false" ht="13.8" hidden="false" customHeight="false" outlineLevel="0" collapsed="false">
      <c r="A317" s="0" t="s">
        <v>114</v>
      </c>
      <c r="B317" s="1" t="n">
        <v>8904223818850</v>
      </c>
      <c r="C317" s="0" t="s">
        <v>10</v>
      </c>
      <c r="D317" s="0" t="n">
        <v>240</v>
      </c>
      <c r="E317" s="0" t="n">
        <v>240</v>
      </c>
      <c r="F317" s="3" t="n">
        <v>0.24</v>
      </c>
      <c r="G317" s="0" t="n">
        <v>0.5</v>
      </c>
      <c r="H317" s="0" t="s">
        <v>271</v>
      </c>
      <c r="I317" s="0" t="s">
        <v>498</v>
      </c>
    </row>
    <row r="318" customFormat="false" ht="13.8" hidden="false" customHeight="false" outlineLevel="0" collapsed="false">
      <c r="A318" s="0" t="s">
        <v>115</v>
      </c>
      <c r="B318" s="1" t="n">
        <v>8904223819499</v>
      </c>
      <c r="C318" s="0" t="s">
        <v>12</v>
      </c>
      <c r="D318" s="0" t="n">
        <v>210</v>
      </c>
      <c r="E318" s="0" t="n">
        <v>420</v>
      </c>
      <c r="F318" s="3" t="n">
        <v>0.42</v>
      </c>
      <c r="G318" s="0" t="n">
        <v>0.5</v>
      </c>
      <c r="H318" s="0" t="s">
        <v>170</v>
      </c>
      <c r="I318" s="0" t="s">
        <v>498</v>
      </c>
    </row>
    <row r="319" customFormat="false" ht="13.8" hidden="false" customHeight="false" outlineLevel="0" collapsed="false">
      <c r="A319" s="0" t="s">
        <v>115</v>
      </c>
      <c r="B319" s="1" t="n">
        <v>8904223819499</v>
      </c>
      <c r="C319" s="0" t="s">
        <v>12</v>
      </c>
      <c r="D319" s="0" t="n">
        <v>210</v>
      </c>
      <c r="E319" s="0" t="n">
        <v>420</v>
      </c>
      <c r="F319" s="3" t="n">
        <v>0.42</v>
      </c>
      <c r="G319" s="0" t="n">
        <v>0.5</v>
      </c>
      <c r="H319" s="0" t="s">
        <v>170</v>
      </c>
      <c r="I319" s="0" t="s">
        <v>498</v>
      </c>
    </row>
    <row r="320" customFormat="false" ht="13.8" hidden="false" customHeight="false" outlineLevel="0" collapsed="false">
      <c r="A320" s="0" t="s">
        <v>116</v>
      </c>
      <c r="B320" s="1" t="n">
        <v>8904223818706</v>
      </c>
      <c r="C320" s="0" t="s">
        <v>10</v>
      </c>
      <c r="D320" s="0" t="n">
        <v>127</v>
      </c>
      <c r="E320" s="0" t="n">
        <v>127</v>
      </c>
      <c r="F320" s="3" t="n">
        <v>0.127</v>
      </c>
      <c r="G320" s="0" t="n">
        <v>0.5</v>
      </c>
      <c r="H320" s="0" t="s">
        <v>285</v>
      </c>
      <c r="I320" s="0" t="s">
        <v>498</v>
      </c>
    </row>
    <row r="321" customFormat="false" ht="13.8" hidden="false" customHeight="false" outlineLevel="0" collapsed="false">
      <c r="A321" s="0" t="s">
        <v>116</v>
      </c>
      <c r="B321" s="1" t="n">
        <v>8904223818942</v>
      </c>
      <c r="C321" s="0" t="s">
        <v>10</v>
      </c>
      <c r="D321" s="0" t="n">
        <v>133</v>
      </c>
      <c r="E321" s="0" t="n">
        <v>133</v>
      </c>
      <c r="F321" s="3" t="n">
        <v>0.133</v>
      </c>
      <c r="G321" s="0" t="n">
        <v>0.5</v>
      </c>
      <c r="H321" s="0" t="s">
        <v>285</v>
      </c>
      <c r="I321" s="0" t="s">
        <v>498</v>
      </c>
    </row>
    <row r="322" customFormat="false" ht="13.8" hidden="false" customHeight="false" outlineLevel="0" collapsed="false">
      <c r="A322" s="0" t="s">
        <v>116</v>
      </c>
      <c r="B322" s="1" t="n">
        <v>8904223818850</v>
      </c>
      <c r="C322" s="0" t="s">
        <v>10</v>
      </c>
      <c r="D322" s="0" t="n">
        <v>240</v>
      </c>
      <c r="E322" s="0" t="n">
        <v>240</v>
      </c>
      <c r="F322" s="3" t="n">
        <v>0.24</v>
      </c>
      <c r="G322" s="0" t="n">
        <v>0.5</v>
      </c>
      <c r="H322" s="0" t="s">
        <v>285</v>
      </c>
      <c r="I322" s="0" t="s">
        <v>498</v>
      </c>
    </row>
    <row r="323" customFormat="false" ht="13.8" hidden="false" customHeight="false" outlineLevel="0" collapsed="false">
      <c r="A323" s="0" t="s">
        <v>117</v>
      </c>
      <c r="B323" s="1" t="n">
        <v>8904223818706</v>
      </c>
      <c r="C323" s="0" t="s">
        <v>10</v>
      </c>
      <c r="D323" s="0" t="n">
        <v>127</v>
      </c>
      <c r="E323" s="0" t="n">
        <v>127</v>
      </c>
      <c r="F323" s="3" t="n">
        <v>0.127</v>
      </c>
      <c r="G323" s="0" t="n">
        <v>0.5</v>
      </c>
      <c r="H323" s="0" t="s">
        <v>354</v>
      </c>
      <c r="I323" s="0" t="s">
        <v>498</v>
      </c>
    </row>
    <row r="324" customFormat="false" ht="13.8" hidden="false" customHeight="false" outlineLevel="0" collapsed="false">
      <c r="A324" s="0" t="s">
        <v>118</v>
      </c>
      <c r="B324" s="1" t="n">
        <v>8904223818850</v>
      </c>
      <c r="C324" s="0" t="s">
        <v>10</v>
      </c>
      <c r="D324" s="0" t="n">
        <v>240</v>
      </c>
      <c r="E324" s="0" t="n">
        <v>240</v>
      </c>
      <c r="F324" s="3" t="n">
        <v>0.24</v>
      </c>
      <c r="G324" s="0" t="n">
        <v>0.5</v>
      </c>
      <c r="H324" s="0" t="s">
        <v>310</v>
      </c>
      <c r="I324" s="0" t="s">
        <v>498</v>
      </c>
    </row>
    <row r="325" customFormat="false" ht="13.8" hidden="false" customHeight="false" outlineLevel="0" collapsed="false">
      <c r="A325" s="0" t="s">
        <v>118</v>
      </c>
      <c r="B325" s="1" t="n">
        <v>8904223818683</v>
      </c>
      <c r="C325" s="0" t="s">
        <v>10</v>
      </c>
      <c r="D325" s="0" t="n">
        <v>121</v>
      </c>
      <c r="E325" s="0" t="n">
        <v>121</v>
      </c>
      <c r="F325" s="3" t="n">
        <v>0.121</v>
      </c>
      <c r="G325" s="0" t="n">
        <v>0.5</v>
      </c>
      <c r="H325" s="0" t="s">
        <v>310</v>
      </c>
      <c r="I325" s="0" t="s">
        <v>498</v>
      </c>
    </row>
    <row r="326" customFormat="false" ht="13.8" hidden="false" customHeight="false" outlineLevel="0" collapsed="false">
      <c r="A326" s="0" t="s">
        <v>119</v>
      </c>
      <c r="B326" s="1" t="n">
        <v>8904223818706</v>
      </c>
      <c r="C326" s="0" t="s">
        <v>10</v>
      </c>
      <c r="D326" s="0" t="n">
        <v>127</v>
      </c>
      <c r="E326" s="0" t="n">
        <v>127</v>
      </c>
      <c r="F326" s="3" t="n">
        <v>0.127</v>
      </c>
      <c r="G326" s="0" t="n">
        <v>0.5</v>
      </c>
      <c r="H326" s="0" t="s">
        <v>307</v>
      </c>
      <c r="I326" s="0" t="s">
        <v>498</v>
      </c>
    </row>
    <row r="327" customFormat="false" ht="13.8" hidden="false" customHeight="false" outlineLevel="0" collapsed="false">
      <c r="A327" s="0" t="s">
        <v>119</v>
      </c>
      <c r="B327" s="1" t="n">
        <v>8904223818638</v>
      </c>
      <c r="C327" s="0" t="s">
        <v>12</v>
      </c>
      <c r="D327" s="0" t="n">
        <v>137</v>
      </c>
      <c r="E327" s="0" t="n">
        <v>274</v>
      </c>
      <c r="F327" s="3" t="n">
        <v>0.274</v>
      </c>
      <c r="G327" s="0" t="n">
        <v>0.5</v>
      </c>
      <c r="H327" s="0" t="s">
        <v>307</v>
      </c>
      <c r="I327" s="0" t="s">
        <v>498</v>
      </c>
    </row>
    <row r="328" customFormat="false" ht="13.8" hidden="false" customHeight="false" outlineLevel="0" collapsed="false">
      <c r="A328" s="0" t="s">
        <v>119</v>
      </c>
      <c r="B328" s="1" t="n">
        <v>8904223819505</v>
      </c>
      <c r="C328" s="0" t="s">
        <v>10</v>
      </c>
      <c r="D328" s="0" t="n">
        <v>210</v>
      </c>
      <c r="E328" s="0" t="n">
        <v>210</v>
      </c>
      <c r="F328" s="3" t="n">
        <v>0.21</v>
      </c>
      <c r="G328" s="0" t="n">
        <v>0.5</v>
      </c>
      <c r="H328" s="0" t="s">
        <v>307</v>
      </c>
      <c r="I328" s="0" t="s">
        <v>498</v>
      </c>
    </row>
    <row r="329" customFormat="false" ht="13.8" hidden="false" customHeight="false" outlineLevel="0" collapsed="false">
      <c r="A329" s="0" t="s">
        <v>120</v>
      </c>
      <c r="B329" s="1" t="n">
        <v>8904223819512</v>
      </c>
      <c r="C329" s="0" t="s">
        <v>15</v>
      </c>
      <c r="D329" s="0" t="n">
        <v>210</v>
      </c>
      <c r="E329" s="0" t="n">
        <v>840</v>
      </c>
      <c r="F329" s="3" t="n">
        <v>0.84</v>
      </c>
      <c r="G329" s="0" t="n">
        <v>1</v>
      </c>
      <c r="H329" s="0" t="s">
        <v>404</v>
      </c>
      <c r="I329" s="0" t="s">
        <v>504</v>
      </c>
    </row>
    <row r="330" customFormat="false" ht="13.8" hidden="false" customHeight="false" outlineLevel="0" collapsed="false">
      <c r="A330" s="0" t="s">
        <v>121</v>
      </c>
      <c r="B330" s="1" t="n">
        <v>8904223818706</v>
      </c>
      <c r="C330" s="0" t="s">
        <v>10</v>
      </c>
      <c r="D330" s="0" t="n">
        <v>127</v>
      </c>
      <c r="E330" s="0" t="n">
        <v>127</v>
      </c>
      <c r="F330" s="3" t="n">
        <v>0.127</v>
      </c>
      <c r="G330" s="0" t="n">
        <v>0.5</v>
      </c>
      <c r="H330" s="0" t="s">
        <v>285</v>
      </c>
      <c r="I330" s="0" t="s">
        <v>498</v>
      </c>
    </row>
    <row r="331" customFormat="false" ht="13.8" hidden="false" customHeight="false" outlineLevel="0" collapsed="false">
      <c r="A331" s="0" t="s">
        <v>121</v>
      </c>
      <c r="B331" s="1" t="n">
        <v>8904223818942</v>
      </c>
      <c r="C331" s="0" t="s">
        <v>10</v>
      </c>
      <c r="D331" s="0" t="n">
        <v>133</v>
      </c>
      <c r="E331" s="0" t="n">
        <v>133</v>
      </c>
      <c r="F331" s="3" t="n">
        <v>0.133</v>
      </c>
      <c r="G331" s="0" t="n">
        <v>0.5</v>
      </c>
      <c r="H331" s="0" t="s">
        <v>285</v>
      </c>
      <c r="I331" s="0" t="s">
        <v>498</v>
      </c>
    </row>
    <row r="332" customFormat="false" ht="13.8" hidden="false" customHeight="false" outlineLevel="0" collapsed="false">
      <c r="A332" s="0" t="s">
        <v>121</v>
      </c>
      <c r="B332" s="1" t="n">
        <v>8904223818850</v>
      </c>
      <c r="C332" s="0" t="s">
        <v>10</v>
      </c>
      <c r="D332" s="0" t="n">
        <v>240</v>
      </c>
      <c r="E332" s="0" t="n">
        <v>240</v>
      </c>
      <c r="F332" s="3" t="n">
        <v>0.24</v>
      </c>
      <c r="G332" s="0" t="n">
        <v>0.5</v>
      </c>
      <c r="H332" s="0" t="s">
        <v>285</v>
      </c>
      <c r="I332" s="0" t="s">
        <v>498</v>
      </c>
    </row>
    <row r="333" customFormat="false" ht="13.8" hidden="false" customHeight="false" outlineLevel="0" collapsed="false">
      <c r="A333" s="0" t="s">
        <v>122</v>
      </c>
      <c r="B333" s="1" t="n">
        <v>8904223819031</v>
      </c>
      <c r="C333" s="0" t="s">
        <v>10</v>
      </c>
      <c r="D333" s="0" t="n">
        <v>112</v>
      </c>
      <c r="E333" s="0" t="n">
        <v>112</v>
      </c>
      <c r="F333" s="3" t="n">
        <v>0.112</v>
      </c>
      <c r="G333" s="0" t="n">
        <v>0.5</v>
      </c>
      <c r="H333" s="0" t="s">
        <v>262</v>
      </c>
      <c r="I333" s="0" t="s">
        <v>498</v>
      </c>
    </row>
    <row r="334" customFormat="false" ht="13.8" hidden="false" customHeight="false" outlineLevel="0" collapsed="false">
      <c r="A334" s="0" t="s">
        <v>122</v>
      </c>
      <c r="B334" s="1" t="n">
        <v>8904223818430</v>
      </c>
      <c r="C334" s="0" t="s">
        <v>10</v>
      </c>
      <c r="D334" s="0" t="n">
        <v>165</v>
      </c>
      <c r="E334" s="0" t="n">
        <v>165</v>
      </c>
      <c r="F334" s="3" t="n">
        <v>0.165</v>
      </c>
      <c r="G334" s="0" t="n">
        <v>0.5</v>
      </c>
      <c r="H334" s="0" t="s">
        <v>262</v>
      </c>
      <c r="I334" s="0" t="s">
        <v>498</v>
      </c>
    </row>
    <row r="335" customFormat="false" ht="13.8" hidden="false" customHeight="false" outlineLevel="0" collapsed="false">
      <c r="A335" s="0" t="s">
        <v>122</v>
      </c>
      <c r="B335" s="1" t="n">
        <v>8904223818850</v>
      </c>
      <c r="C335" s="0" t="s">
        <v>10</v>
      </c>
      <c r="D335" s="0" t="n">
        <v>240</v>
      </c>
      <c r="E335" s="0" t="n">
        <v>240</v>
      </c>
      <c r="F335" s="3" t="n">
        <v>0.24</v>
      </c>
      <c r="G335" s="0" t="n">
        <v>0.5</v>
      </c>
      <c r="H335" s="0" t="s">
        <v>262</v>
      </c>
      <c r="I335" s="0" t="s">
        <v>498</v>
      </c>
    </row>
    <row r="336" customFormat="false" ht="13.8" hidden="false" customHeight="false" outlineLevel="0" collapsed="false">
      <c r="A336" s="0" t="s">
        <v>122</v>
      </c>
      <c r="B336" s="1" t="n">
        <v>8904223819512</v>
      </c>
      <c r="C336" s="0" t="s">
        <v>10</v>
      </c>
      <c r="D336" s="0" t="n">
        <v>210</v>
      </c>
      <c r="E336" s="0" t="n">
        <v>210</v>
      </c>
      <c r="F336" s="3" t="n">
        <v>0.21</v>
      </c>
      <c r="G336" s="0" t="n">
        <v>0.5</v>
      </c>
      <c r="H336" s="0" t="s">
        <v>262</v>
      </c>
      <c r="I336" s="0" t="s">
        <v>498</v>
      </c>
    </row>
    <row r="337" customFormat="false" ht="13.8" hidden="false" customHeight="false" outlineLevel="0" collapsed="false">
      <c r="A337" s="0" t="s">
        <v>122</v>
      </c>
      <c r="B337" s="1" t="n">
        <v>8904223819468</v>
      </c>
      <c r="C337" s="0" t="s">
        <v>10</v>
      </c>
      <c r="D337" s="0" t="n">
        <v>240</v>
      </c>
      <c r="E337" s="0" t="n">
        <v>240</v>
      </c>
      <c r="F337" s="3" t="n">
        <v>0.24</v>
      </c>
      <c r="G337" s="0" t="n">
        <v>0.5</v>
      </c>
      <c r="H337" s="0" t="s">
        <v>262</v>
      </c>
      <c r="I337" s="0" t="s">
        <v>498</v>
      </c>
    </row>
    <row r="338" customFormat="false" ht="13.8" hidden="false" customHeight="false" outlineLevel="0" collapsed="false">
      <c r="A338" s="0" t="s">
        <v>123</v>
      </c>
      <c r="B338" s="1" t="n">
        <v>8904223818706</v>
      </c>
      <c r="C338" s="0" t="s">
        <v>10</v>
      </c>
      <c r="D338" s="0" t="n">
        <v>127</v>
      </c>
      <c r="E338" s="0" t="n">
        <v>127</v>
      </c>
      <c r="F338" s="3" t="n">
        <v>0.127</v>
      </c>
      <c r="G338" s="0" t="n">
        <v>0.5</v>
      </c>
      <c r="H338" s="0" t="s">
        <v>271</v>
      </c>
      <c r="I338" s="0" t="s">
        <v>498</v>
      </c>
    </row>
    <row r="339" customFormat="false" ht="13.8" hidden="false" customHeight="false" outlineLevel="0" collapsed="false">
      <c r="A339" s="0" t="s">
        <v>123</v>
      </c>
      <c r="B339" s="1" t="n">
        <v>8904223818942</v>
      </c>
      <c r="C339" s="0" t="s">
        <v>10</v>
      </c>
      <c r="D339" s="0" t="n">
        <v>133</v>
      </c>
      <c r="E339" s="0" t="n">
        <v>133</v>
      </c>
      <c r="F339" s="3" t="n">
        <v>0.133</v>
      </c>
      <c r="G339" s="0" t="n">
        <v>0.5</v>
      </c>
      <c r="H339" s="0" t="s">
        <v>271</v>
      </c>
      <c r="I339" s="0" t="s">
        <v>498</v>
      </c>
    </row>
    <row r="340" customFormat="false" ht="13.8" hidden="false" customHeight="false" outlineLevel="0" collapsed="false">
      <c r="A340" s="0" t="s">
        <v>123</v>
      </c>
      <c r="B340" s="1" t="n">
        <v>8904223818850</v>
      </c>
      <c r="C340" s="0" t="s">
        <v>10</v>
      </c>
      <c r="D340" s="0" t="n">
        <v>240</v>
      </c>
      <c r="E340" s="0" t="n">
        <v>240</v>
      </c>
      <c r="F340" s="3" t="n">
        <v>0.24</v>
      </c>
      <c r="G340" s="0" t="n">
        <v>0.5</v>
      </c>
      <c r="H340" s="0" t="s">
        <v>271</v>
      </c>
      <c r="I340" s="0" t="s">
        <v>498</v>
      </c>
    </row>
    <row r="341" customFormat="false" ht="13.8" hidden="false" customHeight="false" outlineLevel="0" collapsed="false">
      <c r="A341" s="0" t="s">
        <v>124</v>
      </c>
      <c r="B341" s="1" t="n">
        <v>8904223819468</v>
      </c>
      <c r="C341" s="0" t="s">
        <v>10</v>
      </c>
      <c r="D341" s="0" t="n">
        <v>240</v>
      </c>
      <c r="E341" s="0" t="n">
        <v>240</v>
      </c>
      <c r="F341" s="3" t="n">
        <v>0.24</v>
      </c>
      <c r="G341" s="0" t="n">
        <v>0.5</v>
      </c>
      <c r="H341" s="0" t="s">
        <v>182</v>
      </c>
      <c r="I341" s="0" t="s">
        <v>498</v>
      </c>
    </row>
    <row r="342" customFormat="false" ht="13.8" hidden="false" customHeight="false" outlineLevel="0" collapsed="false">
      <c r="A342" s="0" t="s">
        <v>125</v>
      </c>
      <c r="B342" s="1" t="n">
        <v>8904223818706</v>
      </c>
      <c r="C342" s="0" t="s">
        <v>10</v>
      </c>
      <c r="D342" s="0" t="n">
        <v>127</v>
      </c>
      <c r="E342" s="0" t="n">
        <v>127</v>
      </c>
      <c r="F342" s="3" t="n">
        <v>0.127</v>
      </c>
      <c r="G342" s="0" t="n">
        <v>0.5</v>
      </c>
      <c r="H342" s="0" t="s">
        <v>285</v>
      </c>
      <c r="I342" s="0" t="s">
        <v>498</v>
      </c>
    </row>
    <row r="343" customFormat="false" ht="13.8" hidden="false" customHeight="false" outlineLevel="0" collapsed="false">
      <c r="A343" s="0" t="s">
        <v>125</v>
      </c>
      <c r="B343" s="1" t="n">
        <v>8904223818942</v>
      </c>
      <c r="C343" s="0" t="s">
        <v>10</v>
      </c>
      <c r="D343" s="0" t="n">
        <v>133</v>
      </c>
      <c r="E343" s="0" t="n">
        <v>133</v>
      </c>
      <c r="F343" s="3" t="n">
        <v>0.133</v>
      </c>
      <c r="G343" s="0" t="n">
        <v>0.5</v>
      </c>
      <c r="H343" s="0" t="s">
        <v>285</v>
      </c>
      <c r="I343" s="0" t="s">
        <v>498</v>
      </c>
    </row>
    <row r="344" customFormat="false" ht="13.8" hidden="false" customHeight="false" outlineLevel="0" collapsed="false">
      <c r="A344" s="0" t="s">
        <v>125</v>
      </c>
      <c r="B344" s="1" t="n">
        <v>8904223818850</v>
      </c>
      <c r="C344" s="0" t="s">
        <v>10</v>
      </c>
      <c r="D344" s="0" t="n">
        <v>240</v>
      </c>
      <c r="E344" s="0" t="n">
        <v>240</v>
      </c>
      <c r="F344" s="3" t="n">
        <v>0.24</v>
      </c>
      <c r="G344" s="0" t="n">
        <v>0.5</v>
      </c>
      <c r="H344" s="0" t="s">
        <v>285</v>
      </c>
      <c r="I344" s="0" t="s">
        <v>498</v>
      </c>
    </row>
    <row r="345" customFormat="false" ht="13.8" hidden="false" customHeight="false" outlineLevel="0" collapsed="false">
      <c r="A345" s="0" t="s">
        <v>126</v>
      </c>
      <c r="B345" s="1" t="n">
        <v>8904223818669</v>
      </c>
      <c r="C345" s="0" t="s">
        <v>10</v>
      </c>
      <c r="D345" s="0" t="n">
        <v>240</v>
      </c>
      <c r="E345" s="0" t="n">
        <v>240</v>
      </c>
      <c r="F345" s="3" t="n">
        <v>0.24</v>
      </c>
      <c r="G345" s="0" t="n">
        <v>0.5</v>
      </c>
      <c r="H345" s="0" t="s">
        <v>205</v>
      </c>
      <c r="I345" s="0" t="s">
        <v>498</v>
      </c>
    </row>
    <row r="346" customFormat="false" ht="13.8" hidden="false" customHeight="false" outlineLevel="0" collapsed="false">
      <c r="A346" s="0" t="s">
        <v>126</v>
      </c>
      <c r="B346" s="1" t="n">
        <v>8904223818683</v>
      </c>
      <c r="C346" s="0" t="s">
        <v>10</v>
      </c>
      <c r="D346" s="0" t="n">
        <v>121</v>
      </c>
      <c r="E346" s="0" t="n">
        <v>121</v>
      </c>
      <c r="F346" s="3" t="n">
        <v>0.121</v>
      </c>
      <c r="G346" s="0" t="n">
        <v>0.5</v>
      </c>
      <c r="H346" s="0" t="s">
        <v>205</v>
      </c>
      <c r="I346" s="0" t="s">
        <v>498</v>
      </c>
    </row>
    <row r="347" customFormat="false" ht="13.8" hidden="false" customHeight="false" outlineLevel="0" collapsed="false">
      <c r="A347" s="0" t="s">
        <v>126</v>
      </c>
      <c r="B347" s="1" t="n">
        <v>8904223818935</v>
      </c>
      <c r="C347" s="0" t="s">
        <v>10</v>
      </c>
      <c r="D347" s="0" t="n">
        <v>120</v>
      </c>
      <c r="E347" s="0" t="n">
        <v>120</v>
      </c>
      <c r="F347" s="3" t="n">
        <v>0.12</v>
      </c>
      <c r="G347" s="0" t="n">
        <v>0.5</v>
      </c>
      <c r="H347" s="0" t="s">
        <v>205</v>
      </c>
      <c r="I347" s="0" t="s">
        <v>498</v>
      </c>
    </row>
    <row r="348" customFormat="false" ht="13.8" hidden="false" customHeight="false" outlineLevel="0" collapsed="false">
      <c r="A348" s="0" t="s">
        <v>126</v>
      </c>
      <c r="B348" s="1" t="n">
        <v>8904223818713</v>
      </c>
      <c r="C348" s="0" t="s">
        <v>10</v>
      </c>
      <c r="D348" s="0" t="n">
        <v>120</v>
      </c>
      <c r="E348" s="0" t="n">
        <v>120</v>
      </c>
      <c r="F348" s="3" t="n">
        <v>0.12</v>
      </c>
      <c r="G348" s="0" t="n">
        <v>0.5</v>
      </c>
      <c r="H348" s="0" t="s">
        <v>205</v>
      </c>
      <c r="I348" s="0" t="s">
        <v>498</v>
      </c>
    </row>
    <row r="349" customFormat="false" ht="13.8" hidden="false" customHeight="false" outlineLevel="0" collapsed="false">
      <c r="A349" s="0" t="s">
        <v>126</v>
      </c>
      <c r="B349" s="1" t="n">
        <v>8904223819024</v>
      </c>
      <c r="C349" s="0" t="s">
        <v>10</v>
      </c>
      <c r="D349" s="0" t="n">
        <v>112</v>
      </c>
      <c r="E349" s="0" t="n">
        <v>112</v>
      </c>
      <c r="F349" s="3" t="n">
        <v>0.112</v>
      </c>
      <c r="G349" s="0" t="n">
        <v>0.5</v>
      </c>
      <c r="H349" s="0" t="s">
        <v>205</v>
      </c>
      <c r="I349" s="0" t="s">
        <v>498</v>
      </c>
    </row>
    <row r="350" customFormat="false" ht="13.8" hidden="false" customHeight="false" outlineLevel="0" collapsed="false">
      <c r="A350" s="0" t="s">
        <v>126</v>
      </c>
      <c r="B350" s="1" t="n">
        <v>8904223819123</v>
      </c>
      <c r="C350" s="0" t="s">
        <v>10</v>
      </c>
      <c r="D350" s="0" t="n">
        <v>250</v>
      </c>
      <c r="E350" s="0" t="n">
        <v>250</v>
      </c>
      <c r="F350" s="3" t="n">
        <v>0.25</v>
      </c>
      <c r="G350" s="0" t="n">
        <v>0.5</v>
      </c>
      <c r="H350" s="0" t="s">
        <v>205</v>
      </c>
      <c r="I350" s="0" t="s">
        <v>498</v>
      </c>
    </row>
    <row r="351" customFormat="false" ht="13.8" hidden="false" customHeight="false" outlineLevel="0" collapsed="false">
      <c r="A351" s="0" t="s">
        <v>127</v>
      </c>
      <c r="B351" s="1" t="n">
        <v>8904223818706</v>
      </c>
      <c r="C351" s="0" t="s">
        <v>10</v>
      </c>
      <c r="D351" s="0" t="n">
        <v>127</v>
      </c>
      <c r="E351" s="0" t="n">
        <v>127</v>
      </c>
      <c r="F351" s="3" t="n">
        <v>0.127</v>
      </c>
      <c r="G351" s="0" t="n">
        <v>0.5</v>
      </c>
      <c r="H351" s="0" t="s">
        <v>271</v>
      </c>
      <c r="I351" s="0" t="s">
        <v>498</v>
      </c>
    </row>
    <row r="352" customFormat="false" ht="13.8" hidden="false" customHeight="false" outlineLevel="0" collapsed="false">
      <c r="A352" s="0" t="s">
        <v>127</v>
      </c>
      <c r="B352" s="1" t="n">
        <v>8904223818942</v>
      </c>
      <c r="C352" s="0" t="s">
        <v>10</v>
      </c>
      <c r="D352" s="0" t="n">
        <v>133</v>
      </c>
      <c r="E352" s="0" t="n">
        <v>133</v>
      </c>
      <c r="F352" s="3" t="n">
        <v>0.133</v>
      </c>
      <c r="G352" s="0" t="n">
        <v>0.5</v>
      </c>
      <c r="H352" s="0" t="s">
        <v>271</v>
      </c>
      <c r="I352" s="0" t="s">
        <v>498</v>
      </c>
    </row>
    <row r="353" customFormat="false" ht="13.8" hidden="false" customHeight="false" outlineLevel="0" collapsed="false">
      <c r="A353" s="0" t="s">
        <v>127</v>
      </c>
      <c r="B353" s="1" t="n">
        <v>8904223818850</v>
      </c>
      <c r="C353" s="0" t="s">
        <v>10</v>
      </c>
      <c r="D353" s="0" t="n">
        <v>240</v>
      </c>
      <c r="E353" s="0" t="n">
        <v>240</v>
      </c>
      <c r="F353" s="3" t="n">
        <v>0.24</v>
      </c>
      <c r="G353" s="0" t="n">
        <v>0.5</v>
      </c>
      <c r="H353" s="0" t="s">
        <v>271</v>
      </c>
      <c r="I353" s="0" t="s">
        <v>498</v>
      </c>
    </row>
    <row r="354" customFormat="false" ht="13.8" hidden="false" customHeight="false" outlineLevel="0" collapsed="false">
      <c r="A354" s="0" t="s">
        <v>128</v>
      </c>
      <c r="B354" s="1" t="n">
        <v>8904223818591</v>
      </c>
      <c r="C354" s="0" t="s">
        <v>10</v>
      </c>
      <c r="D354" s="0" t="n">
        <v>120</v>
      </c>
      <c r="E354" s="0" t="n">
        <v>120</v>
      </c>
      <c r="F354" s="3" t="n">
        <v>0.12</v>
      </c>
      <c r="G354" s="0" t="n">
        <v>0.5</v>
      </c>
      <c r="H354" s="0" t="s">
        <v>292</v>
      </c>
      <c r="I354" s="0" t="s">
        <v>498</v>
      </c>
    </row>
    <row r="355" customFormat="false" ht="13.8" hidden="false" customHeight="false" outlineLevel="0" collapsed="false">
      <c r="A355" s="0" t="s">
        <v>128</v>
      </c>
      <c r="B355" s="1" t="n">
        <v>8904223816214</v>
      </c>
      <c r="C355" s="0" t="s">
        <v>10</v>
      </c>
      <c r="D355" s="0" t="n">
        <v>120</v>
      </c>
      <c r="E355" s="0" t="n">
        <v>120</v>
      </c>
      <c r="F355" s="3" t="n">
        <v>0.12</v>
      </c>
      <c r="G355" s="0" t="n">
        <v>0.5</v>
      </c>
      <c r="H355" s="0" t="s">
        <v>292</v>
      </c>
      <c r="I355" s="0" t="s">
        <v>498</v>
      </c>
    </row>
    <row r="356" customFormat="false" ht="13.8" hidden="false" customHeight="false" outlineLevel="0" collapsed="false">
      <c r="A356" s="0" t="s">
        <v>128</v>
      </c>
      <c r="B356" s="1" t="n">
        <v>8904223819024</v>
      </c>
      <c r="C356" s="0" t="s">
        <v>10</v>
      </c>
      <c r="D356" s="0" t="n">
        <v>112</v>
      </c>
      <c r="E356" s="0" t="n">
        <v>112</v>
      </c>
      <c r="F356" s="3" t="n">
        <v>0.112</v>
      </c>
      <c r="G356" s="0" t="n">
        <v>0.5</v>
      </c>
      <c r="H356" s="0" t="s">
        <v>292</v>
      </c>
      <c r="I356" s="0" t="s">
        <v>498</v>
      </c>
    </row>
    <row r="357" customFormat="false" ht="13.8" hidden="false" customHeight="false" outlineLevel="0" collapsed="false">
      <c r="A357" s="0" t="s">
        <v>128</v>
      </c>
      <c r="B357" s="1" t="n">
        <v>8904223819253</v>
      </c>
      <c r="C357" s="0" t="s">
        <v>10</v>
      </c>
      <c r="D357" s="0" t="n">
        <v>290</v>
      </c>
      <c r="E357" s="0" t="n">
        <v>290</v>
      </c>
      <c r="F357" s="3" t="n">
        <v>0.29</v>
      </c>
      <c r="G357" s="0" t="n">
        <v>0.5</v>
      </c>
      <c r="H357" s="0" t="s">
        <v>292</v>
      </c>
      <c r="I357" s="0" t="s">
        <v>498</v>
      </c>
    </row>
    <row r="358" customFormat="false" ht="13.8" hidden="false" customHeight="false" outlineLevel="0" collapsed="false">
      <c r="A358" s="0" t="s">
        <v>128</v>
      </c>
      <c r="B358" s="1" t="n">
        <v>8904223815804</v>
      </c>
      <c r="C358" s="0" t="s">
        <v>10</v>
      </c>
      <c r="D358" s="0" t="n">
        <v>160</v>
      </c>
      <c r="E358" s="0" t="n">
        <v>160</v>
      </c>
      <c r="F358" s="3" t="n">
        <v>0.16</v>
      </c>
      <c r="G358" s="0" t="n">
        <v>0.5</v>
      </c>
      <c r="H358" s="0" t="s">
        <v>292</v>
      </c>
      <c r="I358" s="0" t="s">
        <v>498</v>
      </c>
    </row>
    <row r="359" customFormat="false" ht="13.8" hidden="false" customHeight="false" outlineLevel="0" collapsed="false">
      <c r="A359" s="0" t="s">
        <v>128</v>
      </c>
      <c r="B359" s="1" t="n">
        <v>8904223818577</v>
      </c>
      <c r="C359" s="0" t="s">
        <v>10</v>
      </c>
      <c r="D359" s="0" t="n">
        <v>150</v>
      </c>
      <c r="E359" s="0" t="n">
        <v>150</v>
      </c>
      <c r="F359" s="3" t="n">
        <v>0.15</v>
      </c>
      <c r="G359" s="0" t="n">
        <v>0.5</v>
      </c>
      <c r="H359" s="0" t="s">
        <v>292</v>
      </c>
      <c r="I359" s="0" t="s">
        <v>498</v>
      </c>
    </row>
    <row r="360" customFormat="false" ht="13.8" hidden="false" customHeight="false" outlineLevel="0" collapsed="false">
      <c r="A360" s="0" t="s">
        <v>129</v>
      </c>
      <c r="B360" s="1" t="n">
        <v>8904223818706</v>
      </c>
      <c r="C360" s="0" t="s">
        <v>10</v>
      </c>
      <c r="D360" s="0" t="n">
        <v>127</v>
      </c>
      <c r="E360" s="0" t="n">
        <v>127</v>
      </c>
      <c r="F360" s="3" t="n">
        <v>0.127</v>
      </c>
      <c r="G360" s="0" t="n">
        <v>0.5</v>
      </c>
      <c r="H360" s="0" t="s">
        <v>170</v>
      </c>
      <c r="I360" s="0" t="s">
        <v>498</v>
      </c>
    </row>
    <row r="361" customFormat="false" ht="13.8" hidden="false" customHeight="false" outlineLevel="0" collapsed="false">
      <c r="A361" s="0" t="s">
        <v>130</v>
      </c>
      <c r="B361" s="1" t="n">
        <v>8904223818706</v>
      </c>
      <c r="C361" s="0" t="s">
        <v>10</v>
      </c>
      <c r="D361" s="0" t="n">
        <v>127</v>
      </c>
      <c r="E361" s="0" t="n">
        <v>127</v>
      </c>
      <c r="F361" s="3" t="n">
        <v>0.127</v>
      </c>
      <c r="G361" s="0" t="n">
        <v>0.5</v>
      </c>
      <c r="H361" s="0" t="s">
        <v>271</v>
      </c>
      <c r="I361" s="0" t="s">
        <v>498</v>
      </c>
    </row>
    <row r="362" customFormat="false" ht="13.8" hidden="false" customHeight="false" outlineLevel="0" collapsed="false">
      <c r="A362" s="0" t="s">
        <v>130</v>
      </c>
      <c r="B362" s="1" t="n">
        <v>8904223818942</v>
      </c>
      <c r="C362" s="0" t="s">
        <v>10</v>
      </c>
      <c r="D362" s="0" t="n">
        <v>133</v>
      </c>
      <c r="E362" s="0" t="n">
        <v>133</v>
      </c>
      <c r="F362" s="3" t="n">
        <v>0.133</v>
      </c>
      <c r="G362" s="0" t="n">
        <v>0.5</v>
      </c>
      <c r="H362" s="0" t="s">
        <v>271</v>
      </c>
      <c r="I362" s="0" t="s">
        <v>498</v>
      </c>
    </row>
    <row r="363" customFormat="false" ht="13.8" hidden="false" customHeight="false" outlineLevel="0" collapsed="false">
      <c r="A363" s="0" t="s">
        <v>130</v>
      </c>
      <c r="B363" s="1" t="n">
        <v>8904223818850</v>
      </c>
      <c r="C363" s="0" t="s">
        <v>10</v>
      </c>
      <c r="D363" s="0" t="n">
        <v>240</v>
      </c>
      <c r="E363" s="0" t="n">
        <v>240</v>
      </c>
      <c r="F363" s="3" t="n">
        <v>0.24</v>
      </c>
      <c r="G363" s="0" t="n">
        <v>0.5</v>
      </c>
      <c r="H363" s="0" t="s">
        <v>271</v>
      </c>
      <c r="I363" s="0" t="s">
        <v>498</v>
      </c>
    </row>
    <row r="364" customFormat="false" ht="13.8" hidden="false" customHeight="false" outlineLevel="0" collapsed="false">
      <c r="A364" s="0" t="s">
        <v>131</v>
      </c>
      <c r="B364" s="1" t="n">
        <v>8904223818706</v>
      </c>
      <c r="C364" s="0" t="s">
        <v>12</v>
      </c>
      <c r="D364" s="0" t="n">
        <v>127</v>
      </c>
      <c r="E364" s="0" t="n">
        <v>254</v>
      </c>
      <c r="F364" s="3" t="n">
        <v>0.254</v>
      </c>
      <c r="G364" s="0" t="n">
        <v>0.5</v>
      </c>
      <c r="H364" s="0" t="s">
        <v>335</v>
      </c>
      <c r="I364" s="0" t="s">
        <v>498</v>
      </c>
    </row>
    <row r="365" customFormat="false" ht="13.8" hidden="false" customHeight="false" outlineLevel="0" collapsed="false">
      <c r="A365" s="0" t="s">
        <v>131</v>
      </c>
      <c r="B365" s="1" t="n">
        <v>8904223818942</v>
      </c>
      <c r="C365" s="0" t="s">
        <v>12</v>
      </c>
      <c r="D365" s="0" t="n">
        <v>133</v>
      </c>
      <c r="E365" s="0" t="n">
        <v>266</v>
      </c>
      <c r="F365" s="3" t="n">
        <v>0.266</v>
      </c>
      <c r="G365" s="0" t="n">
        <v>0.5</v>
      </c>
      <c r="H365" s="0" t="s">
        <v>335</v>
      </c>
      <c r="I365" s="0" t="s">
        <v>498</v>
      </c>
    </row>
    <row r="366" customFormat="false" ht="13.8" hidden="false" customHeight="false" outlineLevel="0" collapsed="false">
      <c r="A366" s="0" t="s">
        <v>131</v>
      </c>
      <c r="B366" s="1" t="n">
        <v>8904223818850</v>
      </c>
      <c r="C366" s="0" t="s">
        <v>12</v>
      </c>
      <c r="D366" s="0" t="n">
        <v>240</v>
      </c>
      <c r="E366" s="0" t="n">
        <v>480</v>
      </c>
      <c r="F366" s="3" t="n">
        <v>0.48</v>
      </c>
      <c r="G366" s="0" t="n">
        <v>0.5</v>
      </c>
      <c r="H366" s="0" t="s">
        <v>335</v>
      </c>
      <c r="I366" s="0" t="s">
        <v>498</v>
      </c>
    </row>
    <row r="367" customFormat="false" ht="13.8" hidden="false" customHeight="false" outlineLevel="0" collapsed="false">
      <c r="A367" s="0" t="s">
        <v>131</v>
      </c>
      <c r="B367" s="1" t="n">
        <v>8904223818706</v>
      </c>
      <c r="C367" s="0" t="s">
        <v>10</v>
      </c>
      <c r="D367" s="0" t="n">
        <v>127</v>
      </c>
      <c r="E367" s="0" t="n">
        <v>127</v>
      </c>
      <c r="F367" s="3" t="n">
        <v>0.127</v>
      </c>
      <c r="G367" s="0" t="n">
        <v>0.5</v>
      </c>
      <c r="H367" s="0" t="s">
        <v>335</v>
      </c>
      <c r="I367" s="0" t="s">
        <v>498</v>
      </c>
    </row>
    <row r="368" customFormat="false" ht="13.8" hidden="false" customHeight="false" outlineLevel="0" collapsed="false">
      <c r="A368" s="0" t="s">
        <v>131</v>
      </c>
      <c r="B368" s="1" t="n">
        <v>8904223818942</v>
      </c>
      <c r="C368" s="0" t="s">
        <v>10</v>
      </c>
      <c r="D368" s="0" t="n">
        <v>133</v>
      </c>
      <c r="E368" s="0" t="n">
        <v>133</v>
      </c>
      <c r="F368" s="3" t="n">
        <v>0.133</v>
      </c>
      <c r="G368" s="0" t="n">
        <v>0.5</v>
      </c>
      <c r="H368" s="0" t="s">
        <v>335</v>
      </c>
      <c r="I368" s="0" t="s">
        <v>498</v>
      </c>
    </row>
    <row r="369" customFormat="false" ht="13.8" hidden="false" customHeight="false" outlineLevel="0" collapsed="false">
      <c r="A369" s="0" t="s">
        <v>131</v>
      </c>
      <c r="B369" s="1" t="n">
        <v>8904223818850</v>
      </c>
      <c r="C369" s="0" t="s">
        <v>10</v>
      </c>
      <c r="D369" s="0" t="n">
        <v>240</v>
      </c>
      <c r="E369" s="0" t="n">
        <v>240</v>
      </c>
      <c r="F369" s="3" t="n">
        <v>0.24</v>
      </c>
      <c r="G369" s="0" t="n">
        <v>0.5</v>
      </c>
      <c r="H369" s="0" t="s">
        <v>335</v>
      </c>
      <c r="I369" s="0" t="s">
        <v>498</v>
      </c>
    </row>
    <row r="370" customFormat="false" ht="13.8" hidden="false" customHeight="false" outlineLevel="0" collapsed="false">
      <c r="A370" s="0" t="s">
        <v>131</v>
      </c>
      <c r="B370" s="1" t="n">
        <v>8904223818683</v>
      </c>
      <c r="C370" s="0" t="s">
        <v>10</v>
      </c>
      <c r="D370" s="0" t="n">
        <v>121</v>
      </c>
      <c r="E370" s="0" t="n">
        <v>121</v>
      </c>
      <c r="F370" s="3" t="n">
        <v>0.121</v>
      </c>
      <c r="G370" s="0" t="n">
        <v>0.5</v>
      </c>
      <c r="H370" s="0" t="s">
        <v>335</v>
      </c>
      <c r="I370" s="0" t="s">
        <v>498</v>
      </c>
    </row>
    <row r="371" customFormat="false" ht="13.8" hidden="false" customHeight="false" outlineLevel="0" collapsed="false">
      <c r="A371" s="0" t="s">
        <v>132</v>
      </c>
      <c r="B371" s="1" t="n">
        <v>8904223819284</v>
      </c>
      <c r="C371" s="0" t="s">
        <v>10</v>
      </c>
      <c r="D371" s="0" t="n">
        <v>350</v>
      </c>
      <c r="E371" s="0" t="n">
        <v>350</v>
      </c>
      <c r="F371" s="3" t="n">
        <v>0.35</v>
      </c>
      <c r="G371" s="0" t="n">
        <v>0.5</v>
      </c>
      <c r="H371" s="0" t="s">
        <v>170</v>
      </c>
      <c r="I371" s="0" t="s">
        <v>498</v>
      </c>
    </row>
    <row r="372" customFormat="false" ht="13.8" hidden="false" customHeight="false" outlineLevel="0" collapsed="false">
      <c r="A372" s="0" t="s">
        <v>132</v>
      </c>
      <c r="B372" s="1" t="n">
        <v>8904223818478</v>
      </c>
      <c r="C372" s="0" t="s">
        <v>10</v>
      </c>
      <c r="D372" s="0" t="n">
        <v>350</v>
      </c>
      <c r="E372" s="0" t="n">
        <v>350</v>
      </c>
      <c r="F372" s="3" t="n">
        <v>0.35</v>
      </c>
      <c r="G372" s="0" t="n">
        <v>0.5</v>
      </c>
      <c r="H372" s="0" t="s">
        <v>170</v>
      </c>
      <c r="I372" s="0" t="s">
        <v>498</v>
      </c>
    </row>
    <row r="373" customFormat="false" ht="13.8" hidden="false" customHeight="false" outlineLevel="0" collapsed="false">
      <c r="A373" s="0" t="s">
        <v>133</v>
      </c>
      <c r="B373" s="1" t="n">
        <v>8904223818706</v>
      </c>
      <c r="C373" s="0" t="s">
        <v>10</v>
      </c>
      <c r="D373" s="0" t="n">
        <v>127</v>
      </c>
      <c r="E373" s="0" t="n">
        <v>127</v>
      </c>
      <c r="F373" s="3" t="n">
        <v>0.127</v>
      </c>
      <c r="G373" s="0" t="n">
        <v>0.5</v>
      </c>
      <c r="H373" s="0" t="s">
        <v>285</v>
      </c>
      <c r="I373" s="0" t="s">
        <v>498</v>
      </c>
    </row>
    <row r="374" customFormat="false" ht="13.8" hidden="false" customHeight="false" outlineLevel="0" collapsed="false">
      <c r="A374" s="0" t="s">
        <v>133</v>
      </c>
      <c r="B374" s="1" t="n">
        <v>8904223818942</v>
      </c>
      <c r="C374" s="0" t="s">
        <v>10</v>
      </c>
      <c r="D374" s="0" t="n">
        <v>133</v>
      </c>
      <c r="E374" s="0" t="n">
        <v>133</v>
      </c>
      <c r="F374" s="3" t="n">
        <v>0.133</v>
      </c>
      <c r="G374" s="0" t="n">
        <v>0.5</v>
      </c>
      <c r="H374" s="0" t="s">
        <v>285</v>
      </c>
      <c r="I374" s="0" t="s">
        <v>498</v>
      </c>
    </row>
    <row r="375" customFormat="false" ht="13.8" hidden="false" customHeight="false" outlineLevel="0" collapsed="false">
      <c r="A375" s="0" t="s">
        <v>133</v>
      </c>
      <c r="B375" s="1" t="n">
        <v>8904223818850</v>
      </c>
      <c r="C375" s="0" t="s">
        <v>10</v>
      </c>
      <c r="D375" s="0" t="n">
        <v>240</v>
      </c>
      <c r="E375" s="0" t="n">
        <v>240</v>
      </c>
      <c r="F375" s="3" t="n">
        <v>0.24</v>
      </c>
      <c r="G375" s="0" t="n">
        <v>0.5</v>
      </c>
      <c r="H375" s="0" t="s">
        <v>285</v>
      </c>
      <c r="I375" s="0" t="s">
        <v>498</v>
      </c>
    </row>
    <row r="376" customFormat="false" ht="13.8" hidden="false" customHeight="false" outlineLevel="0" collapsed="false">
      <c r="A376" s="0" t="s">
        <v>134</v>
      </c>
      <c r="B376" s="1" t="n">
        <v>8904223819437</v>
      </c>
      <c r="C376" s="0" t="s">
        <v>12</v>
      </c>
      <c r="D376" s="0" t="n">
        <v>552</v>
      </c>
      <c r="E376" s="0" t="n">
        <v>1104</v>
      </c>
      <c r="F376" s="3" t="n">
        <v>1.104</v>
      </c>
      <c r="G376" s="0" t="n">
        <v>1.5</v>
      </c>
      <c r="H376" s="0" t="s">
        <v>174</v>
      </c>
      <c r="I376" s="0" t="s">
        <v>504</v>
      </c>
    </row>
    <row r="377" customFormat="false" ht="13.8" hidden="false" customHeight="false" outlineLevel="0" collapsed="false">
      <c r="A377" s="0" t="s">
        <v>134</v>
      </c>
      <c r="B377" s="1" t="n">
        <v>8904223819352</v>
      </c>
      <c r="C377" s="0" t="s">
        <v>10</v>
      </c>
      <c r="D377" s="0" t="n">
        <v>165</v>
      </c>
      <c r="E377" s="0" t="n">
        <v>165</v>
      </c>
      <c r="F377" s="3" t="n">
        <v>0.165</v>
      </c>
      <c r="G377" s="0" t="n">
        <v>0.5</v>
      </c>
      <c r="H377" s="0" t="s">
        <v>174</v>
      </c>
      <c r="I377" s="0" t="s">
        <v>498</v>
      </c>
    </row>
    <row r="378" customFormat="false" ht="13.8" hidden="false" customHeight="false" outlineLevel="0" collapsed="false">
      <c r="A378" s="0" t="s">
        <v>134</v>
      </c>
      <c r="B378" s="1" t="n">
        <v>8904223819024</v>
      </c>
      <c r="C378" s="0" t="s">
        <v>19</v>
      </c>
      <c r="D378" s="0" t="n">
        <v>112</v>
      </c>
      <c r="E378" s="0" t="n">
        <v>896</v>
      </c>
      <c r="F378" s="3" t="n">
        <v>0.896</v>
      </c>
      <c r="G378" s="0" t="n">
        <v>1</v>
      </c>
      <c r="H378" s="0" t="s">
        <v>174</v>
      </c>
      <c r="I378" s="0" t="s">
        <v>504</v>
      </c>
    </row>
    <row r="379" customFormat="false" ht="13.8" hidden="false" customHeight="false" outlineLevel="0" collapsed="false">
      <c r="A379" s="0" t="s">
        <v>134</v>
      </c>
      <c r="B379" s="1" t="n">
        <v>8904223818874</v>
      </c>
      <c r="C379" s="0" t="s">
        <v>10</v>
      </c>
      <c r="D379" s="0" t="n">
        <v>100</v>
      </c>
      <c r="E379" s="0" t="n">
        <v>100</v>
      </c>
      <c r="F379" s="3" t="n">
        <v>0.1</v>
      </c>
      <c r="G379" s="0" t="n">
        <v>0.5</v>
      </c>
      <c r="H379" s="0" t="s">
        <v>174</v>
      </c>
      <c r="I379" s="0" t="s">
        <v>498</v>
      </c>
    </row>
    <row r="380" customFormat="false" ht="13.8" hidden="false" customHeight="false" outlineLevel="0" collapsed="false">
      <c r="A380" s="0" t="s">
        <v>135</v>
      </c>
      <c r="B380" s="1" t="n">
        <v>8904223818706</v>
      </c>
      <c r="C380" s="0" t="s">
        <v>10</v>
      </c>
      <c r="D380" s="0" t="n">
        <v>127</v>
      </c>
      <c r="E380" s="0" t="n">
        <v>127</v>
      </c>
      <c r="F380" s="3" t="n">
        <v>0.127</v>
      </c>
      <c r="G380" s="0" t="n">
        <v>0.5</v>
      </c>
      <c r="H380" s="0" t="s">
        <v>233</v>
      </c>
      <c r="I380" s="0" t="s">
        <v>498</v>
      </c>
    </row>
    <row r="381" customFormat="false" ht="13.8" hidden="false" customHeight="false" outlineLevel="0" collapsed="false">
      <c r="A381" s="0" t="s">
        <v>135</v>
      </c>
      <c r="B381" s="1" t="n">
        <v>8904223818942</v>
      </c>
      <c r="C381" s="0" t="s">
        <v>10</v>
      </c>
      <c r="D381" s="0" t="n">
        <v>133</v>
      </c>
      <c r="E381" s="0" t="n">
        <v>133</v>
      </c>
      <c r="F381" s="3" t="n">
        <v>0.133</v>
      </c>
      <c r="G381" s="0" t="n">
        <v>0.5</v>
      </c>
      <c r="H381" s="0" t="s">
        <v>233</v>
      </c>
      <c r="I381" s="0" t="s">
        <v>498</v>
      </c>
    </row>
    <row r="382" customFormat="false" ht="13.8" hidden="false" customHeight="false" outlineLevel="0" collapsed="false">
      <c r="A382" s="0" t="s">
        <v>135</v>
      </c>
      <c r="B382" s="1" t="n">
        <v>8904223818850</v>
      </c>
      <c r="C382" s="0" t="s">
        <v>10</v>
      </c>
      <c r="D382" s="0" t="n">
        <v>240</v>
      </c>
      <c r="E382" s="0" t="n">
        <v>240</v>
      </c>
      <c r="F382" s="3" t="n">
        <v>0.24</v>
      </c>
      <c r="G382" s="0" t="n">
        <v>0.5</v>
      </c>
      <c r="H382" s="0" t="s">
        <v>233</v>
      </c>
      <c r="I382" s="0" t="s">
        <v>498</v>
      </c>
    </row>
    <row r="383" customFormat="false" ht="13.8" hidden="false" customHeight="false" outlineLevel="0" collapsed="false">
      <c r="A383" s="0" t="s">
        <v>136</v>
      </c>
      <c r="B383" s="1" t="n">
        <v>8904223818706</v>
      </c>
      <c r="C383" s="0" t="s">
        <v>10</v>
      </c>
      <c r="D383" s="0" t="n">
        <v>127</v>
      </c>
      <c r="E383" s="0" t="n">
        <v>127</v>
      </c>
      <c r="F383" s="3" t="n">
        <v>0.127</v>
      </c>
      <c r="G383" s="0" t="n">
        <v>0.5</v>
      </c>
      <c r="H383" s="0" t="s">
        <v>274</v>
      </c>
      <c r="I383" s="0" t="s">
        <v>498</v>
      </c>
    </row>
    <row r="384" customFormat="false" ht="13.8" hidden="false" customHeight="false" outlineLevel="0" collapsed="false">
      <c r="A384" s="0" t="s">
        <v>136</v>
      </c>
      <c r="B384" s="1" t="n">
        <v>8904223818942</v>
      </c>
      <c r="C384" s="0" t="s">
        <v>10</v>
      </c>
      <c r="D384" s="0" t="n">
        <v>133</v>
      </c>
      <c r="E384" s="0" t="n">
        <v>133</v>
      </c>
      <c r="F384" s="3" t="n">
        <v>0.133</v>
      </c>
      <c r="G384" s="0" t="n">
        <v>0.5</v>
      </c>
      <c r="H384" s="0" t="s">
        <v>274</v>
      </c>
      <c r="I384" s="0" t="s">
        <v>498</v>
      </c>
    </row>
    <row r="385" customFormat="false" ht="13.8" hidden="false" customHeight="false" outlineLevel="0" collapsed="false">
      <c r="A385" s="0" t="s">
        <v>136</v>
      </c>
      <c r="B385" s="1" t="n">
        <v>8904223818850</v>
      </c>
      <c r="C385" s="0" t="s">
        <v>10</v>
      </c>
      <c r="D385" s="0" t="n">
        <v>240</v>
      </c>
      <c r="E385" s="0" t="n">
        <v>240</v>
      </c>
      <c r="F385" s="3" t="n">
        <v>0.24</v>
      </c>
      <c r="G385" s="0" t="n">
        <v>0.5</v>
      </c>
      <c r="H385" s="0" t="s">
        <v>274</v>
      </c>
      <c r="I385" s="0" t="s">
        <v>498</v>
      </c>
    </row>
    <row r="386" customFormat="false" ht="13.8" hidden="false" customHeight="false" outlineLevel="0" collapsed="false">
      <c r="A386" s="0" t="s">
        <v>137</v>
      </c>
      <c r="B386" s="1" t="n">
        <v>8904223819017</v>
      </c>
      <c r="C386" s="0" t="s">
        <v>10</v>
      </c>
      <c r="D386" s="0" t="n">
        <v>115</v>
      </c>
      <c r="E386" s="0" t="n">
        <v>115</v>
      </c>
      <c r="F386" s="3" t="n">
        <v>0.115</v>
      </c>
      <c r="G386" s="0" t="n">
        <v>0.5</v>
      </c>
      <c r="H386" s="0" t="s">
        <v>170</v>
      </c>
      <c r="I386" s="0" t="s">
        <v>498</v>
      </c>
    </row>
    <row r="387" customFormat="false" ht="13.8" hidden="false" customHeight="false" outlineLevel="0" collapsed="false">
      <c r="A387" s="0" t="s">
        <v>137</v>
      </c>
      <c r="B387" s="1" t="n">
        <v>8904223818706</v>
      </c>
      <c r="C387" s="0" t="s">
        <v>10</v>
      </c>
      <c r="D387" s="0" t="n">
        <v>127</v>
      </c>
      <c r="E387" s="0" t="n">
        <v>127</v>
      </c>
      <c r="F387" s="3" t="n">
        <v>0.127</v>
      </c>
      <c r="G387" s="0" t="n">
        <v>0.5</v>
      </c>
      <c r="H387" s="0" t="s">
        <v>170</v>
      </c>
      <c r="I387" s="0" t="s">
        <v>498</v>
      </c>
    </row>
    <row r="388" customFormat="false" ht="13.8" hidden="false" customHeight="false" outlineLevel="0" collapsed="false">
      <c r="A388" s="0" t="s">
        <v>137</v>
      </c>
      <c r="B388" s="1" t="n">
        <v>8904223818942</v>
      </c>
      <c r="C388" s="0" t="s">
        <v>10</v>
      </c>
      <c r="D388" s="0" t="n">
        <v>133</v>
      </c>
      <c r="E388" s="0" t="n">
        <v>133</v>
      </c>
      <c r="F388" s="3" t="n">
        <v>0.133</v>
      </c>
      <c r="G388" s="0" t="n">
        <v>0.5</v>
      </c>
      <c r="H388" s="0" t="s">
        <v>170</v>
      </c>
      <c r="I388" s="0" t="s">
        <v>498</v>
      </c>
    </row>
    <row r="389" customFormat="false" ht="13.8" hidden="false" customHeight="false" outlineLevel="0" collapsed="false">
      <c r="A389" s="0" t="s">
        <v>137</v>
      </c>
      <c r="B389" s="1" t="n">
        <v>8904223818850</v>
      </c>
      <c r="C389" s="0" t="s">
        <v>10</v>
      </c>
      <c r="D389" s="0" t="n">
        <v>240</v>
      </c>
      <c r="E389" s="0" t="n">
        <v>240</v>
      </c>
      <c r="F389" s="3" t="n">
        <v>0.24</v>
      </c>
      <c r="G389" s="0" t="n">
        <v>0.5</v>
      </c>
      <c r="H389" s="0" t="s">
        <v>170</v>
      </c>
      <c r="I389" s="0" t="s">
        <v>498</v>
      </c>
    </row>
    <row r="390" customFormat="false" ht="13.8" hidden="false" customHeight="false" outlineLevel="0" collapsed="false">
      <c r="A390" s="0" t="s">
        <v>138</v>
      </c>
      <c r="B390" s="1" t="n">
        <v>8904223819161</v>
      </c>
      <c r="C390" s="0" t="s">
        <v>10</v>
      </c>
      <c r="D390" s="0" t="n">
        <v>115</v>
      </c>
      <c r="E390" s="0" t="n">
        <v>115</v>
      </c>
      <c r="F390" s="3" t="n">
        <v>0.115</v>
      </c>
      <c r="G390" s="0" t="n">
        <v>0.5</v>
      </c>
      <c r="H390" s="0" t="s">
        <v>280</v>
      </c>
      <c r="I390" s="0" t="s">
        <v>498</v>
      </c>
    </row>
    <row r="391" customFormat="false" ht="13.8" hidden="false" customHeight="false" outlineLevel="0" collapsed="false">
      <c r="A391" s="0" t="s">
        <v>138</v>
      </c>
      <c r="B391" s="1" t="n">
        <v>8904223819260</v>
      </c>
      <c r="C391" s="0" t="s">
        <v>10</v>
      </c>
      <c r="D391" s="0" t="n">
        <v>130</v>
      </c>
      <c r="E391" s="0" t="n">
        <v>130</v>
      </c>
      <c r="F391" s="3" t="n">
        <v>0.13</v>
      </c>
      <c r="G391" s="0" t="n">
        <v>0.5</v>
      </c>
      <c r="H391" s="0" t="s">
        <v>280</v>
      </c>
      <c r="I391" s="0" t="s">
        <v>498</v>
      </c>
    </row>
    <row r="392" customFormat="false" ht="13.8" hidden="false" customHeight="false" outlineLevel="0" collapsed="false">
      <c r="A392" s="0" t="s">
        <v>139</v>
      </c>
      <c r="B392" s="1" t="n">
        <v>8904223819161</v>
      </c>
      <c r="C392" s="0" t="s">
        <v>10</v>
      </c>
      <c r="D392" s="0" t="n">
        <v>115</v>
      </c>
      <c r="E392" s="0" t="n">
        <v>115</v>
      </c>
      <c r="F392" s="3" t="n">
        <v>0.115</v>
      </c>
      <c r="G392" s="0" t="n">
        <v>0.5</v>
      </c>
      <c r="H392" s="0" t="s">
        <v>277</v>
      </c>
      <c r="I392" s="0" t="s">
        <v>498</v>
      </c>
    </row>
    <row r="393" customFormat="false" ht="13.8" hidden="false" customHeight="false" outlineLevel="0" collapsed="false">
      <c r="A393" s="0" t="s">
        <v>139</v>
      </c>
      <c r="B393" s="1" t="n">
        <v>8904223819260</v>
      </c>
      <c r="C393" s="0" t="s">
        <v>10</v>
      </c>
      <c r="D393" s="0" t="n">
        <v>130</v>
      </c>
      <c r="E393" s="0" t="n">
        <v>130</v>
      </c>
      <c r="F393" s="3" t="n">
        <v>0.13</v>
      </c>
      <c r="G393" s="0" t="n">
        <v>0.5</v>
      </c>
      <c r="H393" s="0" t="s">
        <v>277</v>
      </c>
      <c r="I393" s="0" t="s">
        <v>498</v>
      </c>
    </row>
    <row r="394" customFormat="false" ht="13.8" hidden="false" customHeight="false" outlineLevel="0" collapsed="false">
      <c r="A394" s="0" t="s">
        <v>140</v>
      </c>
      <c r="B394" s="1" t="n">
        <v>8904223818645</v>
      </c>
      <c r="C394" s="0" t="s">
        <v>103</v>
      </c>
      <c r="D394" s="0" t="n">
        <v>137</v>
      </c>
      <c r="E394" s="0" t="n">
        <v>822</v>
      </c>
      <c r="F394" s="3" t="n">
        <v>0.822</v>
      </c>
      <c r="G394" s="0" t="n">
        <v>1</v>
      </c>
      <c r="H394" s="0" t="s">
        <v>164</v>
      </c>
      <c r="I394" s="0" t="s">
        <v>504</v>
      </c>
    </row>
    <row r="395" customFormat="false" ht="13.8" hidden="false" customHeight="false" outlineLevel="0" collapsed="false">
      <c r="A395" s="0" t="s">
        <v>140</v>
      </c>
      <c r="B395" s="1" t="n">
        <v>8904223819147</v>
      </c>
      <c r="C395" s="0" t="s">
        <v>12</v>
      </c>
      <c r="D395" s="0" t="n">
        <v>240</v>
      </c>
      <c r="E395" s="0" t="n">
        <v>480</v>
      </c>
      <c r="F395" s="3" t="n">
        <v>0.48</v>
      </c>
      <c r="G395" s="0" t="n">
        <v>0.5</v>
      </c>
      <c r="H395" s="0" t="s">
        <v>164</v>
      </c>
      <c r="I395" s="0" t="s">
        <v>498</v>
      </c>
    </row>
    <row r="396" customFormat="false" ht="13.8" hidden="false" customHeight="false" outlineLevel="0" collapsed="false">
      <c r="A396" s="0" t="s">
        <v>141</v>
      </c>
      <c r="B396" s="1" t="n">
        <v>8904223818706</v>
      </c>
      <c r="C396" s="0" t="s">
        <v>10</v>
      </c>
      <c r="D396" s="0" t="n">
        <v>127</v>
      </c>
      <c r="E396" s="0" t="n">
        <v>127</v>
      </c>
      <c r="F396" s="3" t="n">
        <v>0.127</v>
      </c>
      <c r="G396" s="0" t="n">
        <v>0.5</v>
      </c>
      <c r="H396" s="0" t="s">
        <v>274</v>
      </c>
      <c r="I396" s="0" t="s">
        <v>498</v>
      </c>
    </row>
    <row r="397" customFormat="false" ht="13.8" hidden="false" customHeight="false" outlineLevel="0" collapsed="false">
      <c r="A397" s="0" t="s">
        <v>141</v>
      </c>
      <c r="B397" s="1" t="n">
        <v>8904223818942</v>
      </c>
      <c r="C397" s="0" t="s">
        <v>10</v>
      </c>
      <c r="D397" s="0" t="n">
        <v>133</v>
      </c>
      <c r="E397" s="0" t="n">
        <v>133</v>
      </c>
      <c r="F397" s="3" t="n">
        <v>0.133</v>
      </c>
      <c r="G397" s="0" t="n">
        <v>0.5</v>
      </c>
      <c r="H397" s="0" t="s">
        <v>274</v>
      </c>
      <c r="I397" s="0" t="s">
        <v>498</v>
      </c>
    </row>
    <row r="398" customFormat="false" ht="13.8" hidden="false" customHeight="false" outlineLevel="0" collapsed="false">
      <c r="A398" s="0" t="s">
        <v>141</v>
      </c>
      <c r="B398" s="1" t="n">
        <v>8904223818850</v>
      </c>
      <c r="C398" s="0" t="s">
        <v>10</v>
      </c>
      <c r="D398" s="0" t="n">
        <v>240</v>
      </c>
      <c r="E398" s="0" t="n">
        <v>240</v>
      </c>
      <c r="F398" s="3" t="n">
        <v>0.24</v>
      </c>
      <c r="G398" s="0" t="n">
        <v>0.5</v>
      </c>
      <c r="H398" s="0" t="s">
        <v>274</v>
      </c>
      <c r="I398" s="0" t="s">
        <v>498</v>
      </c>
    </row>
    <row r="399" customFormat="false" ht="13.8" hidden="false" customHeight="false" outlineLevel="0" collapsed="false">
      <c r="A399" s="0" t="s">
        <v>142</v>
      </c>
      <c r="B399" s="1" t="n">
        <v>8904223818850</v>
      </c>
      <c r="C399" s="0" t="s">
        <v>12</v>
      </c>
      <c r="D399" s="0" t="n">
        <v>240</v>
      </c>
      <c r="E399" s="0" t="n">
        <v>480</v>
      </c>
      <c r="F399" s="3" t="n">
        <v>0.48</v>
      </c>
      <c r="G399" s="0" t="n">
        <v>0.5</v>
      </c>
      <c r="H399" s="0" t="s">
        <v>271</v>
      </c>
      <c r="I399" s="0" t="s">
        <v>498</v>
      </c>
    </row>
    <row r="400" customFormat="false" ht="13.8" hidden="false" customHeight="false" outlineLevel="0" collapsed="false">
      <c r="A400" s="0" t="s">
        <v>143</v>
      </c>
      <c r="B400" s="1" t="n">
        <v>8904223816214</v>
      </c>
      <c r="C400" s="0" t="s">
        <v>10</v>
      </c>
      <c r="D400" s="0" t="n">
        <v>120</v>
      </c>
      <c r="E400" s="0" t="n">
        <v>120</v>
      </c>
      <c r="F400" s="3" t="n">
        <v>0.12</v>
      </c>
      <c r="G400" s="0" t="n">
        <v>0.5</v>
      </c>
      <c r="H400" s="0" t="s">
        <v>267</v>
      </c>
      <c r="I400" s="0" t="s">
        <v>498</v>
      </c>
    </row>
    <row r="401" customFormat="false" ht="13.8" hidden="false" customHeight="false" outlineLevel="0" collapsed="false">
      <c r="A401" s="0" t="s">
        <v>143</v>
      </c>
      <c r="B401" s="1" t="n">
        <v>8904223818874</v>
      </c>
      <c r="C401" s="0" t="s">
        <v>10</v>
      </c>
      <c r="D401" s="0" t="n">
        <v>100</v>
      </c>
      <c r="E401" s="0" t="n">
        <v>100</v>
      </c>
      <c r="F401" s="3" t="n">
        <v>0.1</v>
      </c>
      <c r="G401" s="0" t="n">
        <v>0.5</v>
      </c>
      <c r="H401" s="0" t="s">
        <v>267</v>
      </c>
      <c r="I401" s="0" t="s">
        <v>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2021-10-05T17:49:47Z</dcterms:created>
  <dc:creator>Vinit Maniar</dc:creator>
  <dc:description/>
  <dc:language>en-IN</dc:language>
  <cp:lastModifiedBy/>
  <dcterms:modified xsi:type="dcterms:W3CDTF">2025-09-16T21:31:18Z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