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28800" windowHeight="1221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1" l="1"/>
  <c r="G4" i="11" s="1"/>
  <c r="E32" i="11" l="1"/>
  <c r="E31" i="11"/>
  <c r="E24" i="11"/>
  <c r="E22" i="11"/>
  <c r="E23" i="11"/>
  <c r="E15" i="11"/>
  <c r="E11" i="11"/>
  <c r="E29" i="11"/>
  <c r="E28" i="11"/>
  <c r="E27" i="11"/>
  <c r="E25" i="11"/>
  <c r="E26" i="11"/>
  <c r="E21" i="11"/>
  <c r="E20" i="11"/>
  <c r="E19" i="11"/>
  <c r="E35" i="11"/>
  <c r="E36" i="11"/>
  <c r="E34" i="11"/>
  <c r="E17" i="11"/>
  <c r="E16" i="11"/>
  <c r="E14" i="11"/>
  <c r="E13" i="11"/>
  <c r="E12" i="11"/>
  <c r="E8" i="11"/>
  <c r="E9" i="11"/>
  <c r="H5" i="11" l="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<sst xmlns="http://schemas.openxmlformats.org/spreadsheetml/2006/main" count="84" uniqueCount="53">
  <si>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</si>
  <si>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</si>
  <si>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</si>
  <si>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</si>
  <si>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</si>
  <si>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</si>
  <si>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</si>
  <si>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</si>
  <si>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 xml:space="preserve">Szállítmányozás 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</si>
  <si>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</si>
  <si>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</si>
  <si>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</si>
  <si>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</si>
  <si>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</si>
  <si>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</si>
  <si>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</si>
  <si>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</si>
  <si>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</si>
  <si>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</si>
  <si>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</si>
  <si>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</si>
  <si>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</si>
  <si>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</si>
  <si>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8.3.5. Raktárak kezelése (CRUD)</t>
  </si>
  <si>
    <t>8.3.6. Raktárkezeléshez szükséges adatok létrehozása az adatbázisban</t>
  </si>
  <si>
    <t>8.3.7. Árukészletek kezelése (C)</t>
  </si>
  <si>
    <t>8.3.8. Árukészletek kezelése (R)</t>
  </si>
  <si>
    <t>8.3.9. Árukészletek kezelése (UD)</t>
  </si>
  <si>
    <t>8.3.10. Árukészletek kezeléséhez szükséges adatok létrehozása az adatbázisban</t>
  </si>
  <si>
    <t>8.3.15. Email-es kiértesítés új szállítmány esetén az adott raktárosnak és sofőrnek</t>
  </si>
  <si>
    <t>8.3.17. Biztonsági mentés automatikus létrehozása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</si>
  <si>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</si>
  <si>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</si>
  <si>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</si>
  <si>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</si>
  <si>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</si>
  <si>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</si>
  <si>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</si>
  <si>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</si>
  <si>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8.4.9. Email-es funkciók tesztelése (TR)</t>
  </si>
  <si>
    <t>8.4.11. Biztonsági mentés tesztelése (TR)</t>
  </si>
  <si>
    <t>8.4.12. Bemutató elkészítése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</si>
  <si>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</si>
  <si>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Szegedi Bence</t>
  </si>
  <si>
    <t>Szabó Bence</t>
  </si>
  <si>
    <t>Racskó Ádám</t>
  </si>
  <si>
    <t>Papp Bence</t>
  </si>
  <si>
    <t>Szántó Mihály</t>
  </si>
  <si>
    <t>Kovács-Némedi Máté</t>
  </si>
  <si>
    <t>Kurucz László</t>
  </si>
  <si>
    <t>Szegei Bence</t>
  </si>
  <si>
    <t>Gyakorlat: hétfő 18:00-19:00</t>
  </si>
  <si>
    <t>2024.11.31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</si>
</sst>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8"/>
      <color theme="9" tint="0.399975585192419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86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14" borderId="0" xfId="0" applyFont="1" applyFill="1"/>
    <xf numFmtId="0" fontId="16" fillId="13" borderId="0" xfId="0" applyFont="1" applyFill="1"/>
    <xf numFmtId="0" fontId="16" fillId="15" borderId="0" xfId="0" applyFont="1" applyFill="1"/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168" fontId="7" fillId="11" borderId="2" xfId="9" applyNumberFormat="1" applyFill="1">
      <alignment horizontal="center" vertical="center"/>
    </xf>
    <xf numFmtId="0" fontId="2" fillId="11" borderId="2" xfId="11" applyFont="1" applyFill="1">
      <alignment horizontal="left" vertical="center" indent="2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168" fontId="7" fillId="10" borderId="2" xfId="9" applyNumberFormat="1" applyFill="1">
      <alignment horizontal="center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" xfId="0" applyFont="1" applyFill="1" applyBorder="1" applyAlignment="1">
      <alignment horizontal="center" vertical="center"/>
    </xf>
    <xf numFmtId="165" fontId="20" fillId="7" borderId="2" xfId="0" applyNumberFormat="1" applyFont="1" applyFill="1" applyBorder="1" applyAlignment="1">
      <alignment horizontal="left" vertical="center"/>
    </xf>
    <xf numFmtId="169" fontId="7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1" fillId="17" borderId="0" xfId="0" applyFont="1" applyFill="1"/>
    <xf numFmtId="0" fontId="0" fillId="0" borderId="12" xfId="0" applyBorder="1"/>
    <xf numFmtId="0" fontId="0" fillId="18" borderId="0" xfId="0" applyFill="1"/>
    <xf numFmtId="0" fontId="0" fillId="13" borderId="8" xfId="0" applyFill="1" applyBorder="1" applyAlignment="1">
      <alignment vertical="center"/>
    </xf>
    <xf numFmtId="0" fontId="0" fillId="17" borderId="0" xfId="0" applyFill="1"/>
    <xf numFmtId="0" fontId="0" fillId="19" borderId="0" xfId="0" applyFill="1"/>
    <xf numFmtId="0" fontId="0" fillId="3" borderId="2" xfId="10" applyFont="1" applyFill="1">
      <alignment horizontal="center" vertical="center"/>
    </xf>
    <xf numFmtId="0" fontId="0" fillId="0" borderId="8" xfId="0" applyFill="1" applyBorder="1" applyAlignment="1">
      <alignment vertical="center"/>
    </xf>
    <xf numFmtId="0" fontId="0" fillId="4" borderId="2" xfId="10" applyFont="1" applyFill="1">
      <alignment horizontal="center" vertical="center"/>
    </xf>
    <xf numFmtId="0" fontId="0" fillId="11" borderId="2" xfId="10" applyFont="1" applyFill="1">
      <alignment horizontal="center" vertical="center"/>
    </xf>
    <xf numFmtId="0" fontId="1" fillId="11" borderId="2" xfId="11" applyFont="1" applyFill="1">
      <alignment horizontal="left" vertical="center" indent="2"/>
    </xf>
    <xf numFmtId="168" fontId="0" fillId="11" borderId="2" xfId="9" applyNumberFormat="1" applyFont="1" applyFill="1">
      <alignment horizontal="center" vertical="center"/>
    </xf>
    <xf numFmtId="0" fontId="0" fillId="10" borderId="2" xfId="10" applyFont="1" applyFill="1">
      <alignment horizontal="center" vertical="center"/>
    </xf>
    <xf numFmtId="0" fontId="16" fillId="19" borderId="0" xfId="0" applyFont="1" applyFill="1"/>
    <xf numFmtId="0" fontId="16" fillId="16" borderId="0" xfId="0" applyFont="1" applyFill="1"/>
    <xf numFmtId="0" fontId="16" fillId="18" borderId="0" xfId="0" applyFont="1" applyFill="1"/>
    <xf numFmtId="0" fontId="22" fillId="17" borderId="0" xfId="0" applyFont="1" applyFill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Name" xfId="10"/>
    <cellStyle name="Normál" xfId="0" builtinId="0"/>
    <cellStyle name="Project Start" xfId="8"/>
    <cellStyle name="Task" xfId="11"/>
    <cellStyle name="zHiddenText" xfId="2"/>
  </cellStyles>
  <dxfs count="45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secondRowStripe" dxfId="38"/>
      <tableStyleElement type="firstColumnStripe" dxfId="37"/>
      <tableStyleElement type="secondColumnStripe" dxfId="3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E46"/>
  <sheetViews>
    <sheetView showGridLines="0" tabSelected="1" showRuler="0" zoomScaleNormal="100" zoomScalePageLayoutView="70" workbookViewId="0">
      <pane ySplit="5" topLeftCell="A21" activePane="bottomLeft" state="frozen"/>
      <selection pane="bottomLeft" activeCell="AZ45" sqref="AZ45"/>
    </sheetView>
  </sheetViews>
  <sheetFormatPr defaultRowHeight="30" customHeight="1"/>
  <cols>
    <col min="1" max="1" width="2.140625" style="16" bestFit="1" customWidth="1"/>
    <col min="2" max="2" width="75.140625" customWidth="1"/>
    <col min="3" max="3" width="19.7109375" customWidth="1"/>
    <col min="4" max="4" width="11.28515625" style="4" bestFit="1" customWidth="1"/>
    <col min="5" max="5" width="13.42578125" customWidth="1"/>
    <col min="6" max="13" width="2.5703125" customWidth="1"/>
    <col min="14" max="14" width="4" customWidth="1"/>
    <col min="15" max="27" width="2.5703125" customWidth="1"/>
    <col min="28" max="28" width="4.5703125" customWidth="1"/>
    <col min="29" max="41" width="2.5703125" customWidth="1"/>
    <col min="42" max="42" width="3.7109375" customWidth="1"/>
    <col min="43" max="83" width="2.5703125" customWidth="1"/>
  </cols>
  <sheetData>
    <row r="1" spans="1:83" ht="25.5" customHeight="1">
      <c r="A1" s="17"/>
      <c r="B1" s="35" t="s">
        <v>8</v>
      </c>
      <c r="C1" s="1"/>
      <c r="D1" s="3"/>
      <c r="E1" s="15"/>
      <c r="F1" s="15"/>
      <c r="G1" s="15"/>
      <c r="I1" s="33"/>
      <c r="J1" t="s">
        <v>43</v>
      </c>
      <c r="O1" s="36"/>
      <c r="P1" s="33"/>
      <c r="Q1" t="s">
        <v>44</v>
      </c>
      <c r="W1" s="37"/>
      <c r="X1" s="33"/>
      <c r="Y1" t="s">
        <v>45</v>
      </c>
      <c r="AC1" s="38"/>
      <c r="AD1" s="33"/>
      <c r="AE1" s="33" t="s">
        <v>46</v>
      </c>
      <c r="AJ1" s="31"/>
      <c r="AK1" s="33"/>
      <c r="AL1" t="s">
        <v>47</v>
      </c>
      <c r="AQ1" s="69"/>
      <c r="AS1" s="70" t="s">
        <v>48</v>
      </c>
      <c r="BA1" s="71"/>
      <c r="BB1" s="70" t="s">
        <v>49</v>
      </c>
      <c r="BG1" s="74"/>
    </row>
    <row r="2" spans="1:83" ht="25.5" customHeight="1">
      <c r="B2" s="34" t="s">
        <v>51</v>
      </c>
      <c r="D2" s="63" t="s">
        <v>0</v>
      </c>
      <c r="E2" s="63"/>
      <c r="F2" s="15"/>
      <c r="G2" s="19"/>
    </row>
    <row r="3" spans="1:83" ht="25.5" customHeight="1">
      <c r="B3" s="26"/>
      <c r="D3" s="63">
        <v>45551</v>
      </c>
      <c r="E3" s="63"/>
      <c r="F3" s="15"/>
    </row>
    <row r="4" spans="1:83" ht="25.5" customHeight="1">
      <c r="A4" s="17"/>
      <c r="D4"/>
      <c r="F4" s="67"/>
      <c r="G4" s="64">
        <f>G5</f>
        <v>45554</v>
      </c>
      <c r="H4" s="65"/>
      <c r="I4" s="65"/>
      <c r="J4" s="65"/>
      <c r="K4" s="65"/>
      <c r="L4" s="65"/>
      <c r="M4" s="66"/>
      <c r="N4" s="64">
        <f>N5</f>
        <v>45561</v>
      </c>
      <c r="O4" s="65"/>
      <c r="P4" s="65"/>
      <c r="Q4" s="65"/>
      <c r="R4" s="65"/>
      <c r="S4" s="65"/>
      <c r="T4" s="66"/>
      <c r="U4" s="64">
        <f>U5</f>
        <v>45568</v>
      </c>
      <c r="V4" s="65"/>
      <c r="W4" s="65"/>
      <c r="X4" s="65"/>
      <c r="Y4" s="65"/>
      <c r="Z4" s="65"/>
      <c r="AA4" s="66"/>
      <c r="AB4" s="64">
        <f>AB5</f>
        <v>45575</v>
      </c>
      <c r="AC4" s="65"/>
      <c r="AD4" s="65"/>
      <c r="AE4" s="65"/>
      <c r="AF4" s="65"/>
      <c r="AG4" s="65"/>
      <c r="AH4" s="66"/>
      <c r="AI4" s="64">
        <f>AI5</f>
        <v>45582</v>
      </c>
      <c r="AJ4" s="65"/>
      <c r="AK4" s="65"/>
      <c r="AL4" s="65"/>
      <c r="AM4" s="65"/>
      <c r="AN4" s="65"/>
      <c r="AO4" s="66"/>
      <c r="AP4" s="64">
        <f>AP5</f>
        <v>45589</v>
      </c>
      <c r="AQ4" s="65"/>
      <c r="AR4" s="65"/>
      <c r="AS4" s="65"/>
      <c r="AT4" s="65"/>
      <c r="AU4" s="65"/>
      <c r="AV4" s="66"/>
      <c r="AW4" s="64">
        <f>AW5</f>
        <v>45596</v>
      </c>
      <c r="AX4" s="65"/>
      <c r="AY4" s="65"/>
      <c r="AZ4" s="65"/>
      <c r="BA4" s="65"/>
      <c r="BB4" s="65"/>
      <c r="BC4" s="66"/>
      <c r="BD4" s="64">
        <f>BD5</f>
        <v>45603</v>
      </c>
      <c r="BE4" s="65"/>
      <c r="BF4" s="65"/>
      <c r="BG4" s="65"/>
      <c r="BH4" s="65"/>
      <c r="BI4" s="65"/>
      <c r="BJ4" s="66"/>
      <c r="BK4" s="64">
        <f>BK5</f>
        <v>45610</v>
      </c>
      <c r="BL4" s="65"/>
      <c r="BM4" s="65"/>
      <c r="BN4" s="65"/>
      <c r="BO4" s="65"/>
      <c r="BP4" s="65"/>
      <c r="BQ4" s="66"/>
      <c r="BR4" s="64">
        <f>BR5</f>
        <v>45617</v>
      </c>
      <c r="BS4" s="65"/>
      <c r="BT4" s="65"/>
      <c r="BU4" s="65"/>
      <c r="BV4" s="65"/>
      <c r="BW4" s="65"/>
      <c r="BX4" s="66"/>
      <c r="BY4" s="64">
        <f>BY5</f>
        <v>45624</v>
      </c>
      <c r="BZ4" s="65"/>
      <c r="CA4" s="65"/>
      <c r="CB4" s="65"/>
      <c r="CC4" s="65"/>
      <c r="CD4" s="65"/>
      <c r="CE4" s="66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68"/>
      <c r="G5" s="6">
        <f>Project_Start-WEEKDAY(Project_Start,1)+5</f>
        <v>45554</v>
      </c>
      <c r="H5" s="5">
        <f>G5+1</f>
        <v>45555</v>
      </c>
      <c r="I5" s="5">
        <f t="shared" ref="I5:AV5" si="0">H5+1</f>
        <v>45556</v>
      </c>
      <c r="J5" s="5">
        <f t="shared" si="0"/>
        <v>45557</v>
      </c>
      <c r="K5" s="5">
        <f t="shared" si="0"/>
        <v>45558</v>
      </c>
      <c r="L5" s="5">
        <f t="shared" si="0"/>
        <v>45559</v>
      </c>
      <c r="M5" s="7">
        <f t="shared" si="0"/>
        <v>45560</v>
      </c>
      <c r="N5" s="6">
        <f>M5+1</f>
        <v>45561</v>
      </c>
      <c r="O5" s="5">
        <f>N5+1</f>
        <v>45562</v>
      </c>
      <c r="P5" s="5">
        <f t="shared" si="0"/>
        <v>45563</v>
      </c>
      <c r="Q5" s="5">
        <f t="shared" si="0"/>
        <v>45564</v>
      </c>
      <c r="R5" s="5">
        <f t="shared" si="0"/>
        <v>45565</v>
      </c>
      <c r="S5" s="5">
        <f t="shared" si="0"/>
        <v>45566</v>
      </c>
      <c r="T5" s="7">
        <f t="shared" si="0"/>
        <v>45567</v>
      </c>
      <c r="U5" s="6">
        <f>T5+1</f>
        <v>45568</v>
      </c>
      <c r="V5" s="5">
        <f>U5+1</f>
        <v>45569</v>
      </c>
      <c r="W5" s="5">
        <f t="shared" si="0"/>
        <v>45570</v>
      </c>
      <c r="X5" s="5">
        <f t="shared" si="0"/>
        <v>45571</v>
      </c>
      <c r="Y5" s="5">
        <f t="shared" si="0"/>
        <v>45572</v>
      </c>
      <c r="Z5" s="5">
        <f t="shared" si="0"/>
        <v>45573</v>
      </c>
      <c r="AA5" s="7">
        <f t="shared" si="0"/>
        <v>45574</v>
      </c>
      <c r="AB5" s="6">
        <f>AA5+1</f>
        <v>45575</v>
      </c>
      <c r="AC5" s="5">
        <f>AB5+1</f>
        <v>45576</v>
      </c>
      <c r="AD5" s="5">
        <f t="shared" si="0"/>
        <v>45577</v>
      </c>
      <c r="AE5" s="5">
        <f t="shared" si="0"/>
        <v>45578</v>
      </c>
      <c r="AF5" s="5">
        <f t="shared" si="0"/>
        <v>45579</v>
      </c>
      <c r="AG5" s="5">
        <f t="shared" si="0"/>
        <v>45580</v>
      </c>
      <c r="AH5" s="7">
        <f t="shared" si="0"/>
        <v>45581</v>
      </c>
      <c r="AI5" s="6">
        <f>AH5+1</f>
        <v>45582</v>
      </c>
      <c r="AJ5" s="5">
        <f>AI5+1</f>
        <v>45583</v>
      </c>
      <c r="AK5" s="5">
        <f t="shared" si="0"/>
        <v>45584</v>
      </c>
      <c r="AL5" s="5">
        <f t="shared" si="0"/>
        <v>45585</v>
      </c>
      <c r="AM5" s="5">
        <f t="shared" si="0"/>
        <v>45586</v>
      </c>
      <c r="AN5" s="5">
        <f t="shared" si="0"/>
        <v>45587</v>
      </c>
      <c r="AO5" s="7">
        <f t="shared" si="0"/>
        <v>45588</v>
      </c>
      <c r="AP5" s="6">
        <f>AO5+1</f>
        <v>45589</v>
      </c>
      <c r="AQ5" s="5">
        <f>AP5+1</f>
        <v>45590</v>
      </c>
      <c r="AR5" s="5">
        <f t="shared" si="0"/>
        <v>45591</v>
      </c>
      <c r="AS5" s="5">
        <f t="shared" si="0"/>
        <v>45592</v>
      </c>
      <c r="AT5" s="5">
        <f t="shared" si="0"/>
        <v>45593</v>
      </c>
      <c r="AU5" s="5">
        <f t="shared" si="0"/>
        <v>45594</v>
      </c>
      <c r="AV5" s="7">
        <f t="shared" si="0"/>
        <v>45595</v>
      </c>
      <c r="AW5" s="6">
        <f>AV5+1</f>
        <v>45596</v>
      </c>
      <c r="AX5" s="5">
        <f>AW5+1</f>
        <v>45597</v>
      </c>
      <c r="AY5" s="5">
        <f t="shared" ref="AY5:BC5" si="1">AX5+1</f>
        <v>45598</v>
      </c>
      <c r="AZ5" s="5">
        <f t="shared" si="1"/>
        <v>45599</v>
      </c>
      <c r="BA5" s="5">
        <f t="shared" si="1"/>
        <v>45600</v>
      </c>
      <c r="BB5" s="5">
        <f t="shared" si="1"/>
        <v>45601</v>
      </c>
      <c r="BC5" s="7">
        <f t="shared" si="1"/>
        <v>45602</v>
      </c>
      <c r="BD5" s="6">
        <f>BC5+1</f>
        <v>45603</v>
      </c>
      <c r="BE5" s="5">
        <f>BD5+1</f>
        <v>45604</v>
      </c>
      <c r="BF5" s="5">
        <f t="shared" ref="BF5:BK5" si="2">BE5+1</f>
        <v>45605</v>
      </c>
      <c r="BG5" s="5">
        <f t="shared" si="2"/>
        <v>45606</v>
      </c>
      <c r="BH5" s="5">
        <f t="shared" si="2"/>
        <v>45607</v>
      </c>
      <c r="BI5" s="5">
        <f t="shared" si="2"/>
        <v>45608</v>
      </c>
      <c r="BJ5" s="7">
        <f t="shared" si="2"/>
        <v>45609</v>
      </c>
      <c r="BK5" s="6">
        <f t="shared" si="2"/>
        <v>45610</v>
      </c>
      <c r="BL5" s="5">
        <f t="shared" ref="BL5" si="3">BK5+1</f>
        <v>45611</v>
      </c>
      <c r="BM5" s="5">
        <f t="shared" ref="BM5" si="4">BL5+1</f>
        <v>45612</v>
      </c>
      <c r="BN5" s="5">
        <f t="shared" ref="BN5" si="5">BM5+1</f>
        <v>45613</v>
      </c>
      <c r="BO5" s="5">
        <f t="shared" ref="BO5" si="6">BN5+1</f>
        <v>45614</v>
      </c>
      <c r="BP5" s="5">
        <f t="shared" ref="BP5" si="7">BO5+1</f>
        <v>45615</v>
      </c>
      <c r="BQ5" s="7">
        <f t="shared" ref="BQ5" si="8">BP5+1</f>
        <v>45616</v>
      </c>
      <c r="BR5" s="6">
        <f t="shared" ref="BR5" si="9">BQ5+1</f>
        <v>45617</v>
      </c>
      <c r="BS5" s="5">
        <f t="shared" ref="BS5" si="10">BR5+1</f>
        <v>45618</v>
      </c>
      <c r="BT5" s="5">
        <f t="shared" ref="BT5" si="11">BS5+1</f>
        <v>45619</v>
      </c>
      <c r="BU5" s="5">
        <f t="shared" ref="BU5" si="12">BT5+1</f>
        <v>45620</v>
      </c>
      <c r="BV5" s="5">
        <f t="shared" ref="BV5" si="13">BU5+1</f>
        <v>45621</v>
      </c>
      <c r="BW5" s="5">
        <f t="shared" ref="BW5" si="14">BV5+1</f>
        <v>45622</v>
      </c>
      <c r="BX5" s="5">
        <f t="shared" ref="BX5" si="15">BW5+1</f>
        <v>45623</v>
      </c>
      <c r="BY5" s="5">
        <f t="shared" ref="BY5" si="16">BX5+1</f>
        <v>45624</v>
      </c>
      <c r="BZ5" s="5">
        <f t="shared" ref="BZ5" si="17">BY5+1</f>
        <v>45625</v>
      </c>
      <c r="CA5" s="5">
        <f t="shared" ref="CA5" si="18">BZ5+1</f>
        <v>45626</v>
      </c>
      <c r="CB5" s="5">
        <f t="shared" ref="CB5" si="19">CA5+1</f>
        <v>45627</v>
      </c>
      <c r="CC5" s="5">
        <f t="shared" ref="CC5" si="20">CB5+1</f>
        <v>45628</v>
      </c>
      <c r="CD5" s="5">
        <f t="shared" ref="CD5" si="21">CC5+1</f>
        <v>45629</v>
      </c>
      <c r="CE5" s="5">
        <f t="shared" ref="CE5" si="22">CD5+1</f>
        <v>45630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9" t="s">
        <v>5</v>
      </c>
      <c r="C7" s="40"/>
      <c r="D7" s="41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42" t="s">
        <v>11</v>
      </c>
      <c r="C8" s="75" t="s">
        <v>50</v>
      </c>
      <c r="D8" s="43">
        <v>45560</v>
      </c>
      <c r="E8" s="43">
        <f>D8+3</f>
        <v>45563</v>
      </c>
      <c r="F8" s="22"/>
      <c r="G8" s="14"/>
      <c r="H8" s="14"/>
      <c r="I8" s="14"/>
      <c r="J8" s="14"/>
      <c r="K8" s="14"/>
      <c r="L8" s="27"/>
      <c r="M8" s="29"/>
      <c r="N8" s="29"/>
      <c r="O8" s="29"/>
      <c r="P8" s="29"/>
      <c r="Q8" s="76"/>
      <c r="R8" s="76"/>
      <c r="S8" s="76"/>
      <c r="T8" s="76"/>
      <c r="U8" s="76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42" t="s">
        <v>12</v>
      </c>
      <c r="C9" s="75" t="s">
        <v>44</v>
      </c>
      <c r="D9" s="43">
        <v>45564</v>
      </c>
      <c r="E9" s="43">
        <f>D9+1</f>
        <v>45565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28"/>
      <c r="R9" s="28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4" t="s">
        <v>6</v>
      </c>
      <c r="C10" s="45"/>
      <c r="D10" s="46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7" t="s">
        <v>13</v>
      </c>
      <c r="C11" s="77" t="s">
        <v>50</v>
      </c>
      <c r="D11" s="48">
        <v>45569</v>
      </c>
      <c r="E11" s="48">
        <f>D11+2</f>
        <v>45571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29"/>
      <c r="W11" s="29"/>
      <c r="X11" s="29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7" t="s">
        <v>14</v>
      </c>
      <c r="C12" s="77" t="s">
        <v>48</v>
      </c>
      <c r="D12" s="48">
        <v>45569</v>
      </c>
      <c r="E12" s="48">
        <f>D12+3</f>
        <v>45572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71"/>
      <c r="W12" s="71"/>
      <c r="X12" s="71"/>
      <c r="Y12" s="71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7" t="s">
        <v>15</v>
      </c>
      <c r="C13" s="77" t="s">
        <v>46</v>
      </c>
      <c r="D13" s="48">
        <v>44476</v>
      </c>
      <c r="E13" s="48">
        <f>D13+2</f>
        <v>44478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31"/>
      <c r="AC13" s="31"/>
      <c r="AD13" s="31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7" t="s">
        <v>16</v>
      </c>
      <c r="C14" s="77" t="s">
        <v>49</v>
      </c>
      <c r="D14" s="48">
        <v>45575</v>
      </c>
      <c r="E14" s="48">
        <f>D14+3</f>
        <v>45578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74"/>
      <c r="AC14" s="74"/>
      <c r="AD14" s="74"/>
      <c r="AE14" s="7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7" t="s">
        <v>17</v>
      </c>
      <c r="C15" s="77" t="s">
        <v>44</v>
      </c>
      <c r="D15" s="48">
        <v>45570</v>
      </c>
      <c r="E15" s="48">
        <f>D15+2</f>
        <v>45572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72"/>
      <c r="W15" s="28"/>
      <c r="X15" s="28"/>
      <c r="Y15" s="28"/>
      <c r="Z15" s="27"/>
      <c r="AA15" s="76"/>
      <c r="AB15" s="76"/>
      <c r="AC15" s="76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7" t="s">
        <v>18</v>
      </c>
      <c r="C16" s="77" t="s">
        <v>45</v>
      </c>
      <c r="D16" s="48">
        <v>45573</v>
      </c>
      <c r="E16" s="48">
        <f>D16+2</f>
        <v>45575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30"/>
      <c r="AA16" s="30"/>
      <c r="AB16" s="30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7" t="s">
        <v>19</v>
      </c>
      <c r="C17" s="77" t="s">
        <v>47</v>
      </c>
      <c r="D17" s="48">
        <v>44483</v>
      </c>
      <c r="E17" s="48">
        <f>D17</f>
        <v>44483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73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9" t="s">
        <v>9</v>
      </c>
      <c r="C18" s="50"/>
      <c r="D18" s="51"/>
      <c r="E18" s="12"/>
      <c r="F18" s="2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 s="2" customFormat="1" ht="15" customHeight="1" thickBot="1">
      <c r="A19" s="17">
        <v>1</v>
      </c>
      <c r="B19" s="52" t="s">
        <v>20</v>
      </c>
      <c r="C19" s="78" t="s">
        <v>49</v>
      </c>
      <c r="D19" s="53">
        <v>45587</v>
      </c>
      <c r="E19" s="53">
        <f>D19+4</f>
        <v>45591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74"/>
      <c r="AO19" s="74"/>
      <c r="AP19" s="74"/>
      <c r="AQ19" s="74"/>
      <c r="AR19" s="7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2" t="s">
        <v>21</v>
      </c>
      <c r="C20" s="78" t="s">
        <v>46</v>
      </c>
      <c r="D20" s="53">
        <v>45584</v>
      </c>
      <c r="E20" s="53">
        <f>D20+3</f>
        <v>45587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31"/>
      <c r="AL20" s="31"/>
      <c r="AM20" s="31"/>
      <c r="AN20" s="31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52" t="s">
        <v>42</v>
      </c>
      <c r="C21" s="78" t="s">
        <v>46</v>
      </c>
      <c r="D21" s="53">
        <v>45583</v>
      </c>
      <c r="E21" s="53">
        <f>D21+2</f>
        <v>45585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31"/>
      <c r="AK21" s="31"/>
      <c r="AL21" s="31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2" t="s">
        <v>22</v>
      </c>
      <c r="C22" s="78" t="s">
        <v>50</v>
      </c>
      <c r="D22" s="53">
        <v>45592</v>
      </c>
      <c r="E22" s="53">
        <f>D22+9</f>
        <v>45601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2" t="s">
        <v>23</v>
      </c>
      <c r="C23" s="78" t="s">
        <v>44</v>
      </c>
      <c r="D23" s="53">
        <v>44497</v>
      </c>
      <c r="E23" s="53">
        <f>D23+2</f>
        <v>44499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28"/>
      <c r="AX23" s="28"/>
      <c r="AY23" s="28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2" t="s">
        <v>24</v>
      </c>
      <c r="C24" s="78" t="s">
        <v>49</v>
      </c>
      <c r="D24" s="53">
        <v>45589</v>
      </c>
      <c r="E24" s="53">
        <f>D24+3</f>
        <v>45592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74"/>
      <c r="AQ24" s="74"/>
      <c r="AR24" s="74"/>
      <c r="AS24" s="74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4" t="s">
        <v>25</v>
      </c>
      <c r="C25" s="78" t="s">
        <v>45</v>
      </c>
      <c r="D25" s="53">
        <v>45592</v>
      </c>
      <c r="E25" s="53">
        <f>D25+3</f>
        <v>45595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30"/>
      <c r="AT25" s="30"/>
      <c r="AU25" s="30"/>
      <c r="AV25" s="30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4" t="s">
        <v>26</v>
      </c>
      <c r="C26" s="78" t="s">
        <v>44</v>
      </c>
      <c r="D26" s="53">
        <v>45590</v>
      </c>
      <c r="E26" s="53">
        <f>D26+2</f>
        <v>45592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28"/>
      <c r="AR26" s="28"/>
      <c r="AS26" s="28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4" t="s">
        <v>27</v>
      </c>
      <c r="C27" s="78" t="s">
        <v>47</v>
      </c>
      <c r="D27" s="53">
        <v>45592</v>
      </c>
      <c r="E27" s="53">
        <f>D27+4</f>
        <v>45596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73"/>
      <c r="AT27" s="73"/>
      <c r="AU27" s="73"/>
      <c r="AV27" s="73"/>
      <c r="AW27" s="73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4" t="s">
        <v>28</v>
      </c>
      <c r="C28" s="78" t="s">
        <v>47</v>
      </c>
      <c r="D28" s="53">
        <v>45589</v>
      </c>
      <c r="E28" s="53">
        <f>D28+4</f>
        <v>45593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73"/>
      <c r="AQ28" s="73"/>
      <c r="AR28" s="73"/>
      <c r="AS28" s="73"/>
      <c r="AT28" s="73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79" t="s">
        <v>29</v>
      </c>
      <c r="C29" s="78" t="s">
        <v>49</v>
      </c>
      <c r="D29" s="53">
        <v>45597</v>
      </c>
      <c r="E29" s="53">
        <f>D29+3</f>
        <v>45600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14"/>
      <c r="AT29" s="14"/>
      <c r="AU29" s="27"/>
      <c r="AV29" s="27"/>
      <c r="AW29" s="14"/>
      <c r="AX29" s="74"/>
      <c r="AY29" s="74"/>
      <c r="AZ29" s="74"/>
      <c r="BA29" s="7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4" t="s">
        <v>30</v>
      </c>
      <c r="C30" s="78" t="s">
        <v>45</v>
      </c>
      <c r="D30" s="80" t="s">
        <v>52</v>
      </c>
      <c r="E30" s="53">
        <v>45628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14"/>
      <c r="AY30" s="14"/>
      <c r="AZ30" s="14"/>
      <c r="BA30" s="30"/>
      <c r="BB30" s="30"/>
      <c r="BC30" s="30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4" t="s">
        <v>31</v>
      </c>
      <c r="C31" s="78" t="s">
        <v>45</v>
      </c>
      <c r="D31" s="53">
        <v>45596</v>
      </c>
      <c r="E31" s="53">
        <f>D31+6</f>
        <v>45602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30"/>
      <c r="AX31" s="30"/>
      <c r="AY31" s="30"/>
      <c r="AZ31" s="30"/>
      <c r="BA31" s="30"/>
      <c r="BB31" s="30"/>
      <c r="BC31" s="30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4" t="s">
        <v>32</v>
      </c>
      <c r="C32" s="78" t="s">
        <v>48</v>
      </c>
      <c r="D32" s="53">
        <v>45602</v>
      </c>
      <c r="E32" s="53">
        <f>D32+0</f>
        <v>45602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7"/>
      <c r="AW32" s="14"/>
      <c r="AX32" s="14"/>
      <c r="AY32" s="14"/>
      <c r="AZ32" s="14"/>
      <c r="BA32" s="14"/>
      <c r="BB32" s="27"/>
      <c r="BC32" s="71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55" t="s">
        <v>7</v>
      </c>
      <c r="C33" s="56"/>
      <c r="D33" s="57"/>
      <c r="E33" s="13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</row>
    <row r="34" spans="1:83" s="2" customFormat="1" ht="15" customHeight="1" thickBot="1">
      <c r="A34" s="17"/>
      <c r="B34" s="58" t="s">
        <v>33</v>
      </c>
      <c r="C34" s="81" t="s">
        <v>50</v>
      </c>
      <c r="D34" s="59">
        <v>45610</v>
      </c>
      <c r="E34" s="59">
        <f>D34+4</f>
        <v>45614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14"/>
      <c r="AY34" s="14"/>
      <c r="AZ34" s="14"/>
      <c r="BA34" s="14"/>
      <c r="BB34" s="27"/>
      <c r="BC34" s="27"/>
      <c r="BD34" s="14"/>
      <c r="BE34" s="14"/>
      <c r="BF34" s="14"/>
      <c r="BG34" s="14"/>
      <c r="BH34" s="14"/>
      <c r="BI34" s="27"/>
      <c r="BJ34" s="27"/>
      <c r="BK34" s="36"/>
      <c r="BL34" s="36"/>
      <c r="BM34" s="36"/>
      <c r="BN34" s="36"/>
      <c r="BO34" s="36"/>
      <c r="BP34" s="27"/>
      <c r="BQ34" s="27"/>
      <c r="BR34" s="14"/>
      <c r="BS34" s="14"/>
      <c r="BT34" s="14"/>
      <c r="BU34" s="14"/>
      <c r="BV34" s="14"/>
      <c r="BW34" s="27"/>
      <c r="BX34" s="27"/>
      <c r="BY34" s="27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58" t="s">
        <v>34</v>
      </c>
      <c r="C35" s="81" t="s">
        <v>44</v>
      </c>
      <c r="D35" s="59">
        <v>45610</v>
      </c>
      <c r="E35" s="59">
        <f t="shared" ref="E35:E36" si="23">D35+4</f>
        <v>45614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14"/>
      <c r="BB35" s="27"/>
      <c r="BC35" s="27"/>
      <c r="BD35" s="14"/>
      <c r="BE35" s="14"/>
      <c r="BF35" s="14"/>
      <c r="BG35" s="14"/>
      <c r="BH35" s="14"/>
      <c r="BI35" s="27"/>
      <c r="BJ35" s="27"/>
      <c r="BK35" s="37"/>
      <c r="BL35" s="37"/>
      <c r="BM35" s="37"/>
      <c r="BN35" s="37"/>
      <c r="BO35" s="37"/>
      <c r="BP35" s="27"/>
      <c r="BQ35" s="27"/>
      <c r="BR35" s="14"/>
      <c r="BS35" s="14"/>
      <c r="BT35" s="14"/>
      <c r="BU35" s="14"/>
      <c r="BV35" s="14"/>
      <c r="BW35" s="27"/>
      <c r="BX35" s="27"/>
      <c r="BY35" s="27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58" t="s">
        <v>35</v>
      </c>
      <c r="C36" s="81" t="s">
        <v>49</v>
      </c>
      <c r="D36" s="59">
        <v>45610</v>
      </c>
      <c r="E36" s="59">
        <f t="shared" si="23"/>
        <v>45614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14"/>
      <c r="AX36" s="14"/>
      <c r="AY36" s="14"/>
      <c r="AZ36" s="14"/>
      <c r="BA36" s="14"/>
      <c r="BB36" s="27"/>
      <c r="BC36" s="27"/>
      <c r="BD36" s="14"/>
      <c r="BE36" s="14"/>
      <c r="BF36" s="14"/>
      <c r="BG36" s="14"/>
      <c r="BH36" s="14"/>
      <c r="BI36" s="27"/>
      <c r="BJ36" s="27"/>
      <c r="BK36" s="82"/>
      <c r="BL36" s="82"/>
      <c r="BM36" s="82"/>
      <c r="BN36" s="82"/>
      <c r="BO36" s="82"/>
      <c r="BP36" s="27"/>
      <c r="BQ36" s="27"/>
      <c r="BR36" s="14"/>
      <c r="BS36" s="14"/>
      <c r="BT36" s="14"/>
      <c r="BU36" s="14"/>
      <c r="BV36" s="14"/>
      <c r="BW36" s="27"/>
      <c r="BX36" s="27"/>
      <c r="BY36" s="27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58" t="s">
        <v>36</v>
      </c>
      <c r="C37" s="81" t="s">
        <v>45</v>
      </c>
      <c r="D37" s="59">
        <v>45617</v>
      </c>
      <c r="E37" s="59">
        <v>45617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38"/>
      <c r="BS37" s="14"/>
      <c r="BT37" s="14"/>
      <c r="BU37" s="14"/>
      <c r="BV37" s="14"/>
      <c r="BW37" s="27"/>
      <c r="BX37" s="27"/>
      <c r="BY37" s="27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58" t="s">
        <v>37</v>
      </c>
      <c r="C38" s="81" t="s">
        <v>46</v>
      </c>
      <c r="D38" s="59">
        <v>45617</v>
      </c>
      <c r="E38" s="59">
        <v>45617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14"/>
      <c r="BF38" s="14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83"/>
      <c r="BS38" s="14"/>
      <c r="BT38" s="14"/>
      <c r="BU38" s="14"/>
      <c r="BV38" s="14"/>
      <c r="BW38" s="27"/>
      <c r="BX38" s="27"/>
      <c r="BY38" s="27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58" t="s">
        <v>38</v>
      </c>
      <c r="C39" s="81" t="s">
        <v>48</v>
      </c>
      <c r="D39" s="59">
        <v>45619</v>
      </c>
      <c r="E39" s="59">
        <v>45617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84"/>
      <c r="BT39" s="14"/>
      <c r="BU39" s="14"/>
      <c r="BV39" s="14"/>
      <c r="BW39" s="27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58" t="s">
        <v>39</v>
      </c>
      <c r="C40" s="81" t="s">
        <v>44</v>
      </c>
      <c r="D40" s="59">
        <v>45619</v>
      </c>
      <c r="E40" s="59">
        <v>45619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37"/>
      <c r="BU40" s="14"/>
      <c r="BV40" s="14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58" t="s">
        <v>40</v>
      </c>
      <c r="C41" s="81" t="s">
        <v>50</v>
      </c>
      <c r="D41" s="59">
        <v>45619</v>
      </c>
      <c r="E41" s="59">
        <v>45619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14"/>
      <c r="BS41" s="14"/>
      <c r="BT41" s="36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58" t="s">
        <v>41</v>
      </c>
      <c r="C42" s="81" t="s">
        <v>47</v>
      </c>
      <c r="D42" s="59">
        <v>45620</v>
      </c>
      <c r="E42" s="59">
        <v>45620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14"/>
      <c r="BS42" s="14"/>
      <c r="BT42" s="14"/>
      <c r="BU42" s="85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60" t="s">
        <v>10</v>
      </c>
      <c r="C43" s="61"/>
      <c r="D43" s="62"/>
      <c r="E43" s="23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</row>
    <row r="45" spans="1:83" ht="30" customHeight="1">
      <c r="C45" s="8"/>
      <c r="E45" s="18"/>
    </row>
    <row r="46" spans="1:83" ht="30" customHeight="1">
      <c r="C46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conditionalFormatting sqref="G5:BW6 BY6:CD6 G7:R7 U7:Y9 AB7:AF9 AI7:AM9 AP7:AT9 AW7:BA9 BD7:BH9 BK7:BO9 BR7:BV9 BY7:CC9 G9:P9 G8:L8 Q8:R8 Z18:AA18 U13:Y14 AB11:AF12 AI11:AM17 AP11:AT17 AW11:BA17 BD11:BH17 BK11:BO17 BR11:BV17 Z33:AA33 AI19:AM19 AP20:AT21 AW19:BA21 BD42:BT42 Z43:AA43 AG43:AH43 BI43:BJ43 BP43:BQ43 BW43:BX43 Y11 U11:U12 AB15:AF15 AE13:AF13 AF14 U16:Y17 U15:V15 AB17:AE17 AC16:AF16 AI21 AM21 AI20:AJ20 AS19:AT19 AW24:BA26 AP23:AT23 AP22:AR22 AZ23:BA23 AP25:AR25 AT24 AP27:AR27 AX27:BA27 AP26 AT26 AW32:BA32 AW29 AW30:AZ30 BD34:BJ36 BP34:BX36 BD37:BQ38 BS37:BX38 BD39:BR39 BT39:BX39 BV42:BX42 AU28:BA28 BB23:BC29 AP29:AT32 U19:AF32 BD19:BH32 BK19:BO32 BR19:BV32 AG7:AH33 BI7:BJ33 BP7:BQ33 BW7:BX33 AI22:AM32 G19:R32 BY19:CC32 BD40:BS41 BU40:BX41 U34:AM42 AP34:AT42 AW34:BA42 L33:M43 CD7:CE43 S7:T43 G34:K42 BY34:CC42 N34:R42 BB33:BC42 AN21:AO43 AU29:AV43">
    <cfRule type="expression" dxfId="35" priority="143">
      <formula>AND(TODAY()&gt;=G$5,TODAY()&lt;H$5)</formula>
    </cfRule>
  </conditionalFormatting>
  <conditionalFormatting sqref="G6:BW6 BY6:CD6 G7:R7 U7:Y9 AB7:AF9 AI7:AM9 AP7:AT9 AW7:BA9 BD7:BH9 BK7:BO9 BR7:BV9 BY7:CC9 G9:P9 G8:L8 Q8:R8 Z18:AA18 U13:Y14 AB11:AF12 AI11:AM17 AP11:AT17 AW11:BA17 BD11:BH17 BK11:BO17 BR11:BV17 Z33:AA33 AI19:AM19 AP20:AT21 AW19:BA21 BD42:BT42 Z43:AA43 AG43:AH43 BI43:BJ43 BP43:BQ43 BW43:BX43 Y11 U11:U12 AB15:AF15 AE13:AF13 AF14 U16:Y17 U15:V15 AB17:AE17 AC16:AF16 AI21 AM21 AI20:AJ20 AS19:AT19 AW24:BA26 AP23:AT23 AP22:AR22 AZ23:BA23 AP25:AR25 AT24 AP27:AR27 AX27:BA27 AP26 AT26 AW32:BA32 AW29 AW30:AZ30 BD34:BJ36 BP34:BX36 BD37:BQ38 BS37:BX38 BD39:BR39 BT39:BX39 BV42:BX42 AU28:BA28 BB23:BC29 AP29:AT32 U19:AF32 BD19:BH32 BK19:BO32 BR19:BV32 AG7:AH33 BI7:BJ33 BP7:BQ33 BW7:BX33 AI22:AM32 G19:R32 BY19:CC32 BD40:BS41 BU40:BX41 U34:AM42 AP34:AT42 AW34:BA42 L33:M43 CD7:CE43 S7:T43 G34:K42 BY34:CC42 N34:R42 BB33:BC42 AN21:AO43 AU29:AV43">
    <cfRule type="expression" dxfId="34" priority="137">
      <formula>AND(task_start&lt;=G$5,ROUNDDOWN((task_end-task_start+1)*task_progress,0)+task_start-1&gt;=G$5)</formula>
    </cfRule>
    <cfRule type="expression" dxfId="33" priority="138" stopIfTrue="1">
      <formula>AND(task_end&gt;=G$5,task_start&lt;H$5)</formula>
    </cfRule>
  </conditionalFormatting>
  <conditionalFormatting sqref="BY5:CE5 BX5:BX6 CE6">
    <cfRule type="expression" dxfId="32" priority="145">
      <formula>AND(TODAY()&gt;=BX$5,TODAY()&lt;#REF!)</formula>
    </cfRule>
  </conditionalFormatting>
  <conditionalFormatting sqref="BX6 CE6">
    <cfRule type="expression" dxfId="31" priority="148">
      <formula>AND(task_start&lt;=BX$5,ROUNDDOWN((task_end-task_start+1)*task_progress,0)+task_start-1&gt;=BX$5)</formula>
    </cfRule>
    <cfRule type="expression" dxfId="30" priority="149" stopIfTrue="1">
      <formula>AND(task_end&gt;=BX$5,task_start&lt;#REF!)</formula>
    </cfRule>
  </conditionalFormatting>
  <conditionalFormatting sqref="G10:R10 BY10:CC10 U10:Y10 AB10:AF10 AI10:AM10 AP10:AT10 AW10:BA10 BD10:BH10 BK10:BO10 BR10:BV10">
    <cfRule type="expression" dxfId="29" priority="94">
      <formula>AND(TODAY()&gt;=G$5,TODAY()&lt;H$5)</formula>
    </cfRule>
  </conditionalFormatting>
  <conditionalFormatting sqref="G10:R10 BY10:CC10 U10:Y10 AB10:AF10 AI10:AM10 AP10:AT10 AW10:BA10 BD10:BH10 BK10:BO10 BR10:BV10">
    <cfRule type="expression" dxfId="28" priority="92">
      <formula>AND(task_start&lt;=G$5,ROUNDDOWN((task_end-task_start+1)*task_progress,0)+task_start-1&gt;=G$5)</formula>
    </cfRule>
    <cfRule type="expression" dxfId="27" priority="93" stopIfTrue="1">
      <formula>AND(task_end&gt;=G$5,task_start&lt;H$5)</formula>
    </cfRule>
  </conditionalFormatting>
  <conditionalFormatting sqref="BY11:CC17 G11:R17">
    <cfRule type="expression" dxfId="26" priority="88">
      <formula>AND(TODAY()&gt;=G$5,TODAY()&lt;H$5)</formula>
    </cfRule>
  </conditionalFormatting>
  <conditionalFormatting sqref="BY11:CC17 G11:R17">
    <cfRule type="expression" dxfId="25" priority="86">
      <formula>AND(task_start&lt;=G$5,ROUNDDOWN((task_end-task_start+1)*task_progress,0)+task_start-1&gt;=G$5)</formula>
    </cfRule>
    <cfRule type="expression" dxfId="24" priority="87" stopIfTrue="1">
      <formula>AND(task_end&gt;=G$5,task_start&lt;H$5)</formula>
    </cfRule>
  </conditionalFormatting>
  <conditionalFormatting sqref="G18:R18 BY18:CC18 U18:Y18 AB18:AF18 AI18:AM18 AP18:AT18 AW18:BA18 BD18:BH18 BK18:BO18 BR18:BV18">
    <cfRule type="expression" dxfId="23" priority="82">
      <formula>AND(TODAY()&gt;=G$5,TODAY()&lt;H$5)</formula>
    </cfRule>
  </conditionalFormatting>
  <conditionalFormatting sqref="G18:R18 BY18:CC18 U18:Y18 AB18:AF18 AI18:AM18 AP18:AT18 AW18:BA18 BD18:BH18 BK18:BO18 BR18:BV18">
    <cfRule type="expression" dxfId="22" priority="80">
      <formula>AND(task_start&lt;=G$5,ROUNDDOWN((task_end-task_start+1)*task_progress,0)+task_start-1&gt;=G$5)</formula>
    </cfRule>
    <cfRule type="expression" dxfId="21" priority="81" stopIfTrue="1">
      <formula>AND(task_end&gt;=G$5,task_start&lt;H$5)</formula>
    </cfRule>
  </conditionalFormatting>
  <conditionalFormatting sqref="G33:K33 BY33:CC33 U33:Y33 N33:R33 AB33:AF33 AI33:AM33 AP33:AT33 AW33:BA33 BD33:BH33 BK33:BO33 BR33:BV33">
    <cfRule type="expression" dxfId="20" priority="76">
      <formula>AND(TODAY()&gt;=G$5,TODAY()&lt;H$5)</formula>
    </cfRule>
  </conditionalFormatting>
  <conditionalFormatting sqref="G33:K33 BY33:CC33 U33:Y33 N33:R33 AB33:AF33 AI33:AM33 AP33:AT33 AW33:BA33 BD33:BH33 BK33:BO33 BR33:BV33">
    <cfRule type="expression" dxfId="19" priority="74">
      <formula>AND(task_start&lt;=G$5,ROUNDDOWN((task_end-task_start+1)*task_progress,0)+task_start-1&gt;=G$5)</formula>
    </cfRule>
    <cfRule type="expression" dxfId="18" priority="75" stopIfTrue="1">
      <formula>AND(task_end&gt;=G$5,task_start&lt;H$5)</formula>
    </cfRule>
  </conditionalFormatting>
  <conditionalFormatting sqref="Z7:AA15 Z17:AA17">
    <cfRule type="expression" dxfId="17" priority="52">
      <formula>AND(TODAY()&gt;=Z$5,TODAY()&lt;AA$5)</formula>
    </cfRule>
  </conditionalFormatting>
  <conditionalFormatting sqref="Z7:AA15 Z17:AA17">
    <cfRule type="expression" dxfId="16" priority="50">
      <formula>AND(task_start&lt;=Z$5,ROUNDDOWN((task_end-task_start+1)*task_progress,0)+task_start-1&gt;=Z$5)</formula>
    </cfRule>
    <cfRule type="expression" dxfId="15" priority="51" stopIfTrue="1">
      <formula>AND(task_end&gt;=Z$5,task_start&lt;AA$5)</formula>
    </cfRule>
  </conditionalFormatting>
  <conditionalFormatting sqref="AN7:AO18 AO20">
    <cfRule type="expression" dxfId="14" priority="46">
      <formula>AND(TODAY()&gt;=AN$5,TODAY()&lt;AO$5)</formula>
    </cfRule>
  </conditionalFormatting>
  <conditionalFormatting sqref="AN7:AO18 AO20">
    <cfRule type="expression" dxfId="13" priority="44">
      <formula>AND(task_start&lt;=AN$5,ROUNDDOWN((task_end-task_start+1)*task_progress,0)+task_start-1&gt;=AN$5)</formula>
    </cfRule>
    <cfRule type="expression" dxfId="12" priority="45" stopIfTrue="1">
      <formula>AND(task_end&gt;=AN$5,task_start&lt;AO$5)</formula>
    </cfRule>
  </conditionalFormatting>
  <conditionalFormatting sqref="AU7:AV21 AU23:AV24 AU26:AV26">
    <cfRule type="expression" dxfId="11" priority="43">
      <formula>AND(TODAY()&gt;=AU$5,TODAY()&lt;AV$5)</formula>
    </cfRule>
  </conditionalFormatting>
  <conditionalFormatting sqref="AU7:AV21 AU23:AV24 AU26:AV26">
    <cfRule type="expression" dxfId="10" priority="41">
      <formula>AND(task_start&lt;=AU$5,ROUNDDOWN((task_end-task_start+1)*task_progress,0)+task_start-1&gt;=AU$5)</formula>
    </cfRule>
    <cfRule type="expression" dxfId="9" priority="42" stopIfTrue="1">
      <formula>AND(task_end&gt;=AU$5,task_start&lt;AV$5)</formula>
    </cfRule>
  </conditionalFormatting>
  <conditionalFormatting sqref="BB7:BC21 BC22 BB32">
    <cfRule type="expression" dxfId="8" priority="40">
      <formula>AND(TODAY()&gt;=BB$5,TODAY()&lt;BC$5)</formula>
    </cfRule>
  </conditionalFormatting>
  <conditionalFormatting sqref="BB7:BC21 BC22 BB32">
    <cfRule type="expression" dxfId="7" priority="38">
      <formula>AND(task_start&lt;=BB$5,ROUNDDOWN((task_end-task_start+1)*task_progress,0)+task_start-1&gt;=BB$5)</formula>
    </cfRule>
    <cfRule type="expression" dxfId="6" priority="39" stopIfTrue="1">
      <formula>AND(task_end&gt;=BB$5,task_start&lt;BC$5)</formula>
    </cfRule>
  </conditionalFormatting>
  <conditionalFormatting sqref="G43:K43 BY43:CC43 U43:Y43 N43:R43 AB43:AF43 AI43:AM43 AP43:AT43 AW43:BA43 BD43:BH43 BK43:BO43 BR43:BV43">
    <cfRule type="expression" dxfId="5" priority="6">
      <formula>AND(TODAY()&gt;=G$5,TODAY()&lt;H$5)</formula>
    </cfRule>
  </conditionalFormatting>
  <conditionalFormatting sqref="G43:K43 BY43:CC43 U43:Y43 N43:R43 AB43:AF43 AI43:AM43 AP43:AT43 AW43:BA43 BD43:BH43 BK43:BO43 BR43:BV43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BB43:BC43">
    <cfRule type="expression" dxfId="2" priority="3">
      <formula>AND(TODAY()&gt;=BB$5,TODAY()&lt;BC$5)</formula>
    </cfRule>
  </conditionalFormatting>
  <conditionalFormatting sqref="BB43:BC43">
    <cfRule type="expression" dxfId="1" priority="1">
      <formula>AND(task_start&lt;=BB$5,ROUNDDOWN((task_end-task_start+1)*task_progress,0)+task_start-1&gt;=BB$5)</formula>
    </cfRule>
    <cfRule type="expression" dxfId="0" priority="2" stopIfTrue="1">
      <formula>AND(task_end&gt;=BB$5,task_start&lt;BC$5)</formula>
    </cfRule>
  </conditionalFormatting>
  <printOptions horizontalCentered="1"/>
  <pageMargins left="0.35" right="0.35" top="0.35" bottom="0.5" header="0.3" footer="0.3"/>
  <pageSetup scale="40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2024-10-13T19:10:51Z</dcterms:modified>
</cp:coreProperties>
</file>