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3a622e73a08a1366/Stevens/Sem-2/KDDM/Mid Term/"/>
    </mc:Choice>
  </mc:AlternateContent>
  <xr:revisionPtr revIDLastSave="124" documentId="11_F25DC773A252ABDACC104872299C79FC5ADE58EE" xr6:coauthVersionLast="47" xr6:coauthVersionMax="47" xr10:uidLastSave="{D87A630E-B22E-4C2E-89C2-E9A9DC1CE0AC}"/>
  <bookViews>
    <workbookView xWindow="-108" yWindow="-108" windowWidth="23256" windowHeight="12456" xr2:uid="{00000000-000D-0000-FFFF-FFFF00000000}"/>
  </bookViews>
  <sheets>
    <sheet name="Sheet1" sheetId="1" r:id="rId1"/>
  </sheets>
  <calcPr calcId="191029" iterate="1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2" i="1" l="1"/>
  <c r="AI23" i="1"/>
  <c r="AJ17" i="1"/>
  <c r="AI17" i="1"/>
  <c r="AJ16" i="1"/>
  <c r="AI16" i="1"/>
  <c r="AJ10" i="1"/>
  <c r="AJ12" i="1" s="1"/>
  <c r="AI11" i="1"/>
  <c r="AI12" i="1" s="1"/>
  <c r="AI10" i="1"/>
  <c r="AK21" i="1"/>
  <c r="AK15" i="1"/>
  <c r="AK9" i="1"/>
  <c r="AJ22" i="1"/>
  <c r="AI18" i="1"/>
  <c r="AJ23" i="1"/>
  <c r="AJ24" i="1" s="1"/>
  <c r="AJ11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7" i="1"/>
  <c r="S31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7" i="1"/>
  <c r="Z31" i="1"/>
  <c r="X31" i="1"/>
  <c r="V31" i="1"/>
  <c r="T31" i="1"/>
  <c r="R31" i="1"/>
  <c r="Z30" i="1"/>
  <c r="X30" i="1"/>
  <c r="V30" i="1"/>
  <c r="T30" i="1"/>
  <c r="R30" i="1"/>
  <c r="Z29" i="1"/>
  <c r="X29" i="1"/>
  <c r="V29" i="1"/>
  <c r="T29" i="1"/>
  <c r="R29" i="1"/>
  <c r="Z28" i="1"/>
  <c r="X28" i="1"/>
  <c r="V28" i="1"/>
  <c r="T28" i="1"/>
  <c r="R28" i="1"/>
  <c r="Z27" i="1"/>
  <c r="X27" i="1"/>
  <c r="V27" i="1"/>
  <c r="T27" i="1"/>
  <c r="R27" i="1"/>
  <c r="Z26" i="1"/>
  <c r="X26" i="1"/>
  <c r="V26" i="1"/>
  <c r="T26" i="1"/>
  <c r="R26" i="1"/>
  <c r="Z25" i="1"/>
  <c r="X25" i="1"/>
  <c r="V25" i="1"/>
  <c r="T25" i="1"/>
  <c r="R25" i="1"/>
  <c r="Z24" i="1"/>
  <c r="X24" i="1"/>
  <c r="V24" i="1"/>
  <c r="T24" i="1"/>
  <c r="R24" i="1"/>
  <c r="Z23" i="1"/>
  <c r="X23" i="1"/>
  <c r="V23" i="1"/>
  <c r="T23" i="1"/>
  <c r="R23" i="1"/>
  <c r="Z22" i="1"/>
  <c r="X22" i="1"/>
  <c r="V22" i="1"/>
  <c r="T22" i="1"/>
  <c r="R22" i="1"/>
  <c r="Z21" i="1"/>
  <c r="X21" i="1"/>
  <c r="V21" i="1"/>
  <c r="T21" i="1"/>
  <c r="R21" i="1"/>
  <c r="Z20" i="1"/>
  <c r="X20" i="1"/>
  <c r="V20" i="1"/>
  <c r="T20" i="1"/>
  <c r="R20" i="1"/>
  <c r="Z19" i="1"/>
  <c r="X19" i="1"/>
  <c r="V19" i="1"/>
  <c r="T19" i="1"/>
  <c r="R19" i="1"/>
  <c r="Z18" i="1"/>
  <c r="X18" i="1"/>
  <c r="V18" i="1"/>
  <c r="T18" i="1"/>
  <c r="R18" i="1"/>
  <c r="Z17" i="1"/>
  <c r="X17" i="1"/>
  <c r="V17" i="1"/>
  <c r="T17" i="1"/>
  <c r="R17" i="1"/>
  <c r="Z16" i="1"/>
  <c r="X16" i="1"/>
  <c r="V16" i="1"/>
  <c r="T16" i="1"/>
  <c r="R16" i="1"/>
  <c r="Z15" i="1"/>
  <c r="X15" i="1"/>
  <c r="V15" i="1"/>
  <c r="T15" i="1"/>
  <c r="R15" i="1"/>
  <c r="Z14" i="1"/>
  <c r="X14" i="1"/>
  <c r="V14" i="1"/>
  <c r="T14" i="1"/>
  <c r="R14" i="1"/>
  <c r="Z13" i="1"/>
  <c r="X13" i="1"/>
  <c r="V13" i="1"/>
  <c r="T13" i="1"/>
  <c r="R13" i="1"/>
  <c r="Z12" i="1"/>
  <c r="X12" i="1"/>
  <c r="V12" i="1"/>
  <c r="T12" i="1"/>
  <c r="R12" i="1"/>
  <c r="Z11" i="1"/>
  <c r="X11" i="1"/>
  <c r="V11" i="1"/>
  <c r="T11" i="1"/>
  <c r="R11" i="1"/>
  <c r="Z10" i="1"/>
  <c r="X10" i="1"/>
  <c r="V10" i="1"/>
  <c r="T10" i="1"/>
  <c r="R10" i="1"/>
  <c r="Z9" i="1"/>
  <c r="X9" i="1"/>
  <c r="V9" i="1"/>
  <c r="T9" i="1"/>
  <c r="R9" i="1"/>
  <c r="Z8" i="1"/>
  <c r="X8" i="1"/>
  <c r="V8" i="1"/>
  <c r="T8" i="1"/>
  <c r="R8" i="1"/>
  <c r="Z7" i="1"/>
  <c r="X7" i="1"/>
  <c r="V7" i="1"/>
  <c r="T7" i="1"/>
  <c r="R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2" i="1"/>
  <c r="L22" i="1"/>
  <c r="L23" i="1"/>
  <c r="L24" i="1"/>
  <c r="L25" i="1"/>
  <c r="L26" i="1"/>
  <c r="L27" i="1"/>
  <c r="L28" i="1"/>
  <c r="L29" i="1"/>
  <c r="L30" i="1"/>
  <c r="L3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AI24" i="1" l="1"/>
  <c r="AJ18" i="1"/>
</calcChain>
</file>

<file path=xl/sharedStrings.xml><?xml version="1.0" encoding="utf-8"?>
<sst xmlns="http://schemas.openxmlformats.org/spreadsheetml/2006/main" count="135" uniqueCount="44">
  <si>
    <t>Row #</t>
  </si>
  <si>
    <t>Class</t>
  </si>
  <si>
    <t>AGE</t>
  </si>
  <si>
    <t>LIVER_FIRM</t>
  </si>
  <si>
    <t>BILIRUBIN</t>
  </si>
  <si>
    <t>ALBUMIN</t>
  </si>
  <si>
    <t>Dataset</t>
  </si>
  <si>
    <t>Test</t>
  </si>
  <si>
    <t>Train</t>
  </si>
  <si>
    <t>Min=</t>
  </si>
  <si>
    <t>Max=</t>
  </si>
  <si>
    <t>Normalised Data</t>
  </si>
  <si>
    <t>DistanceForTest1</t>
  </si>
  <si>
    <t>Rank1</t>
  </si>
  <si>
    <t>DistanceForTest2</t>
  </si>
  <si>
    <t>Rank2</t>
  </si>
  <si>
    <t>DistanceForTest3</t>
  </si>
  <si>
    <t>Rank3</t>
  </si>
  <si>
    <t>DistanceForTest4</t>
  </si>
  <si>
    <t>Rank4</t>
  </si>
  <si>
    <t>DistanceForTest5</t>
  </si>
  <si>
    <t>Rank5</t>
  </si>
  <si>
    <t>k</t>
  </si>
  <si>
    <t>Test1</t>
  </si>
  <si>
    <t>Test2</t>
  </si>
  <si>
    <t>Test3</t>
  </si>
  <si>
    <t>Test4</t>
  </si>
  <si>
    <t>Test5</t>
  </si>
  <si>
    <t>Actual</t>
  </si>
  <si>
    <t>For k = 1</t>
  </si>
  <si>
    <t>Metric</t>
  </si>
  <si>
    <t>Class 1</t>
  </si>
  <si>
    <t>Class 2</t>
  </si>
  <si>
    <t>Overall</t>
  </si>
  <si>
    <t>Accuracy</t>
  </si>
  <si>
    <t>Precision</t>
  </si>
  <si>
    <t>Recall</t>
  </si>
  <si>
    <t>F1-score</t>
  </si>
  <si>
    <t>for k = 2</t>
  </si>
  <si>
    <t>for k = 3</t>
  </si>
  <si>
    <t>Predicted 1</t>
  </si>
  <si>
    <t>Predicted 2</t>
  </si>
  <si>
    <t>Actual 1</t>
  </si>
  <si>
    <t>Actual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</si>
</sst>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2" fontId="0" fillId="0" borderId="1" xfId="0" applyNumberFormat="1" applyBorder="1" applyAlignment="1">
      <alignment vertical="center" wrapText="1"/>
    </xf>
    <xf numFmtId="2" fontId="0" fillId="0" borderId="1" xfId="0" quotePrefix="1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4"/>
  <sheetViews>
    <sheetView tabSelected="1" workbookViewId="0">
      <selection activeCell="AG13" sqref="AG13"/>
    </sheetView>
  </sheetViews>
  <sheetFormatPr defaultRowHeight="14.4" x14ac:dyDescent="0.3"/>
  <cols>
    <col min="4" max="4" width="11" customWidth="1"/>
    <col min="5" max="5" width="9.21875" customWidth="1"/>
    <col min="9" max="9" width="15.6640625" customWidth="1"/>
  </cols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t="s">
        <v>11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</row>
    <row r="2" spans="1:37" x14ac:dyDescent="0.3">
      <c r="A2" s="1">
        <v>1</v>
      </c>
      <c r="B2" s="1">
        <v>2</v>
      </c>
      <c r="C2" s="1">
        <v>38</v>
      </c>
      <c r="D2" s="1">
        <v>1</v>
      </c>
      <c r="E2" s="1">
        <v>0.7</v>
      </c>
      <c r="F2" s="1">
        <v>4.2</v>
      </c>
      <c r="G2" s="1" t="s">
        <v>7</v>
      </c>
      <c r="J2" s="1">
        <v>1</v>
      </c>
      <c r="K2" s="1">
        <v>2</v>
      </c>
      <c r="L2" s="1">
        <f>C2/$C$34</f>
        <v>0.38</v>
      </c>
      <c r="M2" s="1">
        <f>(D2 - 1) / (2 - 1)</f>
        <v>0</v>
      </c>
      <c r="N2" s="1">
        <f>E2/$E$34</f>
        <v>0.13999999999999999</v>
      </c>
      <c r="O2" s="1">
        <f>F2/$F$34</f>
        <v>0.84000000000000008</v>
      </c>
      <c r="P2" s="1" t="s">
        <v>7</v>
      </c>
      <c r="R2" s="1"/>
      <c r="S2" s="1"/>
      <c r="T2" s="1"/>
      <c r="U2" s="1"/>
      <c r="V2" s="1"/>
      <c r="W2" s="1"/>
      <c r="X2" s="1"/>
      <c r="Y2" s="1"/>
      <c r="Z2" s="1"/>
      <c r="AA2" s="1"/>
      <c r="AC2" s="1" t="s">
        <v>22</v>
      </c>
      <c r="AD2" s="1" t="s">
        <v>23</v>
      </c>
      <c r="AE2" s="1" t="s">
        <v>24</v>
      </c>
      <c r="AF2" s="1" t="s">
        <v>25</v>
      </c>
      <c r="AG2" s="1" t="s">
        <v>26</v>
      </c>
      <c r="AH2" s="1" t="s">
        <v>27</v>
      </c>
    </row>
    <row r="3" spans="1:37" x14ac:dyDescent="0.3">
      <c r="A3" s="1">
        <v>2</v>
      </c>
      <c r="B3" s="1">
        <v>1</v>
      </c>
      <c r="C3" s="1">
        <v>47</v>
      </c>
      <c r="D3" s="1">
        <v>1</v>
      </c>
      <c r="E3" s="1">
        <v>1</v>
      </c>
      <c r="F3" s="1">
        <v>2.6</v>
      </c>
      <c r="G3" s="1" t="s">
        <v>7</v>
      </c>
      <c r="J3" s="1">
        <v>2</v>
      </c>
      <c r="K3" s="1">
        <v>1</v>
      </c>
      <c r="L3" s="1">
        <f t="shared" ref="L3:L31" si="0">C3/$C$34</f>
        <v>0.47</v>
      </c>
      <c r="M3" s="1">
        <f t="shared" ref="M3:M31" si="1">(D3 - 1) / (2 - 1)</f>
        <v>0</v>
      </c>
      <c r="N3" s="1">
        <f t="shared" ref="N3:N31" si="2">E3/$E$34</f>
        <v>0.2</v>
      </c>
      <c r="O3" s="1">
        <f t="shared" ref="O3:O31" si="3">F3/$F$34</f>
        <v>0.52</v>
      </c>
      <c r="P3" s="1" t="s">
        <v>7</v>
      </c>
      <c r="R3" s="1"/>
      <c r="S3" s="1"/>
      <c r="T3" s="1"/>
      <c r="U3" s="1"/>
      <c r="V3" s="1"/>
      <c r="W3" s="1"/>
      <c r="X3" s="1"/>
      <c r="Y3" s="1"/>
      <c r="Z3" s="1"/>
      <c r="AA3" s="1"/>
      <c r="AC3" s="1">
        <v>1</v>
      </c>
      <c r="AD3" s="1">
        <v>2</v>
      </c>
      <c r="AE3" s="1">
        <v>2</v>
      </c>
      <c r="AF3" s="1">
        <v>2</v>
      </c>
      <c r="AG3" s="1">
        <v>1</v>
      </c>
      <c r="AH3" s="1">
        <v>1</v>
      </c>
    </row>
    <row r="4" spans="1:37" x14ac:dyDescent="0.3">
      <c r="A4" s="1">
        <v>3</v>
      </c>
      <c r="B4" s="1">
        <v>1</v>
      </c>
      <c r="C4" s="1">
        <v>47</v>
      </c>
      <c r="D4" s="1">
        <v>1</v>
      </c>
      <c r="E4" s="1">
        <v>1.7</v>
      </c>
      <c r="F4" s="1">
        <v>2.1</v>
      </c>
      <c r="G4" s="1" t="s">
        <v>7</v>
      </c>
      <c r="J4" s="1">
        <v>3</v>
      </c>
      <c r="K4" s="1">
        <v>1</v>
      </c>
      <c r="L4" s="1">
        <f t="shared" si="0"/>
        <v>0.47</v>
      </c>
      <c r="M4" s="1">
        <f t="shared" si="1"/>
        <v>0</v>
      </c>
      <c r="N4" s="1">
        <f t="shared" si="2"/>
        <v>0.33999999999999997</v>
      </c>
      <c r="O4" s="1">
        <f t="shared" si="3"/>
        <v>0.42000000000000004</v>
      </c>
      <c r="P4" s="1" t="s">
        <v>7</v>
      </c>
      <c r="R4" s="1"/>
      <c r="S4" s="1"/>
      <c r="T4" s="1"/>
      <c r="U4" s="1"/>
      <c r="V4" s="1"/>
      <c r="W4" s="1"/>
      <c r="X4" s="1"/>
      <c r="Y4" s="1"/>
      <c r="Z4" s="1"/>
      <c r="AA4" s="1"/>
      <c r="AC4" s="1">
        <v>2</v>
      </c>
      <c r="AD4" s="1">
        <v>1</v>
      </c>
      <c r="AE4" s="1">
        <v>1</v>
      </c>
      <c r="AF4" s="1">
        <v>1</v>
      </c>
      <c r="AG4" s="1">
        <v>2</v>
      </c>
      <c r="AH4" s="1">
        <v>1</v>
      </c>
    </row>
    <row r="5" spans="1:37" x14ac:dyDescent="0.3">
      <c r="A5" s="1">
        <v>4</v>
      </c>
      <c r="B5" s="1">
        <v>2</v>
      </c>
      <c r="C5" s="1">
        <v>38</v>
      </c>
      <c r="D5" s="1">
        <v>2</v>
      </c>
      <c r="E5" s="1">
        <v>0.7</v>
      </c>
      <c r="F5" s="1">
        <v>4.0999999999999996</v>
      </c>
      <c r="G5" s="1" t="s">
        <v>7</v>
      </c>
      <c r="J5" s="1">
        <v>4</v>
      </c>
      <c r="K5" s="1">
        <v>2</v>
      </c>
      <c r="L5" s="1">
        <f t="shared" si="0"/>
        <v>0.38</v>
      </c>
      <c r="M5" s="1">
        <f t="shared" si="1"/>
        <v>1</v>
      </c>
      <c r="N5" s="1">
        <f t="shared" si="2"/>
        <v>0.13999999999999999</v>
      </c>
      <c r="O5" s="1">
        <f t="shared" si="3"/>
        <v>0.82</v>
      </c>
      <c r="P5" s="1" t="s">
        <v>7</v>
      </c>
      <c r="R5" s="1"/>
      <c r="S5" s="1"/>
      <c r="T5" s="1"/>
      <c r="U5" s="1"/>
      <c r="V5" s="1"/>
      <c r="W5" s="1"/>
      <c r="X5" s="1"/>
      <c r="Y5" s="1"/>
      <c r="Z5" s="1"/>
      <c r="AA5" s="1"/>
      <c r="AC5" s="1">
        <v>3</v>
      </c>
      <c r="AD5" s="1">
        <v>2</v>
      </c>
      <c r="AE5" s="1">
        <v>2</v>
      </c>
      <c r="AF5" s="1">
        <v>1</v>
      </c>
      <c r="AG5" s="1">
        <v>1</v>
      </c>
      <c r="AH5" s="1">
        <v>1</v>
      </c>
    </row>
    <row r="6" spans="1:37" x14ac:dyDescent="0.3">
      <c r="A6" s="1">
        <v>5</v>
      </c>
      <c r="B6" s="1">
        <v>1</v>
      </c>
      <c r="C6" s="1">
        <v>48</v>
      </c>
      <c r="D6" s="1">
        <v>1</v>
      </c>
      <c r="E6" s="1">
        <v>4.8</v>
      </c>
      <c r="F6" s="1">
        <v>2.7</v>
      </c>
      <c r="G6" s="1" t="s">
        <v>7</v>
      </c>
      <c r="J6" s="1">
        <v>5</v>
      </c>
      <c r="K6" s="1">
        <v>1</v>
      </c>
      <c r="L6" s="1">
        <f t="shared" si="0"/>
        <v>0.48</v>
      </c>
      <c r="M6" s="1">
        <f t="shared" si="1"/>
        <v>0</v>
      </c>
      <c r="N6" s="1">
        <f t="shared" si="2"/>
        <v>0.96</v>
      </c>
      <c r="O6" s="1">
        <f t="shared" si="3"/>
        <v>0.54</v>
      </c>
      <c r="P6" s="1" t="s">
        <v>7</v>
      </c>
      <c r="R6" s="1"/>
      <c r="S6" s="1"/>
      <c r="T6" s="1"/>
      <c r="U6" s="1"/>
      <c r="V6" s="1"/>
      <c r="W6" s="1"/>
      <c r="X6" s="1"/>
      <c r="Y6" s="1"/>
      <c r="Z6" s="1"/>
      <c r="AA6" s="1"/>
      <c r="AC6" s="1" t="s">
        <v>28</v>
      </c>
      <c r="AD6" s="1">
        <v>2</v>
      </c>
      <c r="AE6" s="1">
        <v>1</v>
      </c>
      <c r="AF6" s="1">
        <v>1</v>
      </c>
      <c r="AG6" s="1">
        <v>2</v>
      </c>
      <c r="AH6" s="1">
        <v>1</v>
      </c>
    </row>
    <row r="7" spans="1:37" x14ac:dyDescent="0.3">
      <c r="A7" s="1">
        <v>6</v>
      </c>
      <c r="B7" s="1">
        <v>1</v>
      </c>
      <c r="C7" s="1">
        <v>42</v>
      </c>
      <c r="D7" s="1">
        <v>2</v>
      </c>
      <c r="E7" s="1">
        <v>0.5</v>
      </c>
      <c r="F7" s="1">
        <v>3.8</v>
      </c>
      <c r="G7" s="1" t="s">
        <v>8</v>
      </c>
      <c r="J7" s="1">
        <v>6</v>
      </c>
      <c r="K7" s="1">
        <v>1</v>
      </c>
      <c r="L7" s="1">
        <f t="shared" si="0"/>
        <v>0.42</v>
      </c>
      <c r="M7" s="1">
        <f t="shared" si="1"/>
        <v>1</v>
      </c>
      <c r="N7" s="1">
        <f t="shared" si="2"/>
        <v>0.1</v>
      </c>
      <c r="O7" s="1">
        <f t="shared" si="3"/>
        <v>0.76</v>
      </c>
      <c r="P7" s="1" t="s">
        <v>8</v>
      </c>
      <c r="R7" s="1">
        <f>SQRT( (L$2-L7)^2 + (M$2-M7)^2 + (N$2-N7)^2 + (O$2 - O7)^2)</f>
        <v>1.0047885349664376</v>
      </c>
      <c r="S7" s="1">
        <f>RANK(R7, $R$7:$R$31,1)</f>
        <v>14</v>
      </c>
      <c r="T7" s="1">
        <f>SQRT( (L$3-L7)^2 + (M$3-M7)^2 + (N$3-N7)^2 + (O$3 - O7)^2)</f>
        <v>1.034456378974</v>
      </c>
      <c r="U7" s="1">
        <f>RANK(T7, $T$7:$T$31,1)</f>
        <v>16</v>
      </c>
      <c r="V7" s="1">
        <f>SQRT( (L$4-L7)^2 + (M$4-M7)^2 + (N$4-N7)^2 + (O$4 - O7)^2)</f>
        <v>1.0842970072816764</v>
      </c>
      <c r="W7" s="1">
        <f>RANK(V7, $V$7:$V$31,1)</f>
        <v>16</v>
      </c>
      <c r="X7" s="1">
        <f>SQRT( (L$5-L7)^2 + (M$5-M7)^2 + (N$5-N7)^2 + (O$5 - O7)^2)</f>
        <v>8.246211251235315E-2</v>
      </c>
      <c r="Y7" s="1">
        <f>RANK(X7, $X$7:$X$31,1)</f>
        <v>3</v>
      </c>
      <c r="Z7" s="1">
        <f>SQRT( (L$6-L7)^2 + (M$6-M7)^2 + (N$6-N7)^2 + (O$6 - O7)^2)</f>
        <v>1.3385066305401703</v>
      </c>
      <c r="AA7" s="1">
        <f>RANK(Z7, $Z$7:$Z$31,1)</f>
        <v>22</v>
      </c>
    </row>
    <row r="8" spans="1:37" x14ac:dyDescent="0.3">
      <c r="A8" s="1">
        <v>7</v>
      </c>
      <c r="B8" s="1">
        <v>1</v>
      </c>
      <c r="C8" s="1">
        <v>41</v>
      </c>
      <c r="D8" s="1">
        <v>1</v>
      </c>
      <c r="E8" s="1">
        <v>4.2</v>
      </c>
      <c r="F8" s="1">
        <v>3.4</v>
      </c>
      <c r="G8" s="1" t="s">
        <v>8</v>
      </c>
      <c r="J8" s="1">
        <v>7</v>
      </c>
      <c r="K8" s="1">
        <v>1</v>
      </c>
      <c r="L8" s="1">
        <f t="shared" si="0"/>
        <v>0.41</v>
      </c>
      <c r="M8" s="1">
        <f t="shared" si="1"/>
        <v>0</v>
      </c>
      <c r="N8" s="1">
        <f t="shared" si="2"/>
        <v>0.84000000000000008</v>
      </c>
      <c r="O8" s="1">
        <f t="shared" si="3"/>
        <v>0.67999999999999994</v>
      </c>
      <c r="P8" s="1" t="s">
        <v>8</v>
      </c>
      <c r="R8" s="1">
        <f>SQRT( (L$2-L8)^2 + (M$2-M8)^2 + (N$2-N8)^2 + (O$2 - O8)^2)</f>
        <v>0.7186793443532381</v>
      </c>
      <c r="S8" s="1">
        <f t="shared" ref="S8:S30" si="4">RANK(R8, $R$7:$R$31,1)</f>
        <v>11</v>
      </c>
      <c r="T8" s="1">
        <f>SQRT( (L$3-L8)^2 + (M$3-M8)^2 + (N$3-N8)^2 + (O$3 - O8)^2)</f>
        <v>0.66241980646716792</v>
      </c>
      <c r="U8" s="1">
        <f t="shared" ref="U8:U31" si="5">RANK(T8, $T$7:$T$31,1)</f>
        <v>11</v>
      </c>
      <c r="V8" s="1">
        <f>SQRT( (L$4-L8)^2 + (M$4-M8)^2 + (N$4-N8)^2 + (O$4 - O8)^2)</f>
        <v>0.56674509261219019</v>
      </c>
      <c r="W8" s="1">
        <f t="shared" ref="W8:W31" si="6">RANK(V8, $V$7:$V$31,1)</f>
        <v>10</v>
      </c>
      <c r="X8" s="1">
        <f>SQRT( (L$5-L8)^2 + (M$5-M8)^2 + (N$5-N8)^2 + (O$5 - O8)^2)</f>
        <v>1.2290240030202828</v>
      </c>
      <c r="Y8" s="1">
        <f t="shared" ref="Y8:Y31" si="7">RANK(X8, $X$7:$X$31,1)</f>
        <v>25</v>
      </c>
      <c r="Z8" s="1">
        <f>SQRT( (L$6-L8)^2 + (M$6-M8)^2 + (N$6-N8)^2 + (O$6 - O8)^2)</f>
        <v>0.19723082923316007</v>
      </c>
      <c r="AA8" s="1">
        <f t="shared" ref="AA8:AA31" si="8">RANK(Z8, $Z$7:$Z$31,1)</f>
        <v>1</v>
      </c>
      <c r="AC8" s="2" t="s">
        <v>29</v>
      </c>
      <c r="AD8" s="1"/>
      <c r="AE8" s="1"/>
      <c r="AF8" s="1"/>
      <c r="AH8" s="3" t="s">
        <v>30</v>
      </c>
      <c r="AI8" s="3" t="s">
        <v>31</v>
      </c>
      <c r="AJ8" s="3" t="s">
        <v>32</v>
      </c>
      <c r="AK8" s="3" t="s">
        <v>33</v>
      </c>
    </row>
    <row r="9" spans="1:37" ht="28.8" x14ac:dyDescent="0.3">
      <c r="A9" s="1">
        <v>8</v>
      </c>
      <c r="B9" s="1">
        <v>1</v>
      </c>
      <c r="C9" s="1">
        <v>38</v>
      </c>
      <c r="D9" s="1">
        <v>1</v>
      </c>
      <c r="E9" s="1">
        <v>0.4</v>
      </c>
      <c r="F9" s="1">
        <v>3.8</v>
      </c>
      <c r="G9" s="1" t="s">
        <v>8</v>
      </c>
      <c r="J9" s="1">
        <v>8</v>
      </c>
      <c r="K9" s="1">
        <v>1</v>
      </c>
      <c r="L9" s="1">
        <f t="shared" si="0"/>
        <v>0.38</v>
      </c>
      <c r="M9" s="1">
        <f t="shared" si="1"/>
        <v>0</v>
      </c>
      <c r="N9" s="1">
        <f t="shared" si="2"/>
        <v>0.08</v>
      </c>
      <c r="O9" s="1">
        <f t="shared" si="3"/>
        <v>0.76</v>
      </c>
      <c r="P9" s="1" t="s">
        <v>8</v>
      </c>
      <c r="R9" s="1">
        <f>SQRT( (L$2-L9)^2 + (M$2-M9)^2 + (N$2-N9)^2 + (O$2 - O9)^2)</f>
        <v>0.10000000000000005</v>
      </c>
      <c r="S9" s="1">
        <f t="shared" si="4"/>
        <v>2</v>
      </c>
      <c r="T9" s="1">
        <f>SQRT( (L$3-L9)^2 + (M$3-M9)^2 + (N$3-N9)^2 + (O$3 - O9)^2)</f>
        <v>0.2830194339616981</v>
      </c>
      <c r="U9" s="1">
        <f t="shared" si="5"/>
        <v>5</v>
      </c>
      <c r="V9" s="1">
        <f>SQRT( (L$4-L9)^2 + (M$4-M9)^2 + (N$4-N9)^2 + (O$4 - O9)^2)</f>
        <v>0.43737855457258074</v>
      </c>
      <c r="W9" s="1">
        <f t="shared" si="6"/>
        <v>6</v>
      </c>
      <c r="X9" s="1">
        <f>SQRT( (L$5-L9)^2 + (M$5-M9)^2 + (N$5-N9)^2 + (O$5 - O9)^2)</f>
        <v>1.0035935432235503</v>
      </c>
      <c r="Y9" s="1">
        <f t="shared" si="7"/>
        <v>16</v>
      </c>
      <c r="Z9" s="1">
        <f>SQRT( (L$6-L9)^2 + (M$6-M9)^2 + (N$6-N9)^2 + (O$6 - O9)^2)</f>
        <v>0.91257876372398672</v>
      </c>
      <c r="AA9" s="1">
        <f t="shared" si="8"/>
        <v>11</v>
      </c>
      <c r="AC9" s="3"/>
      <c r="AD9" s="3" t="s">
        <v>40</v>
      </c>
      <c r="AE9" s="3" t="s">
        <v>41</v>
      </c>
      <c r="AF9" s="3"/>
      <c r="AH9" s="4" t="s">
        <v>34</v>
      </c>
      <c r="AI9" s="5"/>
      <c r="AJ9" s="5"/>
      <c r="AK9" s="6">
        <f>3/5</f>
        <v>0.6</v>
      </c>
    </row>
    <row r="10" spans="1:37" x14ac:dyDescent="0.3">
      <c r="A10" s="1">
        <v>9</v>
      </c>
      <c r="B10" s="1">
        <v>2</v>
      </c>
      <c r="C10" s="1">
        <v>34</v>
      </c>
      <c r="D10" s="1">
        <v>2</v>
      </c>
      <c r="E10" s="1">
        <v>0.9</v>
      </c>
      <c r="F10" s="1">
        <v>4</v>
      </c>
      <c r="G10" s="1" t="s">
        <v>8</v>
      </c>
      <c r="J10" s="1">
        <v>9</v>
      </c>
      <c r="K10" s="1">
        <v>2</v>
      </c>
      <c r="L10" s="1">
        <f t="shared" si="0"/>
        <v>0.34</v>
      </c>
      <c r="M10" s="1">
        <f t="shared" si="1"/>
        <v>1</v>
      </c>
      <c r="N10" s="1">
        <f t="shared" si="2"/>
        <v>0.18</v>
      </c>
      <c r="O10" s="1">
        <f t="shared" si="3"/>
        <v>0.8</v>
      </c>
      <c r="P10" s="1" t="s">
        <v>8</v>
      </c>
      <c r="R10" s="1">
        <f>SQRT( (L$2-L10)^2 + (M$2-M10)^2 + (N$2-N10)^2 + (O$2 - O10)^2)</f>
        <v>1.0023971268913334</v>
      </c>
      <c r="S10" s="1">
        <f t="shared" si="4"/>
        <v>13</v>
      </c>
      <c r="T10" s="1">
        <f>SQRT( (L$3-L10)^2 + (M$3-M10)^2 + (N$3-N10)^2 + (O$3 - O10)^2)</f>
        <v>1.0467568963231146</v>
      </c>
      <c r="U10" s="1">
        <f t="shared" si="5"/>
        <v>17</v>
      </c>
      <c r="V10" s="1">
        <f>SQRT( (L$4-L10)^2 + (M$4-M10)^2 + (N$4-N10)^2 + (O$4 - O10)^2)</f>
        <v>1.0894494022211403</v>
      </c>
      <c r="W10" s="1">
        <f t="shared" si="6"/>
        <v>17</v>
      </c>
      <c r="X10" s="1">
        <f>SQRT( (L$5-L10)^2 + (M$5-M10)^2 + (N$5-N10)^2 + (O$5 - O10)^2)</f>
        <v>5.9999999999999956E-2</v>
      </c>
      <c r="Y10" s="1">
        <f t="shared" si="7"/>
        <v>2</v>
      </c>
      <c r="Z10" s="1">
        <f>SQRT( (L$6-L10)^2 + (M$6-M10)^2 + (N$6-N10)^2 + (O$6 - O10)^2)</f>
        <v>1.3021520648526423</v>
      </c>
      <c r="AA10" s="1">
        <f t="shared" si="8"/>
        <v>17</v>
      </c>
      <c r="AC10" s="4" t="s">
        <v>42</v>
      </c>
      <c r="AD10" s="7">
        <v>2</v>
      </c>
      <c r="AE10" s="7">
        <v>1</v>
      </c>
      <c r="AF10" s="7"/>
      <c r="AH10" s="4" t="s">
        <v>35</v>
      </c>
      <c r="AI10" s="5">
        <f>2/3</f>
        <v>0.66666666666666663</v>
      </c>
      <c r="AJ10" s="5">
        <f>1/2</f>
        <v>0.5</v>
      </c>
      <c r="AK10" s="5"/>
    </row>
    <row r="11" spans="1:37" x14ac:dyDescent="0.3">
      <c r="A11" s="1">
        <v>10</v>
      </c>
      <c r="B11" s="1">
        <v>1</v>
      </c>
      <c r="C11" s="1">
        <v>33</v>
      </c>
      <c r="D11" s="1">
        <v>2</v>
      </c>
      <c r="E11" s="1">
        <v>0.7</v>
      </c>
      <c r="F11" s="1">
        <v>3</v>
      </c>
      <c r="G11" s="1" t="s">
        <v>8</v>
      </c>
      <c r="J11" s="1">
        <v>10</v>
      </c>
      <c r="K11" s="1">
        <v>1</v>
      </c>
      <c r="L11" s="1">
        <f t="shared" si="0"/>
        <v>0.33</v>
      </c>
      <c r="M11" s="1">
        <f t="shared" si="1"/>
        <v>1</v>
      </c>
      <c r="N11" s="1">
        <f t="shared" si="2"/>
        <v>0.13999999999999999</v>
      </c>
      <c r="O11" s="1">
        <f t="shared" si="3"/>
        <v>0.6</v>
      </c>
      <c r="P11" s="1" t="s">
        <v>8</v>
      </c>
      <c r="R11" s="1">
        <f>SQRT( (L$2-L11)^2 + (M$2-M11)^2 + (N$2-N11)^2 + (O$2 - O11)^2)</f>
        <v>1.0296115772464878</v>
      </c>
      <c r="S11" s="1">
        <f t="shared" si="4"/>
        <v>20</v>
      </c>
      <c r="T11" s="1">
        <f>SQRT( (L$3-L11)^2 + (M$3-M11)^2 + (N$3-N11)^2 + (O$3 - O11)^2)</f>
        <v>1.0146920715172658</v>
      </c>
      <c r="U11" s="1">
        <f t="shared" si="5"/>
        <v>13</v>
      </c>
      <c r="V11" s="1">
        <f>SQRT( (L$4-L11)^2 + (M$4-M11)^2 + (N$4-N11)^2 + (O$4 - O11)^2)</f>
        <v>1.0449880382090506</v>
      </c>
      <c r="W11" s="1">
        <f t="shared" si="6"/>
        <v>14</v>
      </c>
      <c r="X11" s="1">
        <f>SQRT( (L$5-L11)^2 + (M$5-M11)^2 + (N$5-N11)^2 + (O$5 - O11)^2)</f>
        <v>0.22561028345356954</v>
      </c>
      <c r="Y11" s="1">
        <f t="shared" si="7"/>
        <v>9</v>
      </c>
      <c r="Z11" s="1">
        <f>SQRT( (L$6-L11)^2 + (M$6-M11)^2 + (N$6-N11)^2 + (O$6 - O11)^2)</f>
        <v>1.3032651303552933</v>
      </c>
      <c r="AA11" s="1">
        <f t="shared" si="8"/>
        <v>18</v>
      </c>
      <c r="AC11" s="4" t="s">
        <v>43</v>
      </c>
      <c r="AD11" s="7">
        <v>1</v>
      </c>
      <c r="AE11" s="7">
        <v>1</v>
      </c>
      <c r="AF11" s="7"/>
      <c r="AH11" s="4" t="s">
        <v>36</v>
      </c>
      <c r="AI11" s="5">
        <f>2/3</f>
        <v>0.66666666666666663</v>
      </c>
      <c r="AJ11" s="5">
        <f>1/2</f>
        <v>0.5</v>
      </c>
      <c r="AK11" s="5"/>
    </row>
    <row r="12" spans="1:37" x14ac:dyDescent="0.3">
      <c r="A12" s="1">
        <v>11</v>
      </c>
      <c r="B12" s="1">
        <v>1</v>
      </c>
      <c r="C12" s="1">
        <v>50</v>
      </c>
      <c r="D12" s="1">
        <v>1</v>
      </c>
      <c r="E12" s="1">
        <v>2.8</v>
      </c>
      <c r="F12" s="1">
        <v>2.4</v>
      </c>
      <c r="G12" s="1" t="s">
        <v>8</v>
      </c>
      <c r="J12" s="1">
        <v>11</v>
      </c>
      <c r="K12" s="1">
        <v>1</v>
      </c>
      <c r="L12" s="1">
        <f t="shared" si="0"/>
        <v>0.5</v>
      </c>
      <c r="M12" s="1">
        <f t="shared" si="1"/>
        <v>0</v>
      </c>
      <c r="N12" s="1">
        <f t="shared" si="2"/>
        <v>0.55999999999999994</v>
      </c>
      <c r="O12" s="1">
        <f t="shared" si="3"/>
        <v>0.48</v>
      </c>
      <c r="P12" s="1" t="s">
        <v>8</v>
      </c>
      <c r="R12" s="1">
        <f>SQRT( (L$2-L12)^2 + (M$2-M12)^2 + (N$2-N12)^2 + (O$2 - O12)^2)</f>
        <v>0.56603886792339619</v>
      </c>
      <c r="S12" s="1">
        <f t="shared" si="4"/>
        <v>10</v>
      </c>
      <c r="T12" s="1">
        <f>SQRT( (L$3-L12)^2 + (M$3-M12)^2 + (N$3-N12)^2 + (O$3 - O12)^2)</f>
        <v>0.36345563690772487</v>
      </c>
      <c r="U12" s="1">
        <f t="shared" si="5"/>
        <v>7</v>
      </c>
      <c r="V12" s="1">
        <f>SQRT( (L$4-L12)^2 + (M$4-M12)^2 + (N$4-N12)^2 + (O$4 - O12)^2)</f>
        <v>0.22999999999999998</v>
      </c>
      <c r="W12" s="1">
        <f t="shared" si="6"/>
        <v>2</v>
      </c>
      <c r="X12" s="1">
        <f>SQRT( (L$5-L12)^2 + (M$5-M12)^2 + (N$5-N12)^2 + (O$5 - O12)^2)</f>
        <v>1.1429785649783637</v>
      </c>
      <c r="Y12" s="1">
        <f t="shared" si="7"/>
        <v>24</v>
      </c>
      <c r="Z12" s="1">
        <f>SQRT( (L$6-L12)^2 + (M$6-M12)^2 + (N$6-N12)^2 + (O$6 - O12)^2)</f>
        <v>0.40496913462633183</v>
      </c>
      <c r="AA12" s="1">
        <f t="shared" si="8"/>
        <v>2</v>
      </c>
      <c r="AC12" s="4"/>
      <c r="AD12" s="7"/>
      <c r="AE12" s="7"/>
      <c r="AF12" s="7"/>
      <c r="AH12" s="4" t="s">
        <v>37</v>
      </c>
      <c r="AI12" s="5">
        <f>2*(AI10*AI11)/(AI10+AI11)</f>
        <v>0.66666666666666663</v>
      </c>
      <c r="AJ12" s="5">
        <f>2*(AJ10*AJ11)/(AJ10+AJ11)</f>
        <v>0.5</v>
      </c>
      <c r="AK12" s="5"/>
    </row>
    <row r="13" spans="1:37" x14ac:dyDescent="0.3">
      <c r="A13" s="1">
        <v>12</v>
      </c>
      <c r="B13" s="1">
        <v>2</v>
      </c>
      <c r="C13" s="1">
        <v>38</v>
      </c>
      <c r="D13" s="1">
        <v>2</v>
      </c>
      <c r="E13" s="1">
        <v>2</v>
      </c>
      <c r="F13" s="1">
        <v>2.9</v>
      </c>
      <c r="G13" s="1" t="s">
        <v>8</v>
      </c>
      <c r="J13" s="1">
        <v>12</v>
      </c>
      <c r="K13" s="1">
        <v>2</v>
      </c>
      <c r="L13" s="1">
        <f t="shared" si="0"/>
        <v>0.38</v>
      </c>
      <c r="M13" s="1">
        <f t="shared" si="1"/>
        <v>1</v>
      </c>
      <c r="N13" s="1">
        <f t="shared" si="2"/>
        <v>0.4</v>
      </c>
      <c r="O13" s="1">
        <f t="shared" si="3"/>
        <v>0.57999999999999996</v>
      </c>
      <c r="P13" s="1" t="s">
        <v>8</v>
      </c>
      <c r="R13" s="1">
        <f>SQRT( (L$2-L13)^2 + (M$2-M13)^2 + (N$2-N13)^2 + (O$2 - O13)^2)</f>
        <v>1.0654576481493763</v>
      </c>
      <c r="S13" s="1">
        <f t="shared" si="4"/>
        <v>23</v>
      </c>
      <c r="T13" s="1">
        <f>SQRT( (L$3-L13)^2 + (M$3-M13)^2 + (N$3-N13)^2 + (O$3 - O13)^2)</f>
        <v>1.0255242561733975</v>
      </c>
      <c r="U13" s="1">
        <f t="shared" si="5"/>
        <v>15</v>
      </c>
      <c r="V13" s="1">
        <f>SQRT( (L$4-L13)^2 + (M$4-M13)^2 + (N$4-N13)^2 + (O$4 - O13)^2)</f>
        <v>1.0184792585025972</v>
      </c>
      <c r="W13" s="1">
        <f t="shared" si="6"/>
        <v>12</v>
      </c>
      <c r="X13" s="1">
        <f>SQRT( (L$5-L13)^2 + (M$5-M13)^2 + (N$5-N13)^2 + (O$5 - O13)^2)</f>
        <v>0.35383612025908268</v>
      </c>
      <c r="Y13" s="1">
        <f t="shared" si="7"/>
        <v>12</v>
      </c>
      <c r="Z13" s="1">
        <f>SQRT( (L$6-L13)^2 + (M$6-M13)^2 + (N$6-N13)^2 + (O$6 - O13)^2)</f>
        <v>1.1511733144926528</v>
      </c>
      <c r="AA13" s="1">
        <f t="shared" si="8"/>
        <v>13</v>
      </c>
    </row>
    <row r="14" spans="1:37" x14ac:dyDescent="0.3">
      <c r="A14" s="1">
        <v>13</v>
      </c>
      <c r="B14" s="1">
        <v>2</v>
      </c>
      <c r="C14" s="1">
        <v>27</v>
      </c>
      <c r="D14" s="1">
        <v>2</v>
      </c>
      <c r="E14" s="1">
        <v>0.8</v>
      </c>
      <c r="F14" s="1">
        <v>3.8</v>
      </c>
      <c r="G14" s="1" t="s">
        <v>8</v>
      </c>
      <c r="J14" s="1">
        <v>13</v>
      </c>
      <c r="K14" s="1">
        <v>2</v>
      </c>
      <c r="L14" s="1">
        <f t="shared" si="0"/>
        <v>0.27</v>
      </c>
      <c r="M14" s="1">
        <f t="shared" si="1"/>
        <v>1</v>
      </c>
      <c r="N14" s="1">
        <f t="shared" si="2"/>
        <v>0.16</v>
      </c>
      <c r="O14" s="1">
        <f t="shared" si="3"/>
        <v>0.76</v>
      </c>
      <c r="P14" s="1" t="s">
        <v>8</v>
      </c>
      <c r="R14" s="1">
        <f>SQRT( (L$2-L14)^2 + (M$2-M14)^2 + (N$2-N14)^2 + (O$2 - O14)^2)</f>
        <v>1.0094057657849989</v>
      </c>
      <c r="S14" s="1">
        <f t="shared" si="4"/>
        <v>16</v>
      </c>
      <c r="T14" s="1">
        <f>SQRT( (L$3-L14)^2 + (M$3-M14)^2 + (N$3-N14)^2 + (O$3 - O14)^2)</f>
        <v>1.0484273937664925</v>
      </c>
      <c r="U14" s="1">
        <f t="shared" si="5"/>
        <v>18</v>
      </c>
      <c r="V14" s="1">
        <f>SQRT( (L$4-L14)^2 + (M$4-M14)^2 + (N$4-N14)^2 + (O$4 - O14)^2)</f>
        <v>1.089954127475097</v>
      </c>
      <c r="W14" s="1">
        <f t="shared" si="6"/>
        <v>18</v>
      </c>
      <c r="X14" s="1">
        <f>SQRT( (L$5-L14)^2 + (M$5-M14)^2 + (N$5-N14)^2 + (O$5 - O14)^2)</f>
        <v>0.12688577540449517</v>
      </c>
      <c r="Y14" s="1">
        <f t="shared" si="7"/>
        <v>4</v>
      </c>
      <c r="Z14" s="1">
        <f>SQRT( (L$6-L14)^2 + (M$6-M14)^2 + (N$6-N14)^2 + (O$6 - O14)^2)</f>
        <v>1.3162446581088183</v>
      </c>
      <c r="AA14" s="1">
        <f t="shared" si="8"/>
        <v>19</v>
      </c>
      <c r="AC14" s="4" t="s">
        <v>38</v>
      </c>
      <c r="AD14" s="1"/>
      <c r="AE14" s="1"/>
      <c r="AF14" s="1"/>
      <c r="AH14" s="3" t="s">
        <v>30</v>
      </c>
      <c r="AI14" s="3" t="s">
        <v>31</v>
      </c>
      <c r="AJ14" s="3" t="s">
        <v>32</v>
      </c>
      <c r="AK14" s="3" t="s">
        <v>33</v>
      </c>
    </row>
    <row r="15" spans="1:37" ht="28.8" x14ac:dyDescent="0.3">
      <c r="A15" s="1">
        <v>14</v>
      </c>
      <c r="B15" s="1">
        <v>2</v>
      </c>
      <c r="C15" s="1">
        <v>78</v>
      </c>
      <c r="D15" s="1">
        <v>2</v>
      </c>
      <c r="E15" s="1">
        <v>0.7</v>
      </c>
      <c r="F15" s="1">
        <v>4</v>
      </c>
      <c r="G15" s="1" t="s">
        <v>8</v>
      </c>
      <c r="J15" s="1">
        <v>14</v>
      </c>
      <c r="K15" s="1">
        <v>2</v>
      </c>
      <c r="L15" s="1">
        <f t="shared" si="0"/>
        <v>0.78</v>
      </c>
      <c r="M15" s="1">
        <f t="shared" si="1"/>
        <v>1</v>
      </c>
      <c r="N15" s="1">
        <f t="shared" si="2"/>
        <v>0.13999999999999999</v>
      </c>
      <c r="O15" s="1">
        <f t="shared" si="3"/>
        <v>0.8</v>
      </c>
      <c r="P15" s="1" t="s">
        <v>8</v>
      </c>
      <c r="R15" s="1">
        <f>SQRT( (L$2-L15)^2 + (M$2-M15)^2 + (N$2-N15)^2 + (O$2 - O15)^2)</f>
        <v>1.0777754868245986</v>
      </c>
      <c r="S15" s="1">
        <f t="shared" si="4"/>
        <v>24</v>
      </c>
      <c r="T15" s="1">
        <f>SQRT( (L$3-L15)^2 + (M$3-M15)^2 + (N$3-N15)^2 + (O$3 - O15)^2)</f>
        <v>1.0854031509075326</v>
      </c>
      <c r="U15" s="1">
        <f t="shared" si="5"/>
        <v>22</v>
      </c>
      <c r="V15" s="1">
        <f>SQRT( (L$4-L15)^2 + (M$4-M15)^2 + (N$4-N15)^2 + (O$4 - O15)^2)</f>
        <v>1.1315917991926241</v>
      </c>
      <c r="W15" s="1">
        <f t="shared" si="6"/>
        <v>22</v>
      </c>
      <c r="X15" s="1">
        <f>SQRT( (L$5-L15)^2 + (M$5-M15)^2 + (N$5-N15)^2 + (O$5 - O15)^2)</f>
        <v>0.40049968789001572</v>
      </c>
      <c r="Y15" s="1">
        <f t="shared" si="7"/>
        <v>13</v>
      </c>
      <c r="Z15" s="1">
        <f>SQRT( (L$6-L15)^2 + (M$6-M15)^2 + (N$6-N15)^2 + (O$6 - O15)^2)</f>
        <v>1.3527749258468684</v>
      </c>
      <c r="AA15" s="1">
        <f t="shared" si="8"/>
        <v>24</v>
      </c>
      <c r="AC15" s="3"/>
      <c r="AD15" s="3" t="s">
        <v>40</v>
      </c>
      <c r="AE15" s="3" t="s">
        <v>41</v>
      </c>
      <c r="AF15" s="3"/>
      <c r="AH15" s="4" t="s">
        <v>34</v>
      </c>
      <c r="AI15" s="5"/>
      <c r="AJ15" s="5"/>
      <c r="AK15" s="6">
        <f>3/5</f>
        <v>0.6</v>
      </c>
    </row>
    <row r="16" spans="1:37" x14ac:dyDescent="0.3">
      <c r="A16" s="1">
        <v>15</v>
      </c>
      <c r="B16" s="1">
        <v>2</v>
      </c>
      <c r="C16" s="1">
        <v>40</v>
      </c>
      <c r="D16" s="1">
        <v>1</v>
      </c>
      <c r="E16" s="1">
        <v>0.6</v>
      </c>
      <c r="F16" s="1">
        <v>4</v>
      </c>
      <c r="G16" s="1" t="s">
        <v>8</v>
      </c>
      <c r="J16" s="1">
        <v>15</v>
      </c>
      <c r="K16" s="1">
        <v>2</v>
      </c>
      <c r="L16" s="1">
        <f t="shared" si="0"/>
        <v>0.4</v>
      </c>
      <c r="M16" s="1">
        <f t="shared" si="1"/>
        <v>0</v>
      </c>
      <c r="N16" s="1">
        <f t="shared" si="2"/>
        <v>0.12</v>
      </c>
      <c r="O16" s="1">
        <f t="shared" si="3"/>
        <v>0.8</v>
      </c>
      <c r="P16" s="1" t="s">
        <v>8</v>
      </c>
      <c r="R16" s="1">
        <f>SQRT( (L$2-L16)^2 + (M$2-M16)^2 + (N$2-N16)^2 + (O$2 - O16)^2)</f>
        <v>4.8989794855663592E-2</v>
      </c>
      <c r="S16" s="1">
        <f t="shared" si="4"/>
        <v>1</v>
      </c>
      <c r="T16" s="1">
        <f>SQRT( (L$3-L16)^2 + (M$3-M16)^2 + (N$3-N16)^2 + (O$3 - O16)^2)</f>
        <v>0.29949958263743875</v>
      </c>
      <c r="U16" s="1">
        <f t="shared" si="5"/>
        <v>6</v>
      </c>
      <c r="V16" s="1">
        <f>SQRT( (L$4-L16)^2 + (M$4-M16)^2 + (N$4-N16)^2 + (O$4 - O16)^2)</f>
        <v>0.4446346815083142</v>
      </c>
      <c r="W16" s="1">
        <f t="shared" si="6"/>
        <v>7</v>
      </c>
      <c r="X16" s="1">
        <f>SQRT( (L$5-L16)^2 + (M$5-M16)^2 + (N$5-N16)^2 + (O$5 - O16)^2)</f>
        <v>1.0005998201079189</v>
      </c>
      <c r="Y16" s="1">
        <f t="shared" si="7"/>
        <v>15</v>
      </c>
      <c r="Z16" s="1">
        <f>SQRT( (L$6-L16)^2 + (M$6-M16)^2 + (N$6-N16)^2 + (O$6 - O16)^2)</f>
        <v>0.88294960218576457</v>
      </c>
      <c r="AA16" s="1">
        <f t="shared" si="8"/>
        <v>10</v>
      </c>
      <c r="AC16" s="4" t="s">
        <v>42</v>
      </c>
      <c r="AD16" s="7">
        <v>2</v>
      </c>
      <c r="AE16" s="7">
        <v>1</v>
      </c>
      <c r="AF16" s="7"/>
      <c r="AH16" s="4" t="s">
        <v>35</v>
      </c>
      <c r="AI16" s="5">
        <f>2/3</f>
        <v>0.66666666666666663</v>
      </c>
      <c r="AJ16" s="5">
        <f>1/2</f>
        <v>0.5</v>
      </c>
      <c r="AK16" s="5"/>
    </row>
    <row r="17" spans="1:37" x14ac:dyDescent="0.3">
      <c r="A17" s="1">
        <v>16</v>
      </c>
      <c r="B17" s="1">
        <v>2</v>
      </c>
      <c r="C17" s="1">
        <v>30</v>
      </c>
      <c r="D17" s="1">
        <v>1</v>
      </c>
      <c r="E17" s="1">
        <v>2.2000000000000002</v>
      </c>
      <c r="F17" s="1">
        <v>4.9000000000000004</v>
      </c>
      <c r="G17" s="1" t="s">
        <v>8</v>
      </c>
      <c r="J17" s="1">
        <v>16</v>
      </c>
      <c r="K17" s="1">
        <v>2</v>
      </c>
      <c r="L17" s="1">
        <f t="shared" si="0"/>
        <v>0.3</v>
      </c>
      <c r="M17" s="1">
        <f t="shared" si="1"/>
        <v>0</v>
      </c>
      <c r="N17" s="1">
        <f t="shared" si="2"/>
        <v>0.44000000000000006</v>
      </c>
      <c r="O17" s="1">
        <f t="shared" si="3"/>
        <v>0.98000000000000009</v>
      </c>
      <c r="P17" s="1" t="s">
        <v>8</v>
      </c>
      <c r="R17" s="1">
        <f>SQRT( (L$2-L17)^2 + (M$2-M17)^2 + (N$2-N17)^2 + (O$2 - O17)^2)</f>
        <v>0.3405877273185281</v>
      </c>
      <c r="S17" s="1">
        <f t="shared" si="4"/>
        <v>6</v>
      </c>
      <c r="T17" s="1">
        <f>SQRT( (L$3-L17)^2 + (M$3-M17)^2 + (N$3-N17)^2 + (O$3 - O17)^2)</f>
        <v>0.54598534778874797</v>
      </c>
      <c r="U17" s="1">
        <f t="shared" si="5"/>
        <v>10</v>
      </c>
      <c r="V17" s="1">
        <f>SQRT( (L$4-L17)^2 + (M$4-M17)^2 + (N$4-N17)^2 + (O$4 - O17)^2)</f>
        <v>0.59371710435189584</v>
      </c>
      <c r="W17" s="1">
        <f t="shared" si="6"/>
        <v>11</v>
      </c>
      <c r="X17" s="1">
        <f>SQRT( (L$5-L17)^2 + (M$5-M17)^2 + (N$5-N17)^2 + (O$5 - O17)^2)</f>
        <v>1.0592450141492289</v>
      </c>
      <c r="Y17" s="1">
        <f t="shared" si="7"/>
        <v>20</v>
      </c>
      <c r="Z17" s="1">
        <f>SQRT( (L$6-L17)^2 + (M$6-M17)^2 + (N$6-N17)^2 + (O$6 - O17)^2)</f>
        <v>0.7045565981523414</v>
      </c>
      <c r="AA17" s="1">
        <f t="shared" si="8"/>
        <v>7</v>
      </c>
      <c r="AC17" s="4" t="s">
        <v>43</v>
      </c>
      <c r="AD17" s="7">
        <v>1</v>
      </c>
      <c r="AE17" s="7">
        <v>1</v>
      </c>
      <c r="AF17" s="7"/>
      <c r="AH17" s="4" t="s">
        <v>36</v>
      </c>
      <c r="AI17" s="5">
        <f>2/3</f>
        <v>0.66666666666666663</v>
      </c>
      <c r="AJ17" s="5">
        <f>1/2</f>
        <v>0.5</v>
      </c>
      <c r="AK17" s="5"/>
    </row>
    <row r="18" spans="1:37" x14ac:dyDescent="0.3">
      <c r="A18" s="1">
        <v>17</v>
      </c>
      <c r="B18" s="1">
        <v>1</v>
      </c>
      <c r="C18" s="1">
        <v>43</v>
      </c>
      <c r="D18" s="1">
        <v>2</v>
      </c>
      <c r="E18" s="1">
        <v>1.2</v>
      </c>
      <c r="F18" s="1">
        <v>3.1</v>
      </c>
      <c r="G18" s="1" t="s">
        <v>8</v>
      </c>
      <c r="J18" s="1">
        <v>17</v>
      </c>
      <c r="K18" s="1">
        <v>1</v>
      </c>
      <c r="L18" s="1">
        <f t="shared" si="0"/>
        <v>0.43</v>
      </c>
      <c r="M18" s="1">
        <f t="shared" si="1"/>
        <v>1</v>
      </c>
      <c r="N18" s="1">
        <f t="shared" si="2"/>
        <v>0.24</v>
      </c>
      <c r="O18" s="1">
        <f t="shared" si="3"/>
        <v>0.62</v>
      </c>
      <c r="P18" s="1" t="s">
        <v>8</v>
      </c>
      <c r="R18" s="1">
        <f>SQRT( (L$2-L18)^2 + (M$2-M18)^2 + (N$2-N18)^2 + (O$2 - O18)^2)</f>
        <v>1.03</v>
      </c>
      <c r="S18" s="1">
        <f t="shared" si="4"/>
        <v>21</v>
      </c>
      <c r="T18" s="1">
        <f>SQRT( (L$3-L18)^2 + (M$3-M18)^2 + (N$3-N18)^2 + (O$3 - O18)^2)</f>
        <v>1.0065783625729297</v>
      </c>
      <c r="U18" s="1">
        <f t="shared" si="5"/>
        <v>12</v>
      </c>
      <c r="V18" s="1">
        <f>SQRT( (L$4-L18)^2 + (M$4-M18)^2 + (N$4-N18)^2 + (O$4 - O18)^2)</f>
        <v>1.0254754994635416</v>
      </c>
      <c r="W18" s="1">
        <f t="shared" si="6"/>
        <v>13</v>
      </c>
      <c r="X18" s="1">
        <f>SQRT( (L$5-L18)^2 + (M$5-M18)^2 + (N$5-N18)^2 + (O$5 - O18)^2)</f>
        <v>0.22912878474779194</v>
      </c>
      <c r="Y18" s="1">
        <f t="shared" si="7"/>
        <v>10</v>
      </c>
      <c r="Z18" s="1">
        <f>SQRT( (L$6-L18)^2 + (M$6-M18)^2 + (N$6-N18)^2 + (O$6 - O18)^2)</f>
        <v>1.2358397954427587</v>
      </c>
      <c r="AA18" s="1">
        <f t="shared" si="8"/>
        <v>14</v>
      </c>
      <c r="AC18" s="4"/>
      <c r="AD18" s="7"/>
      <c r="AE18" s="7"/>
      <c r="AF18" s="7"/>
      <c r="AH18" s="4" t="s">
        <v>37</v>
      </c>
      <c r="AI18" s="5">
        <f>2*(AI16*AI17)/(AI16+AI17)</f>
        <v>0.66666666666666663</v>
      </c>
      <c r="AJ18" s="5">
        <f>2*(AJ16*AJ17)/(AJ16+AJ17)</f>
        <v>0.5</v>
      </c>
      <c r="AK18" s="5"/>
    </row>
    <row r="19" spans="1:37" x14ac:dyDescent="0.3">
      <c r="A19" s="1">
        <v>18</v>
      </c>
      <c r="B19" s="1">
        <v>2</v>
      </c>
      <c r="C19" s="1">
        <v>50</v>
      </c>
      <c r="D19" s="1">
        <v>2</v>
      </c>
      <c r="E19" s="1">
        <v>0.9</v>
      </c>
      <c r="F19" s="1">
        <v>3.5</v>
      </c>
      <c r="G19" s="1" t="s">
        <v>8</v>
      </c>
      <c r="J19" s="1">
        <v>18</v>
      </c>
      <c r="K19" s="1">
        <v>2</v>
      </c>
      <c r="L19" s="1">
        <f t="shared" si="0"/>
        <v>0.5</v>
      </c>
      <c r="M19" s="1">
        <f t="shared" si="1"/>
        <v>1</v>
      </c>
      <c r="N19" s="1">
        <f t="shared" si="2"/>
        <v>0.18</v>
      </c>
      <c r="O19" s="1">
        <f t="shared" si="3"/>
        <v>0.7</v>
      </c>
      <c r="P19" s="1" t="s">
        <v>8</v>
      </c>
      <c r="R19" s="1">
        <f>SQRT( (L$2-L19)^2 + (M$2-M19)^2 + (N$2-N19)^2 + (O$2 - O19)^2)</f>
        <v>1.0176443386566842</v>
      </c>
      <c r="S19" s="1">
        <f t="shared" si="4"/>
        <v>19</v>
      </c>
      <c r="T19" s="1">
        <f>SQRT( (L$3-L19)^2 + (M$3-M19)^2 + (N$3-N19)^2 + (O$3 - O19)^2)</f>
        <v>1.0167103815738285</v>
      </c>
      <c r="U19" s="1">
        <f t="shared" si="5"/>
        <v>14</v>
      </c>
      <c r="V19" s="1">
        <f>SQRT( (L$4-L19)^2 + (M$4-M19)^2 + (N$4-N19)^2 + (O$4 - O19)^2)</f>
        <v>1.0511422358558331</v>
      </c>
      <c r="W19" s="1">
        <f t="shared" si="6"/>
        <v>15</v>
      </c>
      <c r="X19" s="1">
        <f>SQRT( (L$5-L19)^2 + (M$5-M19)^2 + (N$5-N19)^2 + (O$5 - O19)^2)</f>
        <v>0.17435595774162693</v>
      </c>
      <c r="Y19" s="1">
        <f t="shared" si="7"/>
        <v>8</v>
      </c>
      <c r="Z19" s="1">
        <f>SQRT( (L$6-L19)^2 + (M$6-M19)^2 + (N$6-N19)^2 + (O$6 - O19)^2)</f>
        <v>1.278436545159751</v>
      </c>
      <c r="AA19" s="1">
        <f t="shared" si="8"/>
        <v>15</v>
      </c>
    </row>
    <row r="20" spans="1:37" x14ac:dyDescent="0.3">
      <c r="A20" s="1">
        <v>19</v>
      </c>
      <c r="B20" s="1">
        <v>2</v>
      </c>
      <c r="C20" s="1">
        <v>25</v>
      </c>
      <c r="D20" s="1">
        <v>2</v>
      </c>
      <c r="E20" s="1">
        <v>0.4</v>
      </c>
      <c r="F20" s="1">
        <v>4.3</v>
      </c>
      <c r="G20" s="1" t="s">
        <v>8</v>
      </c>
      <c r="J20" s="1">
        <v>19</v>
      </c>
      <c r="K20" s="1">
        <v>2</v>
      </c>
      <c r="L20" s="1">
        <f t="shared" si="0"/>
        <v>0.25</v>
      </c>
      <c r="M20" s="1">
        <f t="shared" si="1"/>
        <v>1</v>
      </c>
      <c r="N20" s="1">
        <f t="shared" si="2"/>
        <v>0.08</v>
      </c>
      <c r="O20" s="1">
        <f t="shared" si="3"/>
        <v>0.86</v>
      </c>
      <c r="P20" s="1" t="s">
        <v>8</v>
      </c>
      <c r="R20" s="1">
        <f>SQRT( (L$2-L20)^2 + (M$2-M20)^2 + (N$2-N20)^2 + (O$2 - O20)^2)</f>
        <v>1.0103959619871805</v>
      </c>
      <c r="S20" s="1">
        <f t="shared" si="4"/>
        <v>17</v>
      </c>
      <c r="T20" s="1">
        <f>SQRT( (L$3-L20)^2 + (M$3-M20)^2 + (N$3-N20)^2 + (O$3 - O20)^2)</f>
        <v>1.0855413396089528</v>
      </c>
      <c r="U20" s="1">
        <f t="shared" si="5"/>
        <v>23</v>
      </c>
      <c r="V20" s="1">
        <f>SQRT( (L$4-L20)^2 + (M$4-M20)^2 + (N$4-N20)^2 + (O$4 - O20)^2)</f>
        <v>1.1443775600735973</v>
      </c>
      <c r="W20" s="1">
        <f t="shared" si="6"/>
        <v>24</v>
      </c>
      <c r="X20" s="1">
        <f>SQRT( (L$5-L20)^2 + (M$5-M20)^2 + (N$5-N20)^2 + (O$5 - O20)^2)</f>
        <v>0.14866068747318506</v>
      </c>
      <c r="Y20" s="1">
        <f t="shared" si="7"/>
        <v>6</v>
      </c>
      <c r="Z20" s="1">
        <f>SQRT( (L$6-L20)^2 + (M$6-M20)^2 + (N$6-N20)^2 + (O$6 - O20)^2)</f>
        <v>1.3891364223862248</v>
      </c>
      <c r="AA20" s="1">
        <f t="shared" si="8"/>
        <v>25</v>
      </c>
      <c r="AC20" s="4" t="s">
        <v>39</v>
      </c>
      <c r="AD20" s="1"/>
      <c r="AE20" s="1"/>
      <c r="AF20" s="1"/>
      <c r="AH20" s="3" t="s">
        <v>30</v>
      </c>
      <c r="AI20" s="3" t="s">
        <v>31</v>
      </c>
      <c r="AJ20" s="3" t="s">
        <v>32</v>
      </c>
      <c r="AK20" s="3" t="s">
        <v>33</v>
      </c>
    </row>
    <row r="21" spans="1:37" ht="28.8" x14ac:dyDescent="0.3">
      <c r="A21" s="1">
        <v>20</v>
      </c>
      <c r="B21" s="1">
        <v>1</v>
      </c>
      <c r="C21" s="1">
        <v>58</v>
      </c>
      <c r="D21" s="1">
        <v>1</v>
      </c>
      <c r="E21" s="1">
        <v>2</v>
      </c>
      <c r="F21" s="1">
        <v>3.3</v>
      </c>
      <c r="G21" s="1" t="s">
        <v>8</v>
      </c>
      <c r="J21" s="1">
        <v>20</v>
      </c>
      <c r="K21" s="1">
        <v>1</v>
      </c>
      <c r="L21" s="1">
        <f t="shared" si="0"/>
        <v>0.57999999999999996</v>
      </c>
      <c r="M21" s="1">
        <f t="shared" si="1"/>
        <v>0</v>
      </c>
      <c r="N21" s="1">
        <f t="shared" si="2"/>
        <v>0.4</v>
      </c>
      <c r="O21" s="1">
        <f t="shared" si="3"/>
        <v>0.65999999999999992</v>
      </c>
      <c r="P21" s="1" t="s">
        <v>8</v>
      </c>
      <c r="R21" s="1">
        <f>SQRT( (L$2-L21)^2 + (M$2-M21)^2 + (N$2-N21)^2 + (O$2 - O21)^2)</f>
        <v>0.37416573867739417</v>
      </c>
      <c r="S21" s="1">
        <f t="shared" si="4"/>
        <v>7</v>
      </c>
      <c r="T21" s="1">
        <f>SQRT( (L$3-L21)^2 + (M$3-M21)^2 + (N$3-N21)^2 + (O$3 - O21)^2)</f>
        <v>0.26776855677991768</v>
      </c>
      <c r="U21" s="1">
        <f t="shared" si="5"/>
        <v>4</v>
      </c>
      <c r="V21" s="1">
        <f>SQRT( (L$4-L21)^2 + (M$4-M21)^2 + (N$4-N21)^2 + (O$4 - O21)^2)</f>
        <v>0.27073972741361757</v>
      </c>
      <c r="W21" s="1">
        <f t="shared" si="6"/>
        <v>3</v>
      </c>
      <c r="X21" s="1">
        <f>SQRT( (L$5-L21)^2 + (M$5-M21)^2 + (N$5-N21)^2 + (O$5 - O21)^2)</f>
        <v>1.0645186705737013</v>
      </c>
      <c r="Y21" s="1">
        <f t="shared" si="7"/>
        <v>21</v>
      </c>
      <c r="Z21" s="1">
        <f>SQRT( (L$6-L21)^2 + (M$6-M21)^2 + (N$6-N21)^2 + (O$6 - O21)^2)</f>
        <v>0.58137767414994523</v>
      </c>
      <c r="AA21" s="1">
        <f t="shared" si="8"/>
        <v>4</v>
      </c>
      <c r="AC21" s="3"/>
      <c r="AD21" s="3" t="s">
        <v>40</v>
      </c>
      <c r="AE21" s="3" t="s">
        <v>41</v>
      </c>
      <c r="AF21" s="3"/>
      <c r="AH21" s="4" t="s">
        <v>34</v>
      </c>
      <c r="AI21" s="5"/>
      <c r="AJ21" s="5"/>
      <c r="AK21" s="6">
        <f>4/5</f>
        <v>0.8</v>
      </c>
    </row>
    <row r="22" spans="1:37" x14ac:dyDescent="0.3">
      <c r="A22" s="1">
        <v>21</v>
      </c>
      <c r="B22" s="1">
        <v>1</v>
      </c>
      <c r="C22" s="1">
        <v>59</v>
      </c>
      <c r="D22" s="1">
        <v>1</v>
      </c>
      <c r="E22" s="1">
        <v>1.5</v>
      </c>
      <c r="F22" s="1">
        <v>3.6</v>
      </c>
      <c r="G22" s="1" t="s">
        <v>8</v>
      </c>
      <c r="J22" s="1">
        <v>21</v>
      </c>
      <c r="K22" s="1">
        <v>1</v>
      </c>
      <c r="L22" s="1">
        <f>C22/$C$34</f>
        <v>0.59</v>
      </c>
      <c r="M22" s="1">
        <f t="shared" si="1"/>
        <v>0</v>
      </c>
      <c r="N22" s="1">
        <f t="shared" si="2"/>
        <v>0.3</v>
      </c>
      <c r="O22" s="1">
        <f t="shared" si="3"/>
        <v>0.72</v>
      </c>
      <c r="P22" s="1" t="s">
        <v>8</v>
      </c>
      <c r="R22" s="1">
        <f>SQRT( (L$2-L22)^2 + (M$2-M22)^2 + (N$2-N22)^2 + (O$2 - O22)^2)</f>
        <v>0.29000000000000004</v>
      </c>
      <c r="S22" s="1">
        <f t="shared" si="4"/>
        <v>5</v>
      </c>
      <c r="T22" s="1">
        <f>SQRT( (L$3-L22)^2 + (M$3-M22)^2 + (N$3-N22)^2 + (O$3 - O22)^2)</f>
        <v>0.25377155080899033</v>
      </c>
      <c r="U22" s="1">
        <f t="shared" si="5"/>
        <v>2</v>
      </c>
      <c r="V22" s="1">
        <f>SQRT( (L$4-L22)^2 + (M$4-M22)^2 + (N$4-N22)^2 + (O$4 - O22)^2)</f>
        <v>0.32557641192199405</v>
      </c>
      <c r="W22" s="1">
        <f t="shared" si="6"/>
        <v>4</v>
      </c>
      <c r="X22" s="1">
        <f>SQRT( (L$5-L22)^2 + (M$5-M22)^2 + (N$5-N22)^2 + (O$5 - O22)^2)</f>
        <v>1.0390861369491944</v>
      </c>
      <c r="Y22" s="1">
        <f t="shared" si="7"/>
        <v>19</v>
      </c>
      <c r="Z22" s="1">
        <f>SQRT( (L$6-L22)^2 + (M$6-M22)^2 + (N$6-N22)^2 + (O$6 - O22)^2)</f>
        <v>0.69289248805280024</v>
      </c>
      <c r="AA22" s="1">
        <f t="shared" si="8"/>
        <v>6</v>
      </c>
      <c r="AC22" s="4" t="s">
        <v>42</v>
      </c>
      <c r="AD22" s="7">
        <v>3</v>
      </c>
      <c r="AE22" s="7">
        <v>0</v>
      </c>
      <c r="AF22" s="7"/>
      <c r="AH22" s="4" t="s">
        <v>35</v>
      </c>
      <c r="AI22" s="5">
        <f>3/4</f>
        <v>0.75</v>
      </c>
      <c r="AJ22" s="5">
        <f>1/2</f>
        <v>0.5</v>
      </c>
      <c r="AK22" s="5"/>
    </row>
    <row r="23" spans="1:37" x14ac:dyDescent="0.3">
      <c r="A23" s="1">
        <v>22</v>
      </c>
      <c r="B23" s="1">
        <v>1</v>
      </c>
      <c r="C23" s="1">
        <v>57</v>
      </c>
      <c r="D23" s="1">
        <v>2</v>
      </c>
      <c r="E23" s="1">
        <v>4.5999999999999996</v>
      </c>
      <c r="F23" s="1">
        <v>3.3</v>
      </c>
      <c r="G23" s="1" t="s">
        <v>8</v>
      </c>
      <c r="J23" s="1">
        <v>22</v>
      </c>
      <c r="K23" s="1">
        <v>1</v>
      </c>
      <c r="L23" s="1">
        <f t="shared" si="0"/>
        <v>0.56999999999999995</v>
      </c>
      <c r="M23" s="1">
        <f t="shared" si="1"/>
        <v>1</v>
      </c>
      <c r="N23" s="1">
        <f t="shared" si="2"/>
        <v>0.91999999999999993</v>
      </c>
      <c r="O23" s="1">
        <f t="shared" si="3"/>
        <v>0.65999999999999992</v>
      </c>
      <c r="P23" s="1" t="s">
        <v>8</v>
      </c>
      <c r="R23" s="1">
        <f>SQRT( (L$2-L23)^2 + (M$2-M23)^2 + (N$2-N23)^2 + (O$2 - O23)^2)</f>
        <v>1.2949517365523704</v>
      </c>
      <c r="S23" s="1">
        <f t="shared" si="4"/>
        <v>25</v>
      </c>
      <c r="T23" s="1">
        <f>SQRT( (L$3-L23)^2 + (M$3-M23)^2 + (N$3-N23)^2 + (O$3 - O23)^2)</f>
        <v>1.2441864811996632</v>
      </c>
      <c r="U23" s="1">
        <f t="shared" si="5"/>
        <v>25</v>
      </c>
      <c r="V23" s="1">
        <f>SQRT( (L$4-L23)^2 + (M$4-M23)^2 + (N$4-N23)^2 + (O$4 - O23)^2)</f>
        <v>1.1849050594878898</v>
      </c>
      <c r="W23" s="1">
        <f t="shared" si="6"/>
        <v>25</v>
      </c>
      <c r="X23" s="1">
        <f>SQRT( (L$5-L23)^2 + (M$5-M23)^2 + (N$5-N23)^2 + (O$5 - O23)^2)</f>
        <v>0.81859635963031252</v>
      </c>
      <c r="Y23" s="1">
        <f t="shared" si="7"/>
        <v>14</v>
      </c>
      <c r="Z23" s="1">
        <f>SQRT( (L$6-L23)^2 + (M$6-M23)^2 + (N$6-N23)^2 + (O$6 - O23)^2)</f>
        <v>1.0119782606360672</v>
      </c>
      <c r="AA23" s="1">
        <f t="shared" si="8"/>
        <v>12</v>
      </c>
      <c r="AC23" s="4" t="s">
        <v>43</v>
      </c>
      <c r="AD23" s="7">
        <v>1</v>
      </c>
      <c r="AE23" s="7">
        <v>1</v>
      </c>
      <c r="AF23" s="7"/>
      <c r="AH23" s="4" t="s">
        <v>36</v>
      </c>
      <c r="AI23" s="5">
        <f>3/3</f>
        <v>1</v>
      </c>
      <c r="AJ23" s="5">
        <f>1/2</f>
        <v>0.5</v>
      </c>
      <c r="AK23" s="5"/>
    </row>
    <row r="24" spans="1:37" x14ac:dyDescent="0.3">
      <c r="A24" s="1">
        <v>23</v>
      </c>
      <c r="B24" s="1">
        <v>2</v>
      </c>
      <c r="C24" s="1">
        <v>42</v>
      </c>
      <c r="D24" s="1">
        <v>2</v>
      </c>
      <c r="E24" s="1">
        <v>0.9</v>
      </c>
      <c r="F24" s="1">
        <v>4.7</v>
      </c>
      <c r="G24" s="1" t="s">
        <v>8</v>
      </c>
      <c r="J24" s="1">
        <v>23</v>
      </c>
      <c r="K24" s="1">
        <v>2</v>
      </c>
      <c r="L24" s="1">
        <f t="shared" si="0"/>
        <v>0.42</v>
      </c>
      <c r="M24" s="1">
        <f t="shared" si="1"/>
        <v>1</v>
      </c>
      <c r="N24" s="1">
        <f t="shared" si="2"/>
        <v>0.18</v>
      </c>
      <c r="O24" s="1">
        <f t="shared" si="3"/>
        <v>0.94000000000000006</v>
      </c>
      <c r="P24" s="1" t="s">
        <v>8</v>
      </c>
      <c r="R24" s="1">
        <f>SQRT( (L$2-L24)^2 + (M$2-M24)^2 + (N$2-N24)^2 + (O$2 - O24)^2)</f>
        <v>1.0065783625729297</v>
      </c>
      <c r="S24" s="1">
        <f t="shared" si="4"/>
        <v>15</v>
      </c>
      <c r="T24" s="1">
        <f>SQRT( (L$3-L24)^2 + (M$3-M24)^2 + (N$3-N24)^2 + (O$3 - O24)^2)</f>
        <v>1.0859558002055147</v>
      </c>
      <c r="U24" s="1">
        <f t="shared" si="5"/>
        <v>24</v>
      </c>
      <c r="V24" s="1">
        <f>SQRT( (L$4-L24)^2 + (M$4-M24)^2 + (N$4-N24)^2 + (O$4 - O24)^2)</f>
        <v>1.1395174417269796</v>
      </c>
      <c r="W24" s="1">
        <f t="shared" si="6"/>
        <v>23</v>
      </c>
      <c r="X24" s="1">
        <f>SQRT( (L$5-L24)^2 + (M$5-M24)^2 + (N$5-N24)^2 + (O$5 - O24)^2)</f>
        <v>0.13266499161421608</v>
      </c>
      <c r="Y24" s="1">
        <f t="shared" si="7"/>
        <v>5</v>
      </c>
      <c r="Z24" s="1">
        <f>SQRT( (L$6-L24)^2 + (M$6-M24)^2 + (N$6-N24)^2 + (O$6 - O24)^2)</f>
        <v>1.3311649033834989</v>
      </c>
      <c r="AA24" s="1">
        <f t="shared" si="8"/>
        <v>21</v>
      </c>
      <c r="AC24" s="4"/>
      <c r="AD24" s="7"/>
      <c r="AE24" s="7"/>
      <c r="AF24" s="7"/>
      <c r="AH24" s="4" t="s">
        <v>37</v>
      </c>
      <c r="AI24" s="5">
        <f>2*(AI22*AI23)/(AI22+AI23)</f>
        <v>0.8571428571428571</v>
      </c>
      <c r="AJ24" s="5">
        <f>2*(AJ22*AJ23)/(AJ22+AJ23)</f>
        <v>0.5</v>
      </c>
      <c r="AK24" s="5"/>
    </row>
    <row r="25" spans="1:37" x14ac:dyDescent="0.3">
      <c r="A25" s="1">
        <v>24</v>
      </c>
      <c r="B25" s="1">
        <v>2</v>
      </c>
      <c r="C25" s="1">
        <v>39</v>
      </c>
      <c r="D25" s="1">
        <v>1</v>
      </c>
      <c r="E25" s="1">
        <v>1.3</v>
      </c>
      <c r="F25" s="1">
        <v>4.4000000000000004</v>
      </c>
      <c r="G25" s="1" t="s">
        <v>8</v>
      </c>
      <c r="J25" s="1">
        <v>24</v>
      </c>
      <c r="K25" s="1">
        <v>2</v>
      </c>
      <c r="L25" s="1">
        <f t="shared" si="0"/>
        <v>0.39</v>
      </c>
      <c r="M25" s="1">
        <f t="shared" si="1"/>
        <v>0</v>
      </c>
      <c r="N25" s="1">
        <f t="shared" si="2"/>
        <v>0.26</v>
      </c>
      <c r="O25" s="1">
        <f t="shared" si="3"/>
        <v>0.88000000000000012</v>
      </c>
      <c r="P25" s="1" t="s">
        <v>8</v>
      </c>
      <c r="R25" s="1">
        <f>SQRT( (L$2-L25)^2 + (M$2-M25)^2 + (N$2-N25)^2 + (O$2 - O25)^2)</f>
        <v>0.12688577540449522</v>
      </c>
      <c r="S25" s="1">
        <f t="shared" si="4"/>
        <v>3</v>
      </c>
      <c r="T25" s="1">
        <f>SQRT( (L$3-L25)^2 + (M$3-M25)^2 + (N$3-N25)^2 + (O$3 - O25)^2)</f>
        <v>0.37363083384538814</v>
      </c>
      <c r="U25" s="1">
        <f t="shared" si="5"/>
        <v>8</v>
      </c>
      <c r="V25" s="1">
        <f>SQRT( (L$4-L25)^2 + (M$4-M25)^2 + (N$4-N25)^2 + (O$4 - O25)^2)</f>
        <v>0.47370877129308048</v>
      </c>
      <c r="W25" s="1">
        <f t="shared" si="6"/>
        <v>9</v>
      </c>
      <c r="X25" s="1">
        <f>SQRT( (L$5-L25)^2 + (M$5-M25)^2 + (N$5-N25)^2 + (O$5 - O25)^2)</f>
        <v>1.0090094152187083</v>
      </c>
      <c r="Y25" s="1">
        <f t="shared" si="7"/>
        <v>18</v>
      </c>
      <c r="Z25" s="1">
        <f>SQRT( (L$6-L25)^2 + (M$6-M25)^2 + (N$6-N25)^2 + (O$6 - O25)^2)</f>
        <v>0.78339006886735552</v>
      </c>
      <c r="AA25" s="1">
        <f t="shared" si="8"/>
        <v>8</v>
      </c>
    </row>
    <row r="26" spans="1:37" x14ac:dyDescent="0.3">
      <c r="A26" s="1">
        <v>25</v>
      </c>
      <c r="B26" s="1">
        <v>2</v>
      </c>
      <c r="C26" s="1">
        <v>58</v>
      </c>
      <c r="D26" s="1">
        <v>1</v>
      </c>
      <c r="E26" s="1">
        <v>1.4</v>
      </c>
      <c r="F26" s="1">
        <v>2.7</v>
      </c>
      <c r="G26" s="1" t="s">
        <v>8</v>
      </c>
      <c r="J26" s="1">
        <v>25</v>
      </c>
      <c r="K26" s="1">
        <v>2</v>
      </c>
      <c r="L26" s="1">
        <f t="shared" si="0"/>
        <v>0.57999999999999996</v>
      </c>
      <c r="M26" s="1">
        <f t="shared" si="1"/>
        <v>0</v>
      </c>
      <c r="N26" s="1">
        <f t="shared" si="2"/>
        <v>0.27999999999999997</v>
      </c>
      <c r="O26" s="1">
        <f t="shared" si="3"/>
        <v>0.54</v>
      </c>
      <c r="P26" s="1" t="s">
        <v>8</v>
      </c>
      <c r="R26" s="1">
        <f>SQRT( (L$2-L26)^2 + (M$2-M26)^2 + (N$2-N26)^2 + (O$2 - O26)^2)</f>
        <v>0.38678159211627433</v>
      </c>
      <c r="S26" s="1">
        <f t="shared" si="4"/>
        <v>8</v>
      </c>
      <c r="T26" s="1">
        <f>SQRT( (L$3-L26)^2 + (M$3-M26)^2 + (N$3-N26)^2 + (O$3 - O26)^2)</f>
        <v>0.13747727084867517</v>
      </c>
      <c r="U26" s="1">
        <f t="shared" si="5"/>
        <v>1</v>
      </c>
      <c r="V26" s="1">
        <f>SQRT( (L$4-L26)^2 + (M$4-M26)^2 + (N$4-N26)^2 + (O$4 - O26)^2)</f>
        <v>0.17349351572897473</v>
      </c>
      <c r="W26" s="1">
        <f t="shared" si="6"/>
        <v>1</v>
      </c>
      <c r="X26" s="1">
        <f>SQRT( (L$5-L26)^2 + (M$5-M26)^2 + (N$5-N26)^2 + (O$5 - O26)^2)</f>
        <v>1.066770828247567</v>
      </c>
      <c r="Y26" s="1">
        <f t="shared" si="7"/>
        <v>22</v>
      </c>
      <c r="Z26" s="1">
        <f>SQRT( (L$6-L26)^2 + (M$6-M26)^2 + (N$6-N26)^2 + (O$6 - O26)^2)</f>
        <v>0.68731361109758327</v>
      </c>
      <c r="AA26" s="1">
        <f t="shared" si="8"/>
        <v>5</v>
      </c>
    </row>
    <row r="27" spans="1:37" x14ac:dyDescent="0.3">
      <c r="A27" s="1">
        <v>26</v>
      </c>
      <c r="B27" s="1">
        <v>2</v>
      </c>
      <c r="C27" s="1">
        <v>32</v>
      </c>
      <c r="D27" s="1">
        <v>1</v>
      </c>
      <c r="E27" s="1">
        <v>1</v>
      </c>
      <c r="F27" s="1">
        <v>3.7</v>
      </c>
      <c r="G27" s="1" t="s">
        <v>8</v>
      </c>
      <c r="J27" s="1">
        <v>26</v>
      </c>
      <c r="K27" s="1">
        <v>2</v>
      </c>
      <c r="L27" s="1">
        <f t="shared" si="0"/>
        <v>0.32</v>
      </c>
      <c r="M27" s="1">
        <f t="shared" si="1"/>
        <v>0</v>
      </c>
      <c r="N27" s="1">
        <f t="shared" si="2"/>
        <v>0.2</v>
      </c>
      <c r="O27" s="1">
        <f t="shared" si="3"/>
        <v>0.74</v>
      </c>
      <c r="P27" s="1" t="s">
        <v>8</v>
      </c>
      <c r="R27" s="1">
        <f>SQRT( (L$2-L27)^2 + (M$2-M27)^2 + (N$2-N27)^2 + (O$2 - O27)^2)</f>
        <v>0.13114877048604009</v>
      </c>
      <c r="S27" s="1">
        <f t="shared" si="4"/>
        <v>4</v>
      </c>
      <c r="T27" s="1">
        <f>SQRT( (L$3-L27)^2 + (M$3-M27)^2 + (N$3-N27)^2 + (O$3 - O27)^2)</f>
        <v>0.26627053911388693</v>
      </c>
      <c r="U27" s="1">
        <f t="shared" si="5"/>
        <v>3</v>
      </c>
      <c r="V27" s="1">
        <f>SQRT( (L$4-L27)^2 + (M$4-M27)^2 + (N$4-N27)^2 + (O$4 - O27)^2)</f>
        <v>0.38013155617496414</v>
      </c>
      <c r="W27" s="1">
        <f t="shared" si="6"/>
        <v>5</v>
      </c>
      <c r="X27" s="1">
        <f>SQRT( (L$5-L27)^2 + (M$5-M27)^2 + (N$5-N27)^2 + (O$5 - O27)^2)</f>
        <v>1.0067770358922576</v>
      </c>
      <c r="Y27" s="1">
        <f t="shared" si="7"/>
        <v>17</v>
      </c>
      <c r="Z27" s="1">
        <f>SQRT( (L$6-L27)^2 + (M$6-M27)^2 + (N$6-N27)^2 + (O$6 - O27)^2)</f>
        <v>0.80199750623053689</v>
      </c>
      <c r="AA27" s="1">
        <f t="shared" si="8"/>
        <v>9</v>
      </c>
    </row>
    <row r="28" spans="1:37" x14ac:dyDescent="0.3">
      <c r="A28" s="1">
        <v>27</v>
      </c>
      <c r="B28" s="1">
        <v>1</v>
      </c>
      <c r="C28" s="1">
        <v>56</v>
      </c>
      <c r="D28" s="1">
        <v>1</v>
      </c>
      <c r="E28" s="1">
        <v>2.9</v>
      </c>
      <c r="F28" s="1">
        <v>4</v>
      </c>
      <c r="G28" s="1" t="s">
        <v>8</v>
      </c>
      <c r="J28" s="1">
        <v>27</v>
      </c>
      <c r="K28" s="1">
        <v>1</v>
      </c>
      <c r="L28" s="1">
        <f t="shared" si="0"/>
        <v>0.56000000000000005</v>
      </c>
      <c r="M28" s="1">
        <f t="shared" si="1"/>
        <v>0</v>
      </c>
      <c r="N28" s="1">
        <f t="shared" si="2"/>
        <v>0.57999999999999996</v>
      </c>
      <c r="O28" s="1">
        <f t="shared" si="3"/>
        <v>0.8</v>
      </c>
      <c r="P28" s="1" t="s">
        <v>8</v>
      </c>
      <c r="R28" s="1">
        <f>SQRT( (L$2-L28)^2 + (M$2-M28)^2 + (N$2-N28)^2 + (O$2 - O28)^2)</f>
        <v>0.47707441767506248</v>
      </c>
      <c r="S28" s="1">
        <f t="shared" si="4"/>
        <v>9</v>
      </c>
      <c r="T28" s="1">
        <f>SQRT( (L$3-L28)^2 + (M$3-M28)^2 + (N$3-N28)^2 + (O$3 - O28)^2)</f>
        <v>0.48052055106935854</v>
      </c>
      <c r="U28" s="1">
        <f t="shared" si="5"/>
        <v>9</v>
      </c>
      <c r="V28" s="1">
        <f>SQRT( (L$4-L28)^2 + (M$4-M28)^2 + (N$4-N28)^2 + (O$4 - O28)^2)</f>
        <v>0.45836666545463361</v>
      </c>
      <c r="W28" s="1">
        <f t="shared" si="6"/>
        <v>8</v>
      </c>
      <c r="X28" s="1">
        <f>SQRT( (L$5-L28)^2 + (M$5-M28)^2 + (N$5-N28)^2 + (O$5 - O28)^2)</f>
        <v>1.1074294559925701</v>
      </c>
      <c r="Y28" s="1">
        <f t="shared" si="7"/>
        <v>23</v>
      </c>
      <c r="Z28" s="1">
        <f>SQRT( (L$6-L28)^2 + (M$6-M28)^2 + (N$6-N28)^2 + (O$6 - O28)^2)</f>
        <v>0.46733285782191697</v>
      </c>
      <c r="AA28" s="1">
        <f t="shared" si="8"/>
        <v>3</v>
      </c>
    </row>
    <row r="29" spans="1:37" x14ac:dyDescent="0.3">
      <c r="A29" s="1">
        <v>28</v>
      </c>
      <c r="B29" s="1">
        <v>2</v>
      </c>
      <c r="C29" s="1">
        <v>66</v>
      </c>
      <c r="D29" s="1">
        <v>2</v>
      </c>
      <c r="E29" s="1">
        <v>1.2</v>
      </c>
      <c r="F29" s="1">
        <v>4.3</v>
      </c>
      <c r="G29" s="1" t="s">
        <v>8</v>
      </c>
      <c r="J29" s="1">
        <v>28</v>
      </c>
      <c r="K29" s="1">
        <v>2</v>
      </c>
      <c r="L29" s="1">
        <f t="shared" si="0"/>
        <v>0.66</v>
      </c>
      <c r="M29" s="1">
        <f t="shared" si="1"/>
        <v>1</v>
      </c>
      <c r="N29" s="1">
        <f t="shared" si="2"/>
        <v>0.24</v>
      </c>
      <c r="O29" s="1">
        <f t="shared" si="3"/>
        <v>0.86</v>
      </c>
      <c r="P29" s="1" t="s">
        <v>8</v>
      </c>
      <c r="R29" s="1">
        <f>SQRT( (L$2-L29)^2 + (M$2-M29)^2 + (N$2-N29)^2 + (O$2 - O29)^2)</f>
        <v>1.0434557968596465</v>
      </c>
      <c r="S29" s="1">
        <f t="shared" si="4"/>
        <v>22</v>
      </c>
      <c r="T29" s="1">
        <f>SQRT( (L$3-L29)^2 + (M$3-M29)^2 + (N$3-N29)^2 + (O$3 - O29)^2)</f>
        <v>1.0739180601889513</v>
      </c>
      <c r="U29" s="1">
        <f t="shared" si="5"/>
        <v>20</v>
      </c>
      <c r="V29" s="1">
        <f>SQRT( (L$4-L29)^2 + (M$4-M29)^2 + (N$4-N29)^2 + (O$4 - O29)^2)</f>
        <v>1.1134181604410807</v>
      </c>
      <c r="W29" s="1">
        <f t="shared" si="6"/>
        <v>20</v>
      </c>
      <c r="X29" s="1">
        <f>SQRT( (L$5-L29)^2 + (M$5-M29)^2 + (N$5-N29)^2 + (O$5 - O29)^2)</f>
        <v>0.30000000000000004</v>
      </c>
      <c r="Y29" s="1">
        <f t="shared" si="7"/>
        <v>11</v>
      </c>
      <c r="Z29" s="1">
        <f>SQRT( (L$6-L29)^2 + (M$6-M29)^2 + (N$6-N29)^2 + (O$6 - O29)^2)</f>
        <v>1.2857682528356345</v>
      </c>
      <c r="AA29" s="1">
        <f t="shared" si="8"/>
        <v>16</v>
      </c>
    </row>
    <row r="30" spans="1:37" x14ac:dyDescent="0.3">
      <c r="A30" s="1">
        <v>29</v>
      </c>
      <c r="B30" s="1">
        <v>1</v>
      </c>
      <c r="C30" s="1">
        <v>37</v>
      </c>
      <c r="D30" s="1">
        <v>2</v>
      </c>
      <c r="E30" s="1">
        <v>0.6</v>
      </c>
      <c r="F30" s="1">
        <v>4.2</v>
      </c>
      <c r="G30" s="1" t="s">
        <v>8</v>
      </c>
      <c r="J30" s="1">
        <v>29</v>
      </c>
      <c r="K30" s="1">
        <v>1</v>
      </c>
      <c r="L30" s="1">
        <f t="shared" si="0"/>
        <v>0.37</v>
      </c>
      <c r="M30" s="1">
        <f t="shared" si="1"/>
        <v>1</v>
      </c>
      <c r="N30" s="1">
        <f t="shared" si="2"/>
        <v>0.12</v>
      </c>
      <c r="O30" s="1">
        <f t="shared" si="3"/>
        <v>0.84000000000000008</v>
      </c>
      <c r="P30" s="1" t="s">
        <v>8</v>
      </c>
      <c r="R30" s="1">
        <f>SQRT( (L$2-L30)^2 + (M$2-M30)^2 + (N$2-N30)^2 + (O$2 - O30)^2)</f>
        <v>1.0002499687578101</v>
      </c>
      <c r="S30" s="1">
        <f t="shared" si="4"/>
        <v>12</v>
      </c>
      <c r="T30" s="1">
        <f>SQRT( (L$3-L30)^2 + (M$3-M30)^2 + (N$3-N30)^2 + (O$3 - O30)^2)</f>
        <v>1.0577334257741882</v>
      </c>
      <c r="U30" s="1">
        <f t="shared" si="5"/>
        <v>19</v>
      </c>
      <c r="V30" s="1">
        <f>SQRT( (L$4-L30)^2 + (M$4-M30)^2 + (N$4-N30)^2 + (O$4 - O30)^2)</f>
        <v>1.1112155506471282</v>
      </c>
      <c r="W30" s="1">
        <f t="shared" si="6"/>
        <v>19</v>
      </c>
      <c r="X30" s="1">
        <f>SQRT( (L$5-L30)^2 + (M$5-M30)^2 + (N$5-N30)^2 + (O$5 - O30)^2)</f>
        <v>3.0000000000000082E-2</v>
      </c>
      <c r="Y30" s="1">
        <f t="shared" si="7"/>
        <v>1</v>
      </c>
      <c r="Z30" s="1">
        <f>SQRT( (L$6-L30)^2 + (M$6-M30)^2 + (N$6-N30)^2 + (O$6 - O30)^2)</f>
        <v>1.3445073447177593</v>
      </c>
      <c r="AA30" s="1">
        <f t="shared" si="8"/>
        <v>23</v>
      </c>
    </row>
    <row r="31" spans="1:37" x14ac:dyDescent="0.3">
      <c r="A31" s="1">
        <v>30</v>
      </c>
      <c r="B31" s="1">
        <v>2</v>
      </c>
      <c r="C31" s="1">
        <v>22</v>
      </c>
      <c r="D31" s="1">
        <v>2</v>
      </c>
      <c r="E31" s="1">
        <v>0.9</v>
      </c>
      <c r="F31" s="1">
        <v>4.2</v>
      </c>
      <c r="G31" s="1" t="s">
        <v>8</v>
      </c>
      <c r="J31" s="1">
        <v>30</v>
      </c>
      <c r="K31" s="1">
        <v>2</v>
      </c>
      <c r="L31" s="1">
        <f t="shared" si="0"/>
        <v>0.22</v>
      </c>
      <c r="M31" s="1">
        <f t="shared" si="1"/>
        <v>1</v>
      </c>
      <c r="N31" s="1">
        <f t="shared" si="2"/>
        <v>0.18</v>
      </c>
      <c r="O31" s="1">
        <f t="shared" si="3"/>
        <v>0.84000000000000008</v>
      </c>
      <c r="P31" s="1" t="s">
        <v>8</v>
      </c>
      <c r="R31" s="1">
        <f>SQRT( (L$2-L31)^2 + (M$2-M31)^2 + (N$2-N31)^2 + (O$2 - O31)^2)</f>
        <v>1.0135087567455943</v>
      </c>
      <c r="S31" s="1">
        <f>RANK(R31, $R$7:$R$31,1)</f>
        <v>18</v>
      </c>
      <c r="T31" s="1">
        <f>SQRT( (L$3-L31)^2 + (M$3-M31)^2 + (N$3-N31)^2 + (O$3 - O31)^2)</f>
        <v>1.079490620616965</v>
      </c>
      <c r="U31" s="1">
        <f t="shared" si="5"/>
        <v>21</v>
      </c>
      <c r="V31" s="1">
        <f>SQRT( (L$4-L31)^2 + (M$4-M31)^2 + (N$4-N31)^2 + (O$4 - O31)^2)</f>
        <v>1.1244998888394788</v>
      </c>
      <c r="W31" s="1">
        <f t="shared" si="6"/>
        <v>21</v>
      </c>
      <c r="X31" s="1">
        <f>SQRT( (L$5-L31)^2 + (M$5-M31)^2 + (N$5-N31)^2 + (O$5 - O31)^2)</f>
        <v>0.16613247725836153</v>
      </c>
      <c r="Y31" s="1">
        <f t="shared" si="7"/>
        <v>7</v>
      </c>
      <c r="Z31" s="1">
        <f>SQRT( (L$6-L31)^2 + (M$6-M31)^2 + (N$6-N31)^2 + (O$6 - O31)^2)</f>
        <v>1.3289093272304173</v>
      </c>
      <c r="AA31" s="1">
        <f t="shared" si="8"/>
        <v>20</v>
      </c>
    </row>
    <row r="32" spans="1:37" x14ac:dyDescent="0.3">
      <c r="A32" s="1"/>
      <c r="B32" s="1"/>
      <c r="C32" s="1"/>
      <c r="D32" s="1"/>
      <c r="E32" s="1"/>
      <c r="F32" s="1"/>
      <c r="G32" s="1"/>
      <c r="J32" s="1"/>
      <c r="K32" s="1"/>
      <c r="L32" s="1"/>
      <c r="M32" s="1"/>
      <c r="N32" s="1"/>
      <c r="O32" s="1"/>
      <c r="P32" s="1"/>
    </row>
    <row r="33" spans="1:16" x14ac:dyDescent="0.3">
      <c r="A33" s="1" t="s">
        <v>9</v>
      </c>
      <c r="B33" s="1"/>
      <c r="C33" s="1">
        <v>0</v>
      </c>
      <c r="D33" s="1">
        <v>1</v>
      </c>
      <c r="E33" s="1">
        <v>0</v>
      </c>
      <c r="F33" s="1">
        <v>0</v>
      </c>
      <c r="G33" s="1"/>
      <c r="J33" s="1" t="s">
        <v>9</v>
      </c>
      <c r="K33" s="1"/>
      <c r="L33" s="1">
        <v>0</v>
      </c>
      <c r="M33" s="1">
        <v>1</v>
      </c>
      <c r="N33" s="1">
        <v>0</v>
      </c>
      <c r="O33" s="1">
        <v>0</v>
      </c>
      <c r="P33" s="1"/>
    </row>
    <row r="34" spans="1:16" x14ac:dyDescent="0.3">
      <c r="A34" s="1" t="s">
        <v>10</v>
      </c>
      <c r="B34" s="1"/>
      <c r="C34" s="1">
        <v>100</v>
      </c>
      <c r="D34" s="1">
        <v>2</v>
      </c>
      <c r="E34" s="1">
        <v>5</v>
      </c>
      <c r="F34" s="1">
        <v>5</v>
      </c>
      <c r="G34" s="1"/>
      <c r="J34" s="1" t="s">
        <v>10</v>
      </c>
      <c r="K34" s="1"/>
      <c r="L34" s="1">
        <v>100</v>
      </c>
      <c r="M34" s="1">
        <v>2</v>
      </c>
      <c r="N34" s="1">
        <v>5</v>
      </c>
      <c r="O34" s="1">
        <v>5</v>
      </c>
      <c r="P3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Keval Sompura</dc:creator>
  <cp:lastModifiedBy>Keval Sompura</cp:lastModifiedBy>
  <dcterms:created xsi:type="dcterms:W3CDTF">2015-06-05T18:17:20Z</dcterms:created>
  <dcterms:modified xsi:type="dcterms:W3CDTF">2025-03-17T03:44:23Z</dcterms:modified>
</cp:coreProperties>
</file>