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622e73a08a1366/Stevens/Sem-2/KDDM/Mid Term/"/>
    </mc:Choice>
  </mc:AlternateContent>
  <xr:revisionPtr revIDLastSave="47" documentId="8_{1A044252-9CAA-4D54-8B1D-7B570F7CF2E8}" xr6:coauthVersionLast="47" xr6:coauthVersionMax="47" xr10:uidLastSave="{78F861E5-E669-4CB0-9037-90E7F5C886B4}"/>
  <bookViews>
    <workbookView xWindow="-108" yWindow="-108" windowWidth="23256" windowHeight="12456" xr2:uid="{D72BAE1E-AB27-4592-BFED-6EC00416796A}"/>
  </bookViews>
  <sheets>
    <sheet name="hepatitis_D2" sheetId="1" r:id="rId1"/>
  </sheets>
  <definedNames>
    <definedName name="_xlnm._FilterDatabase" localSheetId="0" hidden="1">hepatitis_D2!$A$1:$E$21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2" i="1"/>
  <c r="L22" i="1"/>
  <c r="O22" i="1" s="1"/>
  <c r="I22" i="1"/>
  <c r="N22" i="1" s="1"/>
  <c r="P22" i="1" s="1"/>
  <c r="M21" i="1"/>
  <c r="L21" i="1"/>
  <c r="M20" i="1"/>
  <c r="L20" i="1"/>
  <c r="O20" i="1" s="1"/>
  <c r="I20" i="1"/>
  <c r="N20" i="1" s="1"/>
  <c r="P20" i="1" s="1"/>
  <c r="M19" i="1"/>
  <c r="L19" i="1"/>
  <c r="M18" i="1"/>
  <c r="L18" i="1"/>
  <c r="O18" i="1" s="1"/>
  <c r="J18" i="1"/>
  <c r="I18" i="1"/>
  <c r="N18" i="1" s="1"/>
  <c r="P18" i="1" s="1"/>
  <c r="M17" i="1"/>
  <c r="L17" i="1"/>
  <c r="O16" i="1"/>
  <c r="N16" i="1"/>
  <c r="P16" i="1" s="1"/>
  <c r="M16" i="1"/>
  <c r="L16" i="1"/>
  <c r="J16" i="1"/>
  <c r="I16" i="1"/>
  <c r="M15" i="1"/>
  <c r="L15" i="1"/>
  <c r="M14" i="1"/>
  <c r="L14" i="1"/>
  <c r="O14" i="1" s="1"/>
  <c r="J14" i="1"/>
  <c r="I14" i="1"/>
  <c r="N14" i="1" s="1"/>
  <c r="P14" i="1" s="1"/>
  <c r="M13" i="1"/>
  <c r="L13" i="1"/>
  <c r="N12" i="1"/>
  <c r="M12" i="1"/>
  <c r="L12" i="1"/>
  <c r="O12" i="1" s="1"/>
  <c r="J12" i="1"/>
  <c r="I12" i="1"/>
  <c r="M11" i="1"/>
  <c r="L11" i="1"/>
  <c r="M10" i="1"/>
  <c r="L10" i="1"/>
  <c r="O10" i="1" s="1"/>
  <c r="J10" i="1"/>
  <c r="I10" i="1"/>
  <c r="N10" i="1" s="1"/>
  <c r="M9" i="1"/>
  <c r="L9" i="1"/>
  <c r="M8" i="1"/>
  <c r="L8" i="1"/>
  <c r="O8" i="1" s="1"/>
  <c r="J8" i="1"/>
  <c r="I8" i="1"/>
  <c r="N8" i="1" s="1"/>
  <c r="P8" i="1" s="1"/>
  <c r="M7" i="1"/>
  <c r="L7" i="1"/>
  <c r="M6" i="1"/>
  <c r="L6" i="1"/>
  <c r="O6" i="1" s="1"/>
  <c r="J6" i="1"/>
  <c r="I6" i="1"/>
  <c r="N6" i="1" s="1"/>
  <c r="P6" i="1" s="1"/>
  <c r="M5" i="1"/>
  <c r="L5" i="1"/>
  <c r="M4" i="1"/>
  <c r="L4" i="1"/>
  <c r="O4" i="1" s="1"/>
  <c r="J4" i="1"/>
  <c r="I4" i="1"/>
  <c r="N4" i="1" s="1"/>
  <c r="P4" i="1" s="1"/>
  <c r="M3" i="1"/>
  <c r="L3" i="1"/>
  <c r="M2" i="1"/>
  <c r="L2" i="1"/>
  <c r="O2" i="1" s="1"/>
  <c r="J2" i="1"/>
  <c r="I2" i="1"/>
  <c r="N2" i="1" s="1"/>
  <c r="P2" i="1" s="1"/>
  <c r="P12" i="1" l="1"/>
  <c r="P10" i="1"/>
</calcChain>
</file>

<file path=xl/sharedStrings.xml><?xml version="1.0" encoding="utf-8"?>
<sst xmlns="http://schemas.openxmlformats.org/spreadsheetml/2006/main" count="47" uniqueCount="30">
  <si>
    <t>Record #</t>
  </si>
  <si>
    <t>Class</t>
  </si>
  <si>
    <t>STEROID</t>
  </si>
  <si>
    <t>LIVER_FIRM</t>
  </si>
  <si>
    <t>Age_Quartile</t>
  </si>
  <si>
    <t>Q2</t>
  </si>
  <si>
    <t>Q3</t>
  </si>
  <si>
    <t>Q4</t>
  </si>
  <si>
    <t>Q1</t>
  </si>
  <si>
    <t xml:space="preserve"> </t>
  </si>
  <si>
    <t>Split</t>
  </si>
  <si>
    <t>Category</t>
  </si>
  <si>
    <t xml:space="preserve">STEROID =1 </t>
  </si>
  <si>
    <t>STEROID = 2</t>
  </si>
  <si>
    <t>LIVER_FIRM = 1</t>
  </si>
  <si>
    <t>LIVER_FIRM = 2</t>
  </si>
  <si>
    <t>AGE_QUARTILE = Q1</t>
  </si>
  <si>
    <t>AGE_QUARTILE = Q2</t>
  </si>
  <si>
    <t>AGE_QUARTILE = Q3</t>
  </si>
  <si>
    <t>AGE_QUARTILE = Q4</t>
  </si>
  <si>
    <t>AGE_QUARTILE = Q1 or Q2</t>
  </si>
  <si>
    <t>AGE_QUARTILE = Q1 or Q3</t>
  </si>
  <si>
    <t>AGE_QUARTILE = Q1 or Q4</t>
  </si>
  <si>
    <t>PL</t>
  </si>
  <si>
    <t>PR</t>
  </si>
  <si>
    <t>P(j/tl)</t>
  </si>
  <si>
    <t>P(j/tr)</t>
  </si>
  <si>
    <t>2*PL*PR</t>
  </si>
  <si>
    <t>q(s/t)</t>
  </si>
  <si>
    <t>Φ(s|t)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</si>
</sst>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166C-7D1E-46A2-A7C8-5396E8C51446}">
  <dimension ref="A1:P23"/>
  <sheetViews>
    <sheetView tabSelected="1" workbookViewId="0">
      <selection activeCell="R9" sqref="R9"/>
    </sheetView>
  </sheetViews>
  <sheetFormatPr defaultRowHeight="14.4" x14ac:dyDescent="0.3"/>
  <cols>
    <col min="4" max="4" width="12.44140625" customWidth="1"/>
    <col min="5" max="5" width="12.33203125" customWidth="1"/>
    <col min="7" max="7" width="5.5546875" customWidth="1"/>
    <col min="8" max="8" width="23.33203125" customWidth="1"/>
  </cols>
  <sheetData>
    <row r="1" spans="1:1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10</v>
      </c>
      <c r="H1" s="3" t="s">
        <v>11</v>
      </c>
      <c r="I1" s="12" t="s">
        <v>23</v>
      </c>
      <c r="J1" s="12" t="s">
        <v>24</v>
      </c>
      <c r="K1" s="12" t="s">
        <v>1</v>
      </c>
      <c r="L1" s="12" t="s">
        <v>25</v>
      </c>
      <c r="M1" s="12" t="s">
        <v>26</v>
      </c>
      <c r="N1" s="12" t="s">
        <v>27</v>
      </c>
      <c r="O1" s="12" t="s">
        <v>28</v>
      </c>
      <c r="P1" s="2" t="s">
        <v>29</v>
      </c>
    </row>
    <row r="2" spans="1:16" x14ac:dyDescent="0.3">
      <c r="A2" s="1">
        <v>1</v>
      </c>
      <c r="B2" s="1">
        <v>2</v>
      </c>
      <c r="C2" s="1">
        <v>2</v>
      </c>
      <c r="D2" s="1">
        <v>2</v>
      </c>
      <c r="E2" s="1" t="s">
        <v>5</v>
      </c>
      <c r="G2" s="4">
        <v>1</v>
      </c>
      <c r="H2" s="8" t="s">
        <v>12</v>
      </c>
      <c r="I2" s="13">
        <f>9/20</f>
        <v>0.45</v>
      </c>
      <c r="J2" s="13">
        <f>11/20</f>
        <v>0.55000000000000004</v>
      </c>
      <c r="K2" s="13">
        <v>1</v>
      </c>
      <c r="L2" s="14">
        <f>7/9</f>
        <v>0.77777777777777779</v>
      </c>
      <c r="M2" s="14">
        <f>2/11</f>
        <v>0.18181818181818182</v>
      </c>
      <c r="N2" s="13">
        <f>2*I2*J2</f>
        <v>0.49500000000000005</v>
      </c>
      <c r="O2" s="14">
        <f>ABS(L2-M2)+ABS(L3-M3)</f>
        <v>1.191919191919192</v>
      </c>
      <c r="P2" s="15">
        <f>N2*O2</f>
        <v>0.59000000000000008</v>
      </c>
    </row>
    <row r="3" spans="1:16" x14ac:dyDescent="0.3">
      <c r="A3" s="1">
        <v>2</v>
      </c>
      <c r="B3" s="1">
        <v>1</v>
      </c>
      <c r="C3" s="1">
        <v>1</v>
      </c>
      <c r="D3" s="1">
        <v>2</v>
      </c>
      <c r="E3" s="1" t="s">
        <v>6</v>
      </c>
      <c r="G3" s="5"/>
      <c r="H3" s="6"/>
      <c r="I3" s="13"/>
      <c r="J3" s="13"/>
      <c r="K3" s="13">
        <v>2</v>
      </c>
      <c r="L3" s="14">
        <f>2/9</f>
        <v>0.22222222222222221</v>
      </c>
      <c r="M3" s="14">
        <f>9/11</f>
        <v>0.81818181818181823</v>
      </c>
      <c r="N3" s="13"/>
      <c r="O3" s="14"/>
      <c r="P3" s="14"/>
    </row>
    <row r="4" spans="1:16" x14ac:dyDescent="0.3">
      <c r="A4" s="1">
        <v>3</v>
      </c>
      <c r="B4" s="1">
        <v>1</v>
      </c>
      <c r="C4" s="1">
        <v>1</v>
      </c>
      <c r="D4" s="1">
        <v>1</v>
      </c>
      <c r="E4" s="1" t="s">
        <v>7</v>
      </c>
      <c r="G4" s="4">
        <v>2</v>
      </c>
      <c r="H4" s="8" t="s">
        <v>13</v>
      </c>
      <c r="I4" s="13">
        <f>11/20</f>
        <v>0.55000000000000004</v>
      </c>
      <c r="J4" s="13">
        <f>9/20</f>
        <v>0.45</v>
      </c>
      <c r="K4" s="13">
        <v>1</v>
      </c>
      <c r="L4" s="14">
        <f>2/11</f>
        <v>0.18181818181818182</v>
      </c>
      <c r="M4" s="14">
        <f>7/9</f>
        <v>0.77777777777777779</v>
      </c>
      <c r="N4" s="13">
        <f t="shared" ref="N4:N16" si="0">2*I4*J4</f>
        <v>0.49500000000000005</v>
      </c>
      <c r="O4" s="14">
        <f t="shared" ref="O4:O14" si="1">ABS(L4-M4)+ABS(L5-M5)</f>
        <v>1.191919191919192</v>
      </c>
      <c r="P4" s="15">
        <f t="shared" ref="P4:P16" si="2">N4*O4</f>
        <v>0.59000000000000008</v>
      </c>
    </row>
    <row r="5" spans="1:16" x14ac:dyDescent="0.3">
      <c r="A5" s="1">
        <v>4</v>
      </c>
      <c r="B5" s="1">
        <v>2</v>
      </c>
      <c r="C5" s="1">
        <v>2</v>
      </c>
      <c r="D5" s="1">
        <v>1</v>
      </c>
      <c r="E5" s="1" t="s">
        <v>7</v>
      </c>
      <c r="G5" s="5"/>
      <c r="H5" s="6"/>
      <c r="I5" s="13"/>
      <c r="J5" s="13"/>
      <c r="K5" s="13">
        <v>2</v>
      </c>
      <c r="L5" s="14">
        <f>9/11</f>
        <v>0.81818181818181823</v>
      </c>
      <c r="M5" s="14">
        <f>2/9</f>
        <v>0.22222222222222221</v>
      </c>
      <c r="N5" s="13"/>
      <c r="O5" s="14"/>
      <c r="P5" s="14"/>
    </row>
    <row r="6" spans="1:16" x14ac:dyDescent="0.3">
      <c r="A6" s="1">
        <v>5</v>
      </c>
      <c r="B6" s="1">
        <v>2</v>
      </c>
      <c r="C6" s="1">
        <v>2</v>
      </c>
      <c r="D6" s="1">
        <v>1</v>
      </c>
      <c r="E6" s="1" t="s">
        <v>6</v>
      </c>
      <c r="G6" s="4">
        <v>3</v>
      </c>
      <c r="H6" s="8" t="s">
        <v>14</v>
      </c>
      <c r="I6" s="13">
        <f>12/20</f>
        <v>0.6</v>
      </c>
      <c r="J6" s="13">
        <f>8/20</f>
        <v>0.4</v>
      </c>
      <c r="K6" s="13">
        <v>1</v>
      </c>
      <c r="L6" s="14">
        <f>6/12</f>
        <v>0.5</v>
      </c>
      <c r="M6" s="14">
        <f>3/8</f>
        <v>0.375</v>
      </c>
      <c r="N6" s="13">
        <f t="shared" si="0"/>
        <v>0.48</v>
      </c>
      <c r="O6" s="14">
        <f t="shared" si="1"/>
        <v>0.25</v>
      </c>
      <c r="P6" s="14">
        <f t="shared" si="2"/>
        <v>0.12</v>
      </c>
    </row>
    <row r="7" spans="1:16" x14ac:dyDescent="0.3">
      <c r="A7" s="1">
        <v>6</v>
      </c>
      <c r="B7" s="1">
        <v>1</v>
      </c>
      <c r="C7" s="1">
        <v>1</v>
      </c>
      <c r="D7" s="1">
        <v>1</v>
      </c>
      <c r="E7" s="1" t="s">
        <v>6</v>
      </c>
      <c r="G7" s="5"/>
      <c r="H7" s="6"/>
      <c r="I7" s="13"/>
      <c r="J7" s="13"/>
      <c r="K7" s="13">
        <v>2</v>
      </c>
      <c r="L7" s="14">
        <f>6/12</f>
        <v>0.5</v>
      </c>
      <c r="M7" s="14">
        <f>5/8</f>
        <v>0.625</v>
      </c>
      <c r="N7" s="13"/>
      <c r="O7" s="14"/>
      <c r="P7" s="14"/>
    </row>
    <row r="8" spans="1:16" x14ac:dyDescent="0.3">
      <c r="A8" s="1">
        <v>7</v>
      </c>
      <c r="B8" s="1">
        <v>2</v>
      </c>
      <c r="C8" s="1">
        <v>2</v>
      </c>
      <c r="D8" s="1">
        <v>2</v>
      </c>
      <c r="E8" s="1" t="s">
        <v>5</v>
      </c>
      <c r="G8" s="4">
        <v>4</v>
      </c>
      <c r="H8" s="8" t="s">
        <v>15</v>
      </c>
      <c r="I8" s="13">
        <f>8/20</f>
        <v>0.4</v>
      </c>
      <c r="J8" s="13">
        <f>12/20</f>
        <v>0.6</v>
      </c>
      <c r="K8" s="13">
        <v>1</v>
      </c>
      <c r="L8" s="14">
        <f>3/8</f>
        <v>0.375</v>
      </c>
      <c r="M8" s="14">
        <f>6/12</f>
        <v>0.5</v>
      </c>
      <c r="N8" s="13">
        <f t="shared" si="0"/>
        <v>0.48</v>
      </c>
      <c r="O8" s="14">
        <f t="shared" si="1"/>
        <v>0.25</v>
      </c>
      <c r="P8" s="14">
        <f t="shared" si="2"/>
        <v>0.12</v>
      </c>
    </row>
    <row r="9" spans="1:16" x14ac:dyDescent="0.3">
      <c r="A9" s="1">
        <v>8</v>
      </c>
      <c r="B9" s="1">
        <v>1</v>
      </c>
      <c r="C9" s="1">
        <v>1</v>
      </c>
      <c r="D9" s="1">
        <v>1</v>
      </c>
      <c r="E9" s="1" t="s">
        <v>5</v>
      </c>
      <c r="G9" s="5"/>
      <c r="H9" s="6"/>
      <c r="I9" s="13"/>
      <c r="J9" s="13"/>
      <c r="K9" s="13">
        <v>2</v>
      </c>
      <c r="L9" s="14">
        <f>5/8</f>
        <v>0.625</v>
      </c>
      <c r="M9" s="14">
        <f>6/12</f>
        <v>0.5</v>
      </c>
      <c r="N9" s="13"/>
      <c r="O9" s="14"/>
      <c r="P9" s="14"/>
    </row>
    <row r="10" spans="1:16" x14ac:dyDescent="0.3">
      <c r="A10" s="1">
        <v>9</v>
      </c>
      <c r="B10" s="1">
        <v>2</v>
      </c>
      <c r="C10" s="1">
        <v>2</v>
      </c>
      <c r="D10" s="1">
        <v>1</v>
      </c>
      <c r="E10" s="1" t="s">
        <v>8</v>
      </c>
      <c r="G10" s="4">
        <v>5</v>
      </c>
      <c r="H10" s="8" t="s">
        <v>16</v>
      </c>
      <c r="I10" s="13">
        <f>4/20</f>
        <v>0.2</v>
      </c>
      <c r="J10" s="13">
        <f>16/20</f>
        <v>0.8</v>
      </c>
      <c r="K10" s="13">
        <v>1</v>
      </c>
      <c r="L10" s="14">
        <f>0/4</f>
        <v>0</v>
      </c>
      <c r="M10" s="14">
        <f>9/16</f>
        <v>0.5625</v>
      </c>
      <c r="N10" s="13">
        <f t="shared" si="0"/>
        <v>0.32000000000000006</v>
      </c>
      <c r="O10" s="14">
        <f t="shared" si="1"/>
        <v>1.125</v>
      </c>
      <c r="P10" s="14">
        <f t="shared" si="2"/>
        <v>0.3600000000000001</v>
      </c>
    </row>
    <row r="11" spans="1:16" x14ac:dyDescent="0.3">
      <c r="A11" s="1">
        <v>10</v>
      </c>
      <c r="B11" s="1">
        <v>1</v>
      </c>
      <c r="C11" s="1">
        <v>2</v>
      </c>
      <c r="D11" s="1">
        <v>2</v>
      </c>
      <c r="E11" s="1" t="s">
        <v>6</v>
      </c>
      <c r="G11" s="5"/>
      <c r="H11" s="6"/>
      <c r="I11" s="13"/>
      <c r="J11" s="13"/>
      <c r="K11" s="13">
        <v>2</v>
      </c>
      <c r="L11" s="14">
        <f>4/4</f>
        <v>1</v>
      </c>
      <c r="M11" s="14">
        <f>7/16</f>
        <v>0.4375</v>
      </c>
      <c r="N11" s="13"/>
      <c r="O11" s="14"/>
      <c r="P11" s="14"/>
    </row>
    <row r="12" spans="1:16" x14ac:dyDescent="0.3">
      <c r="A12" s="1">
        <v>11</v>
      </c>
      <c r="B12" s="1">
        <v>2</v>
      </c>
      <c r="C12" s="1">
        <v>2</v>
      </c>
      <c r="D12" s="1">
        <v>2</v>
      </c>
      <c r="E12" s="1" t="s">
        <v>7</v>
      </c>
      <c r="G12" s="4">
        <v>6</v>
      </c>
      <c r="H12" s="8" t="s">
        <v>17</v>
      </c>
      <c r="I12" s="13">
        <f>5/20</f>
        <v>0.25</v>
      </c>
      <c r="J12" s="13">
        <f>15/20</f>
        <v>0.75</v>
      </c>
      <c r="K12" s="13">
        <v>1</v>
      </c>
      <c r="L12" s="14">
        <f>3/5</f>
        <v>0.6</v>
      </c>
      <c r="M12" s="14">
        <f>6/15</f>
        <v>0.4</v>
      </c>
      <c r="N12" s="13">
        <f t="shared" si="0"/>
        <v>0.375</v>
      </c>
      <c r="O12" s="14">
        <f t="shared" si="1"/>
        <v>0.39999999999999991</v>
      </c>
      <c r="P12" s="14">
        <f t="shared" si="2"/>
        <v>0.14999999999999997</v>
      </c>
    </row>
    <row r="13" spans="1:16" x14ac:dyDescent="0.3">
      <c r="A13" s="1">
        <v>12</v>
      </c>
      <c r="B13" s="1">
        <v>1</v>
      </c>
      <c r="C13" s="1">
        <v>1</v>
      </c>
      <c r="D13" s="1">
        <v>2</v>
      </c>
      <c r="E13" s="1" t="s">
        <v>5</v>
      </c>
      <c r="G13" s="5"/>
      <c r="H13" s="6"/>
      <c r="I13" s="13"/>
      <c r="J13" s="13"/>
      <c r="K13" s="13">
        <v>2</v>
      </c>
      <c r="L13" s="14">
        <f>2/5</f>
        <v>0.4</v>
      </c>
      <c r="M13" s="14">
        <f>9/15</f>
        <v>0.6</v>
      </c>
      <c r="N13" s="13"/>
      <c r="O13" s="14"/>
      <c r="P13" s="14"/>
    </row>
    <row r="14" spans="1:16" x14ac:dyDescent="0.3">
      <c r="A14" s="1">
        <v>13</v>
      </c>
      <c r="B14" s="1">
        <v>1</v>
      </c>
      <c r="C14" s="1">
        <v>1</v>
      </c>
      <c r="D14" s="1">
        <v>1</v>
      </c>
      <c r="E14" s="1" t="s">
        <v>7</v>
      </c>
      <c r="G14" s="4">
        <v>7</v>
      </c>
      <c r="H14" s="8" t="s">
        <v>18</v>
      </c>
      <c r="I14" s="13">
        <f>7/20</f>
        <v>0.35</v>
      </c>
      <c r="J14" s="13">
        <f>13/20</f>
        <v>0.65</v>
      </c>
      <c r="K14" s="13">
        <v>1</v>
      </c>
      <c r="L14" s="14">
        <f>4/7</f>
        <v>0.5714285714285714</v>
      </c>
      <c r="M14" s="14">
        <f>5/13</f>
        <v>0.38461538461538464</v>
      </c>
      <c r="N14" s="13">
        <f t="shared" si="0"/>
        <v>0.45499999999999996</v>
      </c>
      <c r="O14" s="14">
        <f t="shared" si="1"/>
        <v>0.37362637362637363</v>
      </c>
      <c r="P14" s="14">
        <f t="shared" si="2"/>
        <v>0.16999999999999998</v>
      </c>
    </row>
    <row r="15" spans="1:16" x14ac:dyDescent="0.3">
      <c r="A15" s="1">
        <v>14</v>
      </c>
      <c r="B15" s="1">
        <v>2</v>
      </c>
      <c r="C15" s="1">
        <v>2</v>
      </c>
      <c r="D15" s="1">
        <v>2</v>
      </c>
      <c r="E15" s="1" t="s">
        <v>6</v>
      </c>
      <c r="G15" s="5"/>
      <c r="H15" s="6"/>
      <c r="I15" s="13"/>
      <c r="J15" s="13"/>
      <c r="K15" s="13">
        <v>2</v>
      </c>
      <c r="L15" s="14">
        <f>3/7</f>
        <v>0.42857142857142855</v>
      </c>
      <c r="M15" s="14">
        <f>8/13</f>
        <v>0.61538461538461542</v>
      </c>
      <c r="N15" s="13"/>
      <c r="O15" s="14"/>
      <c r="P15" s="14"/>
    </row>
    <row r="16" spans="1:16" x14ac:dyDescent="0.3">
      <c r="A16" s="1">
        <v>15</v>
      </c>
      <c r="B16" s="1">
        <v>2</v>
      </c>
      <c r="C16" s="1">
        <v>1</v>
      </c>
      <c r="D16" s="1">
        <v>1</v>
      </c>
      <c r="E16" s="1" t="s">
        <v>6</v>
      </c>
      <c r="G16" s="4">
        <v>8</v>
      </c>
      <c r="H16" s="8" t="s">
        <v>19</v>
      </c>
      <c r="I16" s="13">
        <f>4/20</f>
        <v>0.2</v>
      </c>
      <c r="J16" s="13">
        <f>16/20</f>
        <v>0.8</v>
      </c>
      <c r="K16" s="13">
        <v>1</v>
      </c>
      <c r="L16" s="14">
        <f>2/4</f>
        <v>0.5</v>
      </c>
      <c r="M16" s="14">
        <f>7/16</f>
        <v>0.4375</v>
      </c>
      <c r="N16" s="13">
        <f t="shared" si="0"/>
        <v>0.32000000000000006</v>
      </c>
      <c r="O16" s="14">
        <f>ABS(L16-M16)+ABS(L17-M17)</f>
        <v>0.125</v>
      </c>
      <c r="P16" s="14">
        <f t="shared" si="2"/>
        <v>4.0000000000000008E-2</v>
      </c>
    </row>
    <row r="17" spans="1:16" x14ac:dyDescent="0.3">
      <c r="A17" s="1">
        <v>16</v>
      </c>
      <c r="B17" s="1">
        <v>2</v>
      </c>
      <c r="C17" s="1">
        <v>2</v>
      </c>
      <c r="D17" s="1">
        <v>1</v>
      </c>
      <c r="E17" s="1" t="s">
        <v>8</v>
      </c>
      <c r="G17" s="6"/>
      <c r="H17" s="6"/>
      <c r="I17" s="1"/>
      <c r="J17" s="1"/>
      <c r="K17" s="13">
        <v>2</v>
      </c>
      <c r="L17" s="14">
        <f>2/4</f>
        <v>0.5</v>
      </c>
      <c r="M17" s="14">
        <f>9/16</f>
        <v>0.5625</v>
      </c>
      <c r="N17" s="13"/>
      <c r="O17" s="14"/>
      <c r="P17" s="14"/>
    </row>
    <row r="18" spans="1:16" x14ac:dyDescent="0.3">
      <c r="A18" s="1">
        <v>17</v>
      </c>
      <c r="B18" s="1">
        <v>2</v>
      </c>
      <c r="C18" s="1">
        <v>2</v>
      </c>
      <c r="D18" s="1">
        <v>1</v>
      </c>
      <c r="E18" s="1" t="s">
        <v>8</v>
      </c>
      <c r="G18" s="4">
        <v>9</v>
      </c>
      <c r="H18" s="9" t="s">
        <v>20</v>
      </c>
      <c r="I18" s="13">
        <f>9/20</f>
        <v>0.45</v>
      </c>
      <c r="J18" s="14">
        <f>11/20</f>
        <v>0.55000000000000004</v>
      </c>
      <c r="K18" s="13">
        <v>1</v>
      </c>
      <c r="L18" s="14">
        <f>3/9</f>
        <v>0.33333333333333331</v>
      </c>
      <c r="M18" s="14">
        <f>6/11</f>
        <v>0.54545454545454541</v>
      </c>
      <c r="N18" s="13">
        <f t="shared" ref="N18:N22" si="3">2*I18*J18</f>
        <v>0.49500000000000005</v>
      </c>
      <c r="O18" s="14">
        <f>ABS(L18-M18)+ABS(L19-M19)</f>
        <v>0.4242424242424242</v>
      </c>
      <c r="P18" s="14">
        <f t="shared" ref="P18:P22" si="4">N18*O18</f>
        <v>0.21</v>
      </c>
    </row>
    <row r="19" spans="1:16" x14ac:dyDescent="0.3">
      <c r="A19" s="1">
        <v>18</v>
      </c>
      <c r="B19" s="1">
        <v>1</v>
      </c>
      <c r="C19" s="1">
        <v>1</v>
      </c>
      <c r="D19" s="1">
        <v>1</v>
      </c>
      <c r="E19" s="1" t="s">
        <v>5</v>
      </c>
      <c r="G19" s="5"/>
      <c r="H19" s="10"/>
      <c r="I19" s="13"/>
      <c r="J19" s="14"/>
      <c r="K19" s="13">
        <v>2</v>
      </c>
      <c r="L19" s="14">
        <f>6/9</f>
        <v>0.66666666666666663</v>
      </c>
      <c r="M19" s="14">
        <f>5/11</f>
        <v>0.45454545454545453</v>
      </c>
      <c r="N19" s="13"/>
      <c r="O19" s="14"/>
      <c r="P19" s="14"/>
    </row>
    <row r="20" spans="1:16" x14ac:dyDescent="0.3">
      <c r="A20" s="1">
        <v>19</v>
      </c>
      <c r="B20" s="1">
        <v>1</v>
      </c>
      <c r="C20" s="1">
        <v>2</v>
      </c>
      <c r="D20" s="1">
        <v>1</v>
      </c>
      <c r="E20" s="1" t="s">
        <v>6</v>
      </c>
      <c r="G20" s="4">
        <v>10</v>
      </c>
      <c r="H20" s="9" t="s">
        <v>21</v>
      </c>
      <c r="I20" s="13">
        <f>11/20</f>
        <v>0.55000000000000004</v>
      </c>
      <c r="J20" s="13">
        <v>0.45</v>
      </c>
      <c r="K20" s="13">
        <v>1</v>
      </c>
      <c r="L20" s="14">
        <f>4/11</f>
        <v>0.36363636363636365</v>
      </c>
      <c r="M20" s="14">
        <f>5/9</f>
        <v>0.55555555555555558</v>
      </c>
      <c r="N20" s="13">
        <f t="shared" si="3"/>
        <v>0.49500000000000005</v>
      </c>
      <c r="O20" s="14">
        <f>ABS(L20-M20)+ABS(L21-M21)</f>
        <v>0.38383838383838387</v>
      </c>
      <c r="P20" s="14">
        <f t="shared" si="4"/>
        <v>0.19000000000000003</v>
      </c>
    </row>
    <row r="21" spans="1:16" x14ac:dyDescent="0.3">
      <c r="A21" s="1">
        <v>20</v>
      </c>
      <c r="B21" s="1">
        <v>2</v>
      </c>
      <c r="C21" s="1">
        <v>1</v>
      </c>
      <c r="D21" s="1">
        <v>2</v>
      </c>
      <c r="E21" s="1" t="s">
        <v>8</v>
      </c>
      <c r="G21" s="5"/>
      <c r="H21" s="10"/>
      <c r="I21" s="13"/>
      <c r="J21" s="13"/>
      <c r="K21" s="13">
        <v>2</v>
      </c>
      <c r="L21" s="14">
        <f>7/11</f>
        <v>0.63636363636363635</v>
      </c>
      <c r="M21" s="14">
        <f>4/9</f>
        <v>0.44444444444444442</v>
      </c>
      <c r="N21" s="13"/>
      <c r="O21" s="14"/>
      <c r="P21" s="14"/>
    </row>
    <row r="22" spans="1:16" x14ac:dyDescent="0.3">
      <c r="G22" s="7">
        <v>11</v>
      </c>
      <c r="H22" s="11" t="s">
        <v>22</v>
      </c>
      <c r="I22" s="13">
        <f>8/20</f>
        <v>0.4</v>
      </c>
      <c r="J22" s="13">
        <v>0.6</v>
      </c>
      <c r="K22" s="13">
        <v>1</v>
      </c>
      <c r="L22" s="14">
        <f>2/8</f>
        <v>0.25</v>
      </c>
      <c r="M22" s="14">
        <f>7/12</f>
        <v>0.58333333333333337</v>
      </c>
      <c r="N22" s="13">
        <f t="shared" si="3"/>
        <v>0.48</v>
      </c>
      <c r="O22" s="14">
        <f>ABS(L22-M22)+ABS(L23-M23)</f>
        <v>0.66666666666666674</v>
      </c>
      <c r="P22" s="14">
        <f t="shared" si="4"/>
        <v>0.32</v>
      </c>
    </row>
    <row r="23" spans="1:16" x14ac:dyDescent="0.3">
      <c r="C23" t="s">
        <v>9</v>
      </c>
      <c r="G23" s="6"/>
      <c r="H23" s="6"/>
      <c r="I23" s="1"/>
      <c r="J23" s="1"/>
      <c r="K23" s="13">
        <v>2</v>
      </c>
      <c r="L23" s="14">
        <v>0.75</v>
      </c>
      <c r="M23" s="14">
        <f>5/12</f>
        <v>0.41666666666666669</v>
      </c>
      <c r="N23" s="13"/>
      <c r="O23" s="14"/>
      <c r="P23" s="14"/>
    </row>
  </sheetData>
  <autoFilter ref="A1:E21" xr:uid="{9B6A166C-7D1E-46A2-A7C8-5396E8C514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hepatitis_D2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Keval Sompura</cp:lastModifiedBy>
  <dcterms:created xsi:type="dcterms:W3CDTF">2025-03-16T06:51:43Z</dcterms:created>
  <dcterms:modified xsi:type="dcterms:W3CDTF">2025-03-16T18:38:00Z</dcterms:modified>
</cp:coreProperties>
</file>