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85\Desktop\blood\documentation\"/>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13" i="13" l="1"/>
  <c r="Q13" i="13"/>
  <c r="R13" i="13"/>
  <c r="P14" i="13"/>
  <c r="Q14" i="13"/>
  <c r="R14"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N15" i="13"/>
  <c r="A4" i="14"/>
  <c r="A5" i="14"/>
  <c r="B7" i="14"/>
  <c r="F7" i="14" s="1"/>
  <c r="C7" i="14"/>
  <c r="G7" i="14"/>
  <c r="H6" i="17"/>
  <c r="H7" i="17"/>
  <c r="H8" i="17"/>
  <c r="G5" i="14" l="1"/>
  <c r="E5" i="14"/>
  <c r="G4" i="14"/>
  <c r="E7" i="14"/>
  <c r="A7" i="14"/>
  <c r="D5" i="14" l="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<sst xmlns="http://schemas.openxmlformats.org/spreadsheetml/2006/main" count="301" uniqueCount="180">
  <si>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</si>
  <si>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</si>
  <si>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</si>
  <si>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</si>
  <si>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</si>
  <si>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</si>
  <si>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</si>
  <si>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</si>
  <si>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</si>
  <si>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</si>
  <si>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</si>
  <si>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</si>
  <si>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</si>
  <si>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</si>
  <si>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</si>
  <si>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</si>
  <si>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</si>
  <si>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</si>
  <si>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</si>
  <si>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</si>
  <si>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</si>
  <si>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</si>
  <si>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</si>
  <si>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</si>
  <si>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</si>
  <si>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</si>
  <si>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</si>
  <si>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</si>
  <si>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</si>
  <si>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</si>
  <si>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</si>
  <si>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</si>
  <si>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</si>
  <si>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</si>
  <si>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</si>
  <si>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</si>
  <si>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</si>
  <si>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</si>
  <si>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</si>
  <si>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</si>
  <si>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</si>
  <si>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</si>
  <si>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</si>
  <si>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</si>
  <si>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</si>
  <si>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</si>
  <si>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</si>
  <si>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</si>
  <si>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</si>
  <si>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</si>
  <si>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</si>
  <si>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</si>
  <si>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</si>
  <si>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</si>
  <si>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</si>
  <si>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</si>
  <si>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</si>
  <si>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</si>
  <si>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</si>
  <si>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</si>
  <si>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</si>
  <si>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</si>
  <si>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</si>
  <si>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</si>
  <si>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</si>
  <si>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</si>
  <si>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</si>
  <si>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</si>
  <si>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</si>
  <si>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</si>
  <si>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</si>
  <si>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</si>
  <si>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</si>
  <si>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</si>
  <si>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</si>
  <si>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</si>
  <si>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</si>
  <si>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</si>
  <si>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</si>
  <si>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</si>
  <si>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</si>
  <si>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</si>
  <si>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</si>
  <si>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</si>
  <si>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</si>
  <si>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</si>
  <si>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</si>
  <si>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</si>
  <si>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</si>
  <si>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</si>
  <si>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</si>
  <si>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</si>
  <si>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</si>
  <si>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</si>
  <si>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</si>
  <si>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</si>
  <si>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</si>
  <si>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</si>
  <si>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</si>
  <si>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</si>
  <si>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</si>
  <si>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</si>
  <si>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</si>
  <si>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</si>
  <si>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</si>
  <si>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</si>
  <si>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</si>
  <si>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</si>
  <si>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</si>
  <si>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</si>
  <si>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</si>
  <si>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</si>
  <si>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</si>
  <si>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</si>
  <si>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</si>
  <si>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</si>
  <si>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</si>
  <si>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</si>
  <si>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</si>
  <si>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</si>
  <si>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User Registration</t>
  </si>
  <si>
    <t>Proposed</t>
  </si>
  <si>
    <t>User Authentication</t>
  </si>
  <si>
    <t>Blood Availability</t>
  </si>
  <si>
    <t>Blood Requirement Posting</t>
  </si>
  <si>
    <t>Blood Donation</t>
  </si>
  <si>
    <t>Experience Sharing</t>
  </si>
  <si>
    <t>Online Blood Bank System</t>
  </si>
  <si>
    <r>
      <t xml:space="preserve">Product Backlog - Instructions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</si>
  <si>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</si>
  <si>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</si>
  <si>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</si>
  <si>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</si>
  <si>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FS 1</t>
  </si>
  <si>
    <t>FS 2</t>
  </si>
  <si>
    <t>FS 3</t>
  </si>
  <si>
    <t>FS 4</t>
  </si>
  <si>
    <t>FS 1 / Req_1.1- Req 3.2</t>
  </si>
  <si>
    <t>FS 2 / Req_4.1 to Req_5.5</t>
  </si>
  <si>
    <t>FS 3 / Req_6.1 to Req_7.4</t>
  </si>
  <si>
    <t>FS 4 / Req_8.1-11.2</t>
  </si>
  <si>
    <t>The objective of this requirement is to allow the user to Register as a new user and redirect to new user registration form and procure the user details.</t>
  </si>
  <si>
    <t>Ability of the system to procure register and login</t>
  </si>
  <si>
    <t>The objective of this requirement is to check for the Blood availability and Blood requirement posting</t>
  </si>
  <si>
    <t xml:space="preserve">Ability of the system to allow requestor to request for the required blood and unit
and to display details of blood requirement
</t>
  </si>
  <si>
    <t>The objective of this requirement is to store the blood donation details and allow the user to share theie experience</t>
  </si>
  <si>
    <t xml:space="preserve">Ability of the system to store the details of blood donated by a user and  to capture experience of a blood donor and display on the home page.
</t>
  </si>
  <si>
    <t>The objective of this requirement is to provide tips on donating,FAQ, Send reminders and send notification to the user</t>
  </si>
  <si>
    <t>Ability of the system to provide the  tips on donating,FAQ, Send reminders and send notification to the user</t>
  </si>
  <si>
    <t>Home Page</t>
  </si>
  <si>
    <t>Home page should have some information why Blood donation is required and options for login</t>
  </si>
  <si>
    <t>Ability of the system to procure the fundamental details of the User/admin</t>
  </si>
  <si>
    <t>Ability of the system to authenticate the user credentials of the registered user</t>
  </si>
  <si>
    <t>Ability of the system to allow requestor to request for the required blood and unit</t>
  </si>
  <si>
    <t>Ability of the system to display details of blood requirement</t>
  </si>
  <si>
    <t>Ability of the system to store the details of blood donated by a user</t>
  </si>
  <si>
    <t>Ability of the system to capture the experience of a blood donor and display on the home page.</t>
  </si>
  <si>
    <t>Tips on Donating</t>
  </si>
  <si>
    <t>Ability of the system to have a page for Instructions for Donating blood</t>
  </si>
  <si>
    <t>FAQ</t>
  </si>
  <si>
    <t>Ability of the system to have a page for FAQ for Donating blood</t>
  </si>
  <si>
    <t>Send reminders</t>
  </si>
  <si>
    <t>Send Mail/message notification for all the donators(who have donated before 3 months) to donate blood</t>
  </si>
  <si>
    <t>Send notification</t>
  </si>
  <si>
    <t>Send Mail/message notification for only the donators with that particular blood type (who have donated before 3 months) to donate blood when there is a requirement.</t>
  </si>
  <si>
    <t>FEA 1.1</t>
  </si>
  <si>
    <t>FEA 1.2</t>
  </si>
  <si>
    <t>FEA 1.3</t>
  </si>
  <si>
    <t>FEA 2.1</t>
  </si>
  <si>
    <t>FEA 2.2</t>
  </si>
  <si>
    <t>FEA 3.1</t>
  </si>
  <si>
    <t>FEA 3.2</t>
  </si>
  <si>
    <t>FEA 4.1</t>
  </si>
  <si>
    <t>FEA 4.2</t>
  </si>
  <si>
    <t>FEA 4.3</t>
  </si>
  <si>
    <t>FEA 4.4</t>
  </si>
  <si>
    <t>Complete</t>
  </si>
  <si>
    <t>Keval</t>
  </si>
  <si>
    <t>Genc</t>
  </si>
  <si>
    <t>HYD19IJ003/148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</si>
</sst>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29" xfId="0" applyFont="1" applyBorder="1" applyAlignment="1">
      <alignment horizontal="justify" vertical="center" wrapText="1"/>
    </xf>
    <xf numFmtId="0" fontId="30" fillId="0" borderId="12" xfId="0" applyFont="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2" fillId="2" borderId="0" xfId="0" applyFont="1" applyFill="1" applyBorder="1"/>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-1</c:v>
                </c:pt>
                <c:pt idx="2">
                  <c:v>-1</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7</c:v>
                </c:pt>
                <c:pt idx="1">
                  <c:v>1</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7</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6143625" cy="4457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6143625" cy="44577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cdr:y>
    </cdr:from>
    <cdr:to>
      <cdr:x>0.61601</cdr:x>
      <cdr:y>0.08974</cdr:y>
    </cdr:to>
    <cdr:sp macro="" textlink="">
      <cdr:nvSpPr>
        <cdr:cNvPr id="2" name="TextBox 1"/>
        <cdr:cNvSpPr txBox="1"/>
      </cdr:nvSpPr>
      <cdr:spPr>
        <a:xfrm xmlns:a="http://schemas.openxmlformats.org/drawingml/2006/main">
          <a:off x="2089815" y="0"/>
          <a:ext cx="1694719" cy="4000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16" zoomScaleNormal="100" workbookViewId="0">
      <selection activeCell="D27" sqref="D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127</v>
      </c>
      <c r="C8" s="138"/>
      <c r="D8" s="138"/>
      <c r="E8" s="138"/>
      <c r="F8" s="138"/>
      <c r="G8" s="139"/>
    </row>
    <row r="9" spans="2:7" ht="23.25" x14ac:dyDescent="0.2">
      <c r="B9" s="140"/>
      <c r="C9" s="141"/>
      <c r="D9" s="141"/>
      <c r="E9" s="141"/>
      <c r="F9" s="141"/>
      <c r="G9" s="142"/>
    </row>
    <row r="10" spans="2:7" ht="55.5" customHeight="1" x14ac:dyDescent="0.2">
      <c r="B10" s="137" t="s">
        <v>114</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148</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177</v>
      </c>
      <c r="E26" s="107"/>
      <c r="F26" s="107"/>
      <c r="G26" s="51"/>
      <c r="H26" s="1"/>
    </row>
    <row r="27" spans="1:8" x14ac:dyDescent="0.2">
      <c r="B27" s="11"/>
      <c r="C27" s="42" t="s">
        <v>4</v>
      </c>
      <c r="D27" s="107" t="s">
        <v>178</v>
      </c>
      <c r="E27" s="43"/>
      <c r="F27" s="43"/>
      <c r="G27" s="51"/>
      <c r="H27" s="1"/>
    </row>
    <row r="28" spans="1:8" ht="21" customHeight="1" x14ac:dyDescent="0.2">
      <c r="B28" s="11"/>
      <c r="C28" s="42" t="s">
        <v>5</v>
      </c>
      <c r="D28" s="43"/>
      <c r="E28" s="43"/>
      <c r="F28" s="43"/>
      <c r="G28" s="51"/>
      <c r="H28" s="1"/>
    </row>
    <row r="29" spans="1:8" x14ac:dyDescent="0.2">
      <c r="B29" s="11"/>
      <c r="C29" s="42" t="s">
        <v>0</v>
      </c>
      <c r="D29" s="44">
        <v>43800</v>
      </c>
      <c r="E29" s="44"/>
      <c r="F29" s="44"/>
      <c r="G29" s="51"/>
      <c r="H29" s="1"/>
    </row>
    <row r="30" spans="1:8" s="17" customFormat="1" x14ac:dyDescent="0.2">
      <c r="A30" s="14"/>
      <c r="B30" s="11"/>
      <c r="C30" s="15"/>
      <c r="D30" s="1"/>
      <c r="E30" s="1"/>
      <c r="F30" s="16"/>
      <c r="G30" s="52"/>
    </row>
    <row r="31" spans="1:8" s="17" customFormat="1" x14ac:dyDescent="0.2">
      <c r="A31" s="14"/>
      <c r="B31" s="38" t="s">
        <v>17</v>
      </c>
      <c r="C31" s="184" t="s">
        <v>179</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37" zoomScaleNormal="100" workbookViewId="0">
      <selection activeCell="D9" sqref="D9"/>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128</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8"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63" t="s">
        <v>111</v>
      </c>
      <c r="D50" s="147"/>
    </row>
    <row r="51" spans="3:4" ht="33" customHeight="1" x14ac:dyDescent="0.2">
      <c r="C51" s="157" t="s">
        <v>112</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8"/>
  <sheetViews>
    <sheetView topLeftCell="A4" workbookViewId="0">
      <selection activeCell="E5" sqref="E5"/>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0" t="s">
        <v>129</v>
      </c>
      <c r="C1" s="151"/>
      <c r="D1" s="151"/>
      <c r="E1" s="151"/>
      <c r="F1" s="151"/>
      <c r="G1" s="151"/>
      <c r="H1" s="151"/>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137</v>
      </c>
      <c r="C3" s="106" t="s">
        <v>141</v>
      </c>
      <c r="D3" s="106" t="s">
        <v>142</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138</v>
      </c>
      <c r="C4" s="106" t="s">
        <v>143</v>
      </c>
      <c r="D4" s="106" t="s">
        <v>144</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76.5" x14ac:dyDescent="0.2">
      <c r="A5" s="106">
        <v>3</v>
      </c>
      <c r="B5" s="106" t="s">
        <v>139</v>
      </c>
      <c r="C5" s="106" t="s">
        <v>145</v>
      </c>
      <c r="D5" s="106" t="s">
        <v>146</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6">
        <v>4</v>
      </c>
      <c r="B6" s="106" t="s">
        <v>140</v>
      </c>
      <c r="C6" s="106" t="s">
        <v>147</v>
      </c>
      <c r="D6" s="106" t="s">
        <v>148</v>
      </c>
      <c r="E6" s="125" t="s">
        <v>117</v>
      </c>
      <c r="F6" s="71" t="s">
        <v>118</v>
      </c>
      <c r="G6" s="71" t="s">
        <v>115</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1" customFormat="1" x14ac:dyDescent="0.2">
      <c r="A25" s="116"/>
      <c r="B25" s="116"/>
      <c r="C25" s="116"/>
      <c r="D25" s="116"/>
      <c r="E25" s="116"/>
      <c r="F25" s="116"/>
      <c r="G25" s="116"/>
      <c r="H25" s="116"/>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3" customFormat="1" x14ac:dyDescent="0.2">
      <c r="A30" s="117"/>
      <c r="B30" s="117"/>
      <c r="C30" s="117"/>
      <c r="D30" s="117"/>
      <c r="E30" s="117"/>
      <c r="F30" s="117"/>
      <c r="G30" s="117"/>
      <c r="H30" s="117"/>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122" customFormat="1" x14ac:dyDescent="0.2">
      <c r="A35" s="117"/>
      <c r="B35" s="117"/>
      <c r="C35" s="117"/>
      <c r="D35" s="117"/>
      <c r="E35" s="117"/>
      <c r="F35" s="117"/>
      <c r="G35" s="117"/>
      <c r="H35" s="117"/>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row r="178" spans="1:8" s="69" customFormat="1" x14ac:dyDescent="0.2">
      <c r="A178" s="117"/>
      <c r="B178" s="76"/>
      <c r="C178" s="76"/>
      <c r="D178" s="76"/>
      <c r="E178" s="76"/>
      <c r="F178" s="76"/>
      <c r="G178" s="76"/>
      <c r="H178" s="76"/>
    </row>
  </sheetData>
  <mergeCells count="1">
    <mergeCell ref="B1:H1"/>
  </mergeCells>
  <dataValidations count="6">
    <dataValidation type="list" allowBlank="1" showInputMessage="1" showErrorMessage="1" sqref="C1:D1 C17:D65517">
      <formula1>"High,Medium,Low"</formula1>
    </dataValidation>
    <dataValidation type="list" allowBlank="1" showInputMessage="1" showErrorMessage="1" sqref="F1:G1 F17:G65517">
      <formula1>"Functional, External Interface, User Interface,System Interface, Non functional"</formula1>
    </dataValidation>
    <dataValidation type="list" allowBlank="1" showInputMessage="1" showErrorMessage="1" sqref="E1 E17:E6551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1"/>
  <sheetViews>
    <sheetView topLeftCell="I7" workbookViewId="0">
      <selection activeCell="O10" sqref="O10"/>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0" t="s">
        <v>130</v>
      </c>
      <c r="C1" s="150"/>
      <c r="D1" s="150"/>
      <c r="E1" s="150"/>
      <c r="F1" s="150"/>
      <c r="G1" s="150"/>
      <c r="H1" s="150"/>
      <c r="I1" s="150"/>
      <c r="N1" s="56"/>
      <c r="O1" s="56"/>
    </row>
    <row r="2" spans="1:42"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4" t="s">
        <v>73</v>
      </c>
      <c r="Q2" s="164"/>
      <c r="R2" s="164"/>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2"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2" s="112" customFormat="1" ht="36.75" thickBot="1" x14ac:dyDescent="0.25">
      <c r="A4" s="108">
        <v>1</v>
      </c>
      <c r="B4" s="109" t="s">
        <v>119</v>
      </c>
      <c r="C4" s="109" t="s">
        <v>119</v>
      </c>
      <c r="D4" s="109" t="s">
        <v>119</v>
      </c>
      <c r="E4" s="109">
        <v>4</v>
      </c>
      <c r="F4" s="109" t="s">
        <v>119</v>
      </c>
      <c r="G4" s="106" t="s">
        <v>133</v>
      </c>
      <c r="H4" s="109" t="s">
        <v>165</v>
      </c>
      <c r="I4" s="127" t="s">
        <v>149</v>
      </c>
      <c r="J4" s="128" t="s">
        <v>150</v>
      </c>
      <c r="K4" s="108" t="s">
        <v>89</v>
      </c>
      <c r="L4" s="108" t="s">
        <v>90</v>
      </c>
      <c r="M4" s="108">
        <v>1</v>
      </c>
      <c r="N4" s="108">
        <v>1</v>
      </c>
      <c r="O4" s="109" t="s">
        <v>176</v>
      </c>
      <c r="P4" s="110">
        <f>IF(K4="X",IF(O4="Complete",N4,0),0)</f>
        <v>1</v>
      </c>
      <c r="Q4" s="111">
        <f>IF(K4&lt;&gt;"X",IF(O4&lt;&gt;"Complete",N4,0),0)</f>
        <v>0</v>
      </c>
      <c r="R4" s="111">
        <f>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2" s="112" customFormat="1" ht="24.75" thickBot="1" x14ac:dyDescent="0.25">
      <c r="A5" s="108">
        <v>2</v>
      </c>
      <c r="B5" s="109" t="s">
        <v>119</v>
      </c>
      <c r="C5" s="109" t="s">
        <v>119</v>
      </c>
      <c r="D5" s="109" t="s">
        <v>119</v>
      </c>
      <c r="E5" s="109">
        <v>4</v>
      </c>
      <c r="F5" s="109" t="s">
        <v>119</v>
      </c>
      <c r="G5" s="106" t="s">
        <v>133</v>
      </c>
      <c r="H5" s="109" t="s">
        <v>166</v>
      </c>
      <c r="I5" s="129" t="s">
        <v>120</v>
      </c>
      <c r="J5" s="130" t="s">
        <v>151</v>
      </c>
      <c r="K5" s="108" t="s">
        <v>89</v>
      </c>
      <c r="L5" s="108" t="s">
        <v>90</v>
      </c>
      <c r="M5" s="108">
        <v>1</v>
      </c>
      <c r="N5" s="108">
        <v>1</v>
      </c>
      <c r="O5" s="108" t="s">
        <v>176</v>
      </c>
      <c r="P5" s="110">
        <f t="shared" ref="P5:P14" si="0">IF(K5="X",IF(O5="Complete",N5,0),0)</f>
        <v>1</v>
      </c>
      <c r="Q5" s="111">
        <f t="shared" ref="Q5:Q14" si="1">IF(K5&lt;&gt;"X",IF(O5&lt;&gt;"Complete",N5,0),0)</f>
        <v>0</v>
      </c>
      <c r="R5" s="111">
        <f t="shared" ref="R5:R14" si="2">IF(K5&lt;&gt;"X",IF(O5="Complete",N5,0),0)</f>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2" s="81" customFormat="1" ht="24.75" thickBot="1" x14ac:dyDescent="0.25">
      <c r="A6" s="80">
        <v>3</v>
      </c>
      <c r="B6" s="109" t="s">
        <v>119</v>
      </c>
      <c r="C6" s="109" t="s">
        <v>119</v>
      </c>
      <c r="D6" s="109" t="s">
        <v>119</v>
      </c>
      <c r="E6" s="109">
        <v>4</v>
      </c>
      <c r="F6" s="109" t="s">
        <v>119</v>
      </c>
      <c r="G6" s="106" t="s">
        <v>133</v>
      </c>
      <c r="H6" s="109" t="s">
        <v>167</v>
      </c>
      <c r="I6" s="129" t="s">
        <v>122</v>
      </c>
      <c r="J6" s="130" t="s">
        <v>152</v>
      </c>
      <c r="K6" s="108" t="s">
        <v>89</v>
      </c>
      <c r="L6" s="108" t="s">
        <v>90</v>
      </c>
      <c r="M6" s="108">
        <v>0.5</v>
      </c>
      <c r="N6" s="108">
        <v>0.5</v>
      </c>
      <c r="O6" s="108" t="s">
        <v>176</v>
      </c>
      <c r="P6" s="110">
        <f t="shared" si="0"/>
        <v>0.5</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36.75" thickBot="1" x14ac:dyDescent="0.25">
      <c r="A7" s="80">
        <v>4</v>
      </c>
      <c r="B7" s="109" t="s">
        <v>119</v>
      </c>
      <c r="C7" s="109" t="s">
        <v>119</v>
      </c>
      <c r="D7" s="109" t="s">
        <v>119</v>
      </c>
      <c r="E7" s="109">
        <v>4</v>
      </c>
      <c r="F7" s="109" t="s">
        <v>119</v>
      </c>
      <c r="G7" s="106" t="s">
        <v>134</v>
      </c>
      <c r="H7" s="109" t="s">
        <v>168</v>
      </c>
      <c r="I7" s="129" t="s">
        <v>123</v>
      </c>
      <c r="J7" s="130" t="s">
        <v>153</v>
      </c>
      <c r="K7" s="108" t="s">
        <v>89</v>
      </c>
      <c r="L7" s="109" t="s">
        <v>90</v>
      </c>
      <c r="M7" s="108">
        <v>0.75</v>
      </c>
      <c r="N7" s="108">
        <v>0.75</v>
      </c>
      <c r="O7" s="108" t="s">
        <v>176</v>
      </c>
      <c r="P7" s="110">
        <f>IF(K7="X",IF(O7="Complete",N7,0),0)</f>
        <v>0.75</v>
      </c>
      <c r="Q7" s="111">
        <f>IF(K7&lt;&gt;"X",IF(O7&lt;&gt;"Complete",N7,0),0)</f>
        <v>0</v>
      </c>
      <c r="R7" s="111">
        <f>IF(K7&lt;&gt;"X",IF(O7="Complete",N7,0),0)</f>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24.75" thickBot="1" x14ac:dyDescent="0.25">
      <c r="A8" s="80">
        <v>5</v>
      </c>
      <c r="B8" s="109" t="s">
        <v>119</v>
      </c>
      <c r="C8" s="109" t="s">
        <v>119</v>
      </c>
      <c r="D8" s="109" t="s">
        <v>119</v>
      </c>
      <c r="E8" s="109">
        <v>4</v>
      </c>
      <c r="F8" s="109" t="s">
        <v>119</v>
      </c>
      <c r="G8" s="106" t="s">
        <v>134</v>
      </c>
      <c r="H8" s="109" t="s">
        <v>169</v>
      </c>
      <c r="I8" s="129" t="s">
        <v>124</v>
      </c>
      <c r="J8" s="130" t="s">
        <v>154</v>
      </c>
      <c r="K8" s="108" t="s">
        <v>89</v>
      </c>
      <c r="L8" s="108" t="s">
        <v>90</v>
      </c>
      <c r="M8" s="108">
        <v>1</v>
      </c>
      <c r="N8" s="108">
        <v>1</v>
      </c>
      <c r="O8" s="108" t="s">
        <v>176</v>
      </c>
      <c r="P8" s="110">
        <v>1</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24.75" thickBot="1" x14ac:dyDescent="0.25">
      <c r="A9" s="80">
        <v>6</v>
      </c>
      <c r="B9" s="109" t="s">
        <v>119</v>
      </c>
      <c r="C9" s="109" t="s">
        <v>119</v>
      </c>
      <c r="D9" s="109" t="s">
        <v>119</v>
      </c>
      <c r="E9" s="109">
        <v>4</v>
      </c>
      <c r="F9" s="109" t="s">
        <v>119</v>
      </c>
      <c r="G9" s="106" t="s">
        <v>135</v>
      </c>
      <c r="H9" s="109" t="s">
        <v>170</v>
      </c>
      <c r="I9" s="129" t="s">
        <v>125</v>
      </c>
      <c r="J9" s="130" t="s">
        <v>155</v>
      </c>
      <c r="K9" s="108" t="s">
        <v>89</v>
      </c>
      <c r="L9" s="108" t="s">
        <v>90</v>
      </c>
      <c r="M9" s="108">
        <v>1</v>
      </c>
      <c r="N9" s="108">
        <v>1</v>
      </c>
      <c r="O9" s="108" t="s">
        <v>176</v>
      </c>
      <c r="P9" s="110">
        <f t="shared" si="0"/>
        <v>1</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36.75" thickBot="1" x14ac:dyDescent="0.25">
      <c r="A10" s="80">
        <v>7</v>
      </c>
      <c r="B10" s="109" t="s">
        <v>119</v>
      </c>
      <c r="C10" s="109" t="s">
        <v>119</v>
      </c>
      <c r="D10" s="109" t="s">
        <v>119</v>
      </c>
      <c r="E10" s="109">
        <v>4</v>
      </c>
      <c r="F10" s="109" t="s">
        <v>119</v>
      </c>
      <c r="G10" s="106" t="s">
        <v>135</v>
      </c>
      <c r="H10" s="109" t="s">
        <v>171</v>
      </c>
      <c r="I10" s="129" t="s">
        <v>126</v>
      </c>
      <c r="J10" s="130" t="s">
        <v>156</v>
      </c>
      <c r="K10" s="108" t="s">
        <v>89</v>
      </c>
      <c r="L10" s="108" t="s">
        <v>90</v>
      </c>
      <c r="M10" s="108">
        <v>0.75</v>
      </c>
      <c r="N10" s="108">
        <v>0.75</v>
      </c>
      <c r="O10" s="108" t="s">
        <v>176</v>
      </c>
      <c r="P10" s="110">
        <f t="shared" si="0"/>
        <v>0.75</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24.75" thickBot="1" x14ac:dyDescent="0.25">
      <c r="A11" s="80">
        <v>8</v>
      </c>
      <c r="B11" s="109" t="s">
        <v>119</v>
      </c>
      <c r="C11" s="109" t="s">
        <v>119</v>
      </c>
      <c r="D11" s="109" t="s">
        <v>119</v>
      </c>
      <c r="E11" s="109">
        <v>4</v>
      </c>
      <c r="F11" s="109" t="s">
        <v>119</v>
      </c>
      <c r="G11" s="106" t="s">
        <v>136</v>
      </c>
      <c r="H11" s="109" t="s">
        <v>172</v>
      </c>
      <c r="I11" s="129" t="s">
        <v>157</v>
      </c>
      <c r="J11" s="130" t="s">
        <v>158</v>
      </c>
      <c r="K11" s="108" t="s">
        <v>89</v>
      </c>
      <c r="L11" s="108" t="s">
        <v>90</v>
      </c>
      <c r="M11" s="108">
        <v>0.5</v>
      </c>
      <c r="N11" s="108">
        <v>0.5</v>
      </c>
      <c r="O11" s="108" t="s">
        <v>176</v>
      </c>
      <c r="P11" s="110">
        <f t="shared" si="0"/>
        <v>0.5</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24.75" thickBot="1" x14ac:dyDescent="0.25">
      <c r="A12" s="80">
        <v>9</v>
      </c>
      <c r="B12" s="109" t="s">
        <v>119</v>
      </c>
      <c r="C12" s="109" t="s">
        <v>119</v>
      </c>
      <c r="D12" s="109" t="s">
        <v>119</v>
      </c>
      <c r="E12" s="109">
        <v>4</v>
      </c>
      <c r="F12" s="109" t="s">
        <v>119</v>
      </c>
      <c r="G12" s="106" t="s">
        <v>136</v>
      </c>
      <c r="H12" s="109" t="s">
        <v>173</v>
      </c>
      <c r="I12" s="129" t="s">
        <v>159</v>
      </c>
      <c r="J12" s="130" t="s">
        <v>160</v>
      </c>
      <c r="K12" s="108" t="s">
        <v>89</v>
      </c>
      <c r="L12" s="109" t="s">
        <v>90</v>
      </c>
      <c r="M12" s="108">
        <v>0.5</v>
      </c>
      <c r="N12" s="108">
        <v>0.5</v>
      </c>
      <c r="O12" s="108" t="s">
        <v>176</v>
      </c>
      <c r="P12" s="110">
        <f t="shared" si="0"/>
        <v>0.5</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36.75" thickBot="1" x14ac:dyDescent="0.25">
      <c r="A13" s="80">
        <v>10</v>
      </c>
      <c r="B13" s="109" t="s">
        <v>119</v>
      </c>
      <c r="C13" s="109" t="s">
        <v>119</v>
      </c>
      <c r="D13" s="109" t="s">
        <v>119</v>
      </c>
      <c r="E13" s="109">
        <v>4</v>
      </c>
      <c r="F13" s="109" t="s">
        <v>119</v>
      </c>
      <c r="G13" s="106" t="s">
        <v>136</v>
      </c>
      <c r="H13" s="109" t="s">
        <v>174</v>
      </c>
      <c r="I13" s="129" t="s">
        <v>161</v>
      </c>
      <c r="J13" s="130" t="s">
        <v>162</v>
      </c>
      <c r="K13" s="108" t="s">
        <v>89</v>
      </c>
      <c r="L13" s="109" t="s">
        <v>90</v>
      </c>
      <c r="M13" s="108">
        <v>0</v>
      </c>
      <c r="N13" s="108">
        <v>0</v>
      </c>
      <c r="O13" s="108" t="s">
        <v>121</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75" thickBot="1" x14ac:dyDescent="0.25">
      <c r="A14" s="80">
        <v>11</v>
      </c>
      <c r="B14" s="109" t="s">
        <v>119</v>
      </c>
      <c r="C14" s="109" t="s">
        <v>119</v>
      </c>
      <c r="D14" s="109" t="s">
        <v>119</v>
      </c>
      <c r="E14" s="109">
        <v>4</v>
      </c>
      <c r="F14" s="109" t="s">
        <v>119</v>
      </c>
      <c r="G14" s="106" t="s">
        <v>136</v>
      </c>
      <c r="H14" s="109" t="s">
        <v>175</v>
      </c>
      <c r="I14" s="129" t="s">
        <v>163</v>
      </c>
      <c r="J14" s="130" t="s">
        <v>164</v>
      </c>
      <c r="K14" s="108" t="s">
        <v>89</v>
      </c>
      <c r="L14" s="109" t="s">
        <v>90</v>
      </c>
      <c r="M14" s="108">
        <v>0</v>
      </c>
      <c r="N14" s="108">
        <v>0</v>
      </c>
      <c r="O14" s="108" t="s">
        <v>121</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2" customFormat="1" ht="51" x14ac:dyDescent="0.2">
      <c r="A15" s="84"/>
      <c r="B15" s="85"/>
      <c r="C15" s="85"/>
      <c r="D15" s="85"/>
      <c r="E15" s="85"/>
      <c r="F15" s="85"/>
      <c r="G15" s="85"/>
      <c r="H15" s="85"/>
      <c r="I15" s="85"/>
      <c r="J15" s="85"/>
      <c r="K15" s="85"/>
      <c r="L15" s="86" t="s">
        <v>92</v>
      </c>
      <c r="M15" s="86"/>
      <c r="N15" s="87">
        <f>SUM(N4:N14)</f>
        <v>7</v>
      </c>
      <c r="O15" s="85"/>
      <c r="AP15" s="83"/>
    </row>
    <row r="16" spans="1:42" s="82" customFormat="1" x14ac:dyDescent="0.2">
      <c r="A16" s="88" t="s">
        <v>93</v>
      </c>
      <c r="B16" s="85"/>
      <c r="C16" s="85"/>
      <c r="D16" s="85"/>
      <c r="E16" s="85"/>
      <c r="F16" s="85"/>
      <c r="G16" s="85"/>
      <c r="H16" s="85"/>
      <c r="I16" s="85"/>
      <c r="J16" s="85"/>
      <c r="K16" s="85"/>
      <c r="L16" s="85"/>
      <c r="M16" s="85"/>
      <c r="N16" s="85"/>
      <c r="O16" s="85"/>
      <c r="AP16" s="83"/>
    </row>
    <row r="17" spans="1:42" s="82" customFormat="1" x14ac:dyDescent="0.2">
      <c r="A17" s="87"/>
      <c r="B17" s="85" t="s">
        <v>94</v>
      </c>
      <c r="C17" s="85"/>
      <c r="D17" s="85"/>
      <c r="E17" s="85"/>
      <c r="F17" s="85"/>
      <c r="G17" s="85"/>
      <c r="H17" s="85"/>
      <c r="I17" s="85"/>
      <c r="J17" s="85"/>
      <c r="K17" s="85"/>
      <c r="L17" s="85"/>
      <c r="M17" s="85"/>
      <c r="N17" s="85"/>
      <c r="O17" s="85"/>
      <c r="AP17" s="83"/>
    </row>
    <row r="18" spans="1:42" s="82" customFormat="1" x14ac:dyDescent="0.2">
      <c r="A18" s="85"/>
      <c r="B18" s="85"/>
      <c r="C18" s="85"/>
      <c r="D18" s="85"/>
      <c r="E18" s="85"/>
      <c r="F18" s="85"/>
      <c r="G18" s="85"/>
      <c r="H18" s="85"/>
      <c r="I18" s="85"/>
      <c r="J18" s="85"/>
      <c r="K18" s="85"/>
      <c r="L18" s="85"/>
      <c r="M18" s="85"/>
      <c r="N18" s="85"/>
      <c r="O18" s="85"/>
      <c r="AP18" s="83"/>
    </row>
    <row r="19" spans="1:42" s="82" customFormat="1" x14ac:dyDescent="0.2">
      <c r="A19" s="85"/>
      <c r="B19" s="85"/>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row>
    <row r="25" spans="1:42" s="82" customFormat="1" x14ac:dyDescent="0.2">
      <c r="A25" s="85"/>
      <c r="B25" s="85"/>
      <c r="C25" s="85"/>
      <c r="D25" s="85"/>
      <c r="E25" s="85"/>
      <c r="F25" s="85"/>
      <c r="G25" s="85"/>
      <c r="H25" s="85"/>
      <c r="I25" s="85"/>
      <c r="J25" s="85"/>
      <c r="K25" s="85"/>
      <c r="L25" s="85"/>
      <c r="M25" s="85"/>
      <c r="N25" s="85"/>
      <c r="O25" s="85"/>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9"/>
      <c r="O29" s="89"/>
    </row>
    <row r="30" spans="1:42" s="82" customFormat="1" x14ac:dyDescent="0.2">
      <c r="A30" s="85"/>
      <c r="B30" s="85"/>
      <c r="C30" s="85"/>
      <c r="D30" s="85"/>
      <c r="E30" s="85"/>
      <c r="F30" s="85"/>
      <c r="G30" s="85"/>
      <c r="H30" s="85"/>
      <c r="I30" s="85"/>
      <c r="J30" s="85"/>
      <c r="K30" s="85"/>
      <c r="L30" s="85"/>
      <c r="M30" s="85"/>
      <c r="N30" s="89"/>
      <c r="O30" s="89"/>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69" customFormat="1" x14ac:dyDescent="0.2">
      <c r="A75" s="76"/>
      <c r="B75" s="76"/>
      <c r="C75" s="76"/>
      <c r="D75" s="76"/>
      <c r="E75" s="76"/>
      <c r="F75" s="76"/>
      <c r="G75" s="76"/>
      <c r="H75" s="76"/>
      <c r="I75" s="76"/>
      <c r="J75" s="76"/>
      <c r="K75" s="76"/>
      <c r="L75" s="76"/>
      <c r="M75" s="76"/>
      <c r="N75" s="90"/>
      <c r="O75" s="9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91"/>
      <c r="O102" s="91"/>
    </row>
    <row r="103" spans="1:15" s="69" customFormat="1" x14ac:dyDescent="0.2">
      <c r="A103" s="76"/>
      <c r="B103" s="76"/>
      <c r="C103" s="76"/>
      <c r="D103" s="76"/>
      <c r="E103" s="76"/>
      <c r="F103" s="76"/>
      <c r="G103" s="76"/>
      <c r="H103" s="76"/>
      <c r="I103" s="76"/>
      <c r="J103" s="76"/>
      <c r="K103" s="76"/>
      <c r="L103" s="76"/>
      <c r="M103" s="76"/>
      <c r="N103" s="91"/>
      <c r="O103" s="91"/>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sheetData>
  <mergeCells count="2">
    <mergeCell ref="P2:R2"/>
    <mergeCell ref="B1:I1"/>
  </mergeCells>
  <dataValidations count="4">
    <dataValidation type="list" allowBlank="1" showInputMessage="1" showErrorMessage="1" sqref="O4:O14">
      <formula1>"Proposed, Assigned, Inprogress, Complete, Cancelled"</formula1>
    </dataValidation>
    <dataValidation type="list" allowBlank="1" showInputMessage="1" showErrorMessage="1" sqref="L25:M65527 N102:N65527 C15:F65527">
      <formula1>"Simple,Average,Complex"</formula1>
    </dataValidation>
    <dataValidation type="list" allowBlank="1" showInputMessage="1" showErrorMessage="1" sqref="B21:B65527 B15:B16">
      <formula1>"High,Medium,Low"</formula1>
    </dataValidation>
    <dataValidation type="list" allowBlank="1" showInputMessage="1" showErrorMessage="1" sqref="O102:O65527">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E4" sqref="E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131</v>
      </c>
      <c r="C1" s="151"/>
      <c r="D1" s="151"/>
      <c r="E1" s="151"/>
      <c r="F1" s="151"/>
      <c r="G1" s="151"/>
      <c r="H1" s="151"/>
      <c r="N1" s="56"/>
      <c r="O1" s="56"/>
    </row>
    <row r="2" spans="1:15" ht="16.5" thickTop="1" x14ac:dyDescent="0.25">
      <c r="A2" s="165" t="s">
        <v>95</v>
      </c>
      <c r="B2" s="166"/>
      <c r="C2" s="166"/>
      <c r="D2" s="166"/>
      <c r="E2" s="166"/>
      <c r="F2" s="167"/>
      <c r="G2" s="167"/>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v>0</v>
      </c>
      <c r="E4" s="95">
        <v>7</v>
      </c>
      <c r="F4" s="95">
        <v>0</v>
      </c>
      <c r="G4" s="95">
        <f>SUMIF('Product - Release Tracking'!A$4:A$14,'Report Data'!B4,'Product - Release Tracking'!R$4:R$14)</f>
        <v>0</v>
      </c>
    </row>
    <row r="5" spans="1:15" x14ac:dyDescent="0.2">
      <c r="A5" s="95" t="str">
        <f>IF(B5 = "", "Not Assigned", "Release " &amp; B5)</f>
        <v>Release 2</v>
      </c>
      <c r="B5" s="95">
        <v>2</v>
      </c>
      <c r="C5" s="95">
        <v>0</v>
      </c>
      <c r="D5" s="95">
        <f>D4-E5-G5</f>
        <v>-1</v>
      </c>
      <c r="E5" s="95">
        <f>SUMIF('Product - Release Tracking'!A$4:A$14,'Report Data'!B5,'Product - Release Tracking'!P$4:P$14)</f>
        <v>1</v>
      </c>
      <c r="F5" s="95">
        <v>0</v>
      </c>
      <c r="G5" s="95">
        <f>SUMIF('Product - Release Tracking'!A$4:A$14,'Report Data'!B5,'Product - Release Tracking'!R$4:R$14)</f>
        <v>0</v>
      </c>
    </row>
    <row r="6" spans="1:15" x14ac:dyDescent="0.2">
      <c r="A6" s="95" t="str">
        <f>IF(B6 = "", "Not Assigned", "Release " &amp; B6)</f>
        <v>Release 0</v>
      </c>
      <c r="B6" s="95">
        <v>0</v>
      </c>
      <c r="C6" s="95">
        <f>SUMIF('Product - Release Tracking'!A$4:A$14,'Report Data'!B6,'Product - Release Tracking'!N$4:N$14)</f>
        <v>0</v>
      </c>
      <c r="D6" s="95">
        <f>D5-E6-G6</f>
        <v>-1</v>
      </c>
      <c r="E6" s="95">
        <f>SUMIF('Product - Release Tracking'!A$4:A$14,'Report Data'!B6,'Product - Release Tracking'!P$4:P$14)</f>
        <v>0</v>
      </c>
      <c r="F6" s="95">
        <f>SUMIF('Product - Release Tracking'!A$4:A$14,'Report Data'!B6,'Product - Release Tracking'!Q$4:Q$14)</f>
        <v>0</v>
      </c>
      <c r="G6" s="95">
        <f>SUMIF('Product - Release Tracking'!A$4:A$14,'Report Data'!B6,'Product - Release Tracking'!R$4:R$14)</f>
        <v>0</v>
      </c>
    </row>
    <row r="7" spans="1:15" x14ac:dyDescent="0.2">
      <c r="A7" s="95" t="str">
        <f>IF(B7 = "", "Not Assigned", "Release " &amp; B7)</f>
        <v>Not Assigned</v>
      </c>
      <c r="B7" s="95" t="str">
        <f>""</f>
        <v/>
      </c>
      <c r="C7" s="95">
        <f>SUMIF('Product - Release Tracking'!A$4:A$14,'Report Data'!B7,'Product - Release Tracking'!N$4:N$14)</f>
        <v>0</v>
      </c>
      <c r="D7" s="95">
        <f>D6-E7-G7</f>
        <v>-1</v>
      </c>
      <c r="E7" s="95">
        <f>SUMIF('Product - Release Tracking'!A$4:A$14,'Report Data'!B7,'Product - Release Tracking'!P$4:P$14)</f>
        <v>0</v>
      </c>
      <c r="F7" s="95">
        <f>SUMIF('Product - Release Tracking'!A$4:A$14,'Report Data'!B7,'Product - Release Tracking'!Q$4:Q$14)</f>
        <v>0</v>
      </c>
      <c r="G7" s="95">
        <f>SUMIF('Product - Release Tracking'!A$4:A$14,'Report Data'!B7,'Product - Release Tracking'!R$4:R$14)</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8" t="s">
        <v>132</v>
      </c>
      <c r="C1" s="169"/>
      <c r="D1" s="169"/>
      <c r="E1" s="169"/>
      <c r="F1" s="170"/>
    </row>
    <row r="2" spans="1:10" ht="13.5" thickTop="1" x14ac:dyDescent="0.2"/>
    <row r="4" spans="1:10" ht="15" x14ac:dyDescent="0.2">
      <c r="B4" s="98"/>
      <c r="C4" s="171" t="s">
        <v>102</v>
      </c>
      <c r="D4" s="171"/>
      <c r="E4" s="171"/>
      <c r="F4" s="171"/>
      <c r="G4" s="172"/>
      <c r="H4" s="172"/>
      <c r="I4" s="172"/>
      <c r="J4" s="172"/>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infopath/2007/PartnerControls"/>
    <ds:schemaRef ds:uri="http://www.w3.org/XML/1998/namespace"/>
    <ds:schemaRef ds:uri="http://purl.org/dc/elements/1.1/"/>
    <ds:schemaRef ds:uri="http://purl.org/dc/terms/"/>
    <ds:schemaRef ds:uri="http://purl.org/dc/dcmitype/"/>
    <ds:schemaRef ds:uri="http://schemas.microsoft.com/office/2006/documentManagement/types"/>
    <ds:schemaRef ds:uri="eac52b12-2228-488c-9d59-8a93d308b64e"/>
    <ds:schemaRef ds:uri="http://schemas.openxmlformats.org/package/2006/metadata/core-properties"/>
    <ds:schemaRef ds:uri="951c5514-b77c-4532-82d5-a05f2f7d58e2"/>
    <ds:schemaRef ds:uri="http://schemas.microsoft.com/office/2006/metadata/propertie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0E4BAD01-F907-407B-B3BE-549904A7DC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2019-12-03T09:38:12Z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2364700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1e68e14a-38a6-4762-93f7-b2c855ffd480</vt:lpwstr>
  </property>
</Properties>
</file>