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輪休預定表" sheetId="1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<sst xmlns="http://schemas.openxmlformats.org/spreadsheetml/2006/main" count="184" uniqueCount="39">
  <si>
    <t>內政部警政署保安警察第一總隊    第二大隊第四中隊110年7月份機動隊役男輪休預定表  110.06.21 主管：</t>
  </si>
  <si>
    <t>學號</t>
  </si>
  <si>
    <t>日期</t>
  </si>
  <si>
    <t>剩餘</t>
  </si>
  <si>
    <t>輪休</t>
  </si>
  <si>
    <t>日</t>
  </si>
  <si>
    <t>一</t>
  </si>
  <si>
    <t>二</t>
  </si>
  <si>
    <t>三</t>
  </si>
  <si>
    <t>四</t>
  </si>
  <si>
    <t>五</t>
  </si>
  <si>
    <t>六</t>
  </si>
  <si>
    <t>林建誠</t>
  </si>
  <si>
    <t>Ｏ</t>
  </si>
  <si>
    <t>病</t>
  </si>
  <si>
    <t>喪</t>
  </si>
  <si>
    <t>補</t>
  </si>
  <si>
    <t>優</t>
  </si>
  <si>
    <t>吳旭添</t>
  </si>
  <si>
    <t>吳明泰</t>
  </si>
  <si>
    <t>賴佳彥</t>
  </si>
  <si>
    <t>李伯儒</t>
  </si>
  <si>
    <t>游瀚翔</t>
  </si>
  <si>
    <t>汪庭楷</t>
  </si>
  <si>
    <t>王昱瑀</t>
  </si>
  <si>
    <t>唐正瑋</t>
  </si>
  <si>
    <t>曾慶鈞</t>
  </si>
  <si>
    <t>駱書翔</t>
  </si>
  <si>
    <t>退</t>
  </si>
  <si>
    <t>蔡鎮宇</t>
  </si>
  <si>
    <t>江偉龍</t>
  </si>
  <si>
    <t>早</t>
  </si>
  <si>
    <t>△</t>
  </si>
  <si>
    <t>晚</t>
  </si>
  <si>
    <t>餘</t>
  </si>
  <si>
    <t>管控人數為在隊人數1/2</t>
  </si>
  <si>
    <t>一、本月輪休天數：9天。Ｏ輪休、優(申請優蹟滿24小時)</t>
  </si>
  <si>
    <t>二、役男當日請假逾4小時屬於差假，不算本日在隊役男和日間機動警力。</t>
  </si>
  <si>
    <t>註:退五人員的休假日數 = (本月放假日) -(退伍後放假日)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</si>
</sst>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24.0"/>
      <color rgb="FF000000"/>
      <name val="DFKai-SB"/>
    </font>
    <font/>
    <font>
      <sz val="12.0"/>
      <color rgb="FF000000"/>
      <name val="DFKai-SB"/>
    </font>
    <font>
      <sz val="16.0"/>
      <color rgb="FF000000"/>
      <name val="DFKai-SB"/>
    </font>
    <font>
      <sz val="18.0"/>
      <color rgb="FF000000"/>
      <name val="DFKai-SB"/>
    </font>
    <font>
      <sz val="16.0"/>
      <color theme="1"/>
      <name val="DFKai-SB"/>
    </font>
    <font>
      <sz val="20.0"/>
      <color rgb="FF000000"/>
      <name val="PMingLiu"/>
    </font>
    <font>
      <sz val="18.0"/>
      <color theme="1"/>
      <name val="DFKai-SB"/>
    </font>
    <font>
      <sz val="12.0"/>
      <color rgb="FF000000"/>
      <name val="PMingLiu"/>
    </font>
    <font>
      <sz val="18.0"/>
      <color rgb="FF000000"/>
      <name val="MingLiu"/>
    </font>
    <font>
      <sz val="12.0"/>
      <color rgb="FF000000"/>
      <name val="Arial"/>
    </font>
    <font>
      <sz val="12.0"/>
      <color theme="1"/>
      <name val="DFKai-SB"/>
    </font>
    <font>
      <sz val="6.0"/>
      <color rgb="FF000000"/>
      <name val="MingLiu"/>
    </font>
    <font>
      <sz val="17.0"/>
      <color rgb="FF000000"/>
      <name val="DFKai-SB"/>
    </font>
    <font>
      <sz val="20.0"/>
      <color theme="1"/>
      <name val="DFKai-SB"/>
    </font>
    <font>
      <sz val="12.0"/>
      <color theme="1"/>
      <name val="SimSun"/>
    </font>
  </fonts>
  <fills count="8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2" fontId="5" numFmtId="0" xfId="0" applyAlignment="1" applyBorder="1" applyFill="1" applyFont="1">
      <alignment horizontal="center" vertical="center"/>
    </xf>
    <xf borderId="8" fillId="3" fontId="5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4" fontId="3" numFmtId="0" xfId="0" applyAlignment="1" applyBorder="1" applyFill="1" applyFont="1">
      <alignment horizontal="center" vertical="center"/>
    </xf>
    <xf borderId="10" fillId="0" fontId="2" numFmtId="0" xfId="0" applyBorder="1" applyFont="1"/>
    <xf borderId="0" fillId="0" fontId="7" numFmtId="0" xfId="0" applyAlignment="1" applyFont="1">
      <alignment vertical="center"/>
    </xf>
    <xf borderId="11" fillId="0" fontId="6" numFmtId="0" xfId="0" applyAlignment="1" applyBorder="1" applyFont="1">
      <alignment horizontal="center" shrinkToFit="0" vertical="center" wrapText="1"/>
    </xf>
    <xf borderId="12" fillId="5" fontId="3" numFmtId="0" xfId="0" applyAlignment="1" applyBorder="1" applyFill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6" fillId="5" fontId="3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3" fillId="6" fontId="10" numFmtId="0" xfId="0" applyAlignment="1" applyBorder="1" applyFill="1" applyFont="1">
      <alignment horizontal="center"/>
    </xf>
    <xf borderId="14" fillId="6" fontId="10" numFmtId="0" xfId="0" applyAlignment="1" applyBorder="1" applyFont="1">
      <alignment horizontal="center"/>
    </xf>
    <xf borderId="0" fillId="0" fontId="11" numFmtId="0" xfId="0" applyAlignment="1" applyFont="1">
      <alignment vertical="center"/>
    </xf>
    <xf borderId="20" fillId="0" fontId="6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 readingOrder="0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4" fillId="3" fontId="12" numFmtId="0" xfId="0" applyAlignment="1" applyBorder="1" applyFont="1">
      <alignment horizontal="center" shrinkToFit="0" vertical="center" wrapText="1"/>
    </xf>
    <xf borderId="14" fillId="3" fontId="12" numFmtId="0" xfId="0" applyAlignment="1" applyBorder="1" applyFont="1">
      <alignment horizontal="center" readingOrder="0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4" fillId="6" fontId="13" numFmtId="0" xfId="0" applyAlignment="1" applyBorder="1" applyFont="1">
      <alignment horizontal="right"/>
    </xf>
    <xf borderId="14" fillId="5" fontId="12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readingOrder="0" shrinkToFit="0" vertical="center" wrapText="1"/>
    </xf>
    <xf borderId="21" fillId="3" fontId="3" numFmtId="0" xfId="0" applyAlignment="1" applyBorder="1" applyFont="1">
      <alignment horizontal="center" shrinkToFit="0" vertical="center" wrapText="1"/>
    </xf>
    <xf borderId="14" fillId="5" fontId="12" numFmtId="0" xfId="0" applyAlignment="1" applyBorder="1" applyFont="1">
      <alignment horizontal="center" readingOrder="0" shrinkToFit="0" vertical="center" wrapText="1"/>
    </xf>
    <xf borderId="21" fillId="5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14" fillId="7" fontId="3" numFmtId="0" xfId="0" applyAlignment="1" applyBorder="1" applyFill="1" applyFont="1">
      <alignment horizontal="center" shrinkToFit="0" vertical="center" wrapText="1"/>
    </xf>
    <xf borderId="7" fillId="0" fontId="14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15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shrinkToFit="0" vertical="center" wrapText="1"/>
    </xf>
    <xf borderId="25" fillId="3" fontId="8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left" vertical="center"/>
    </xf>
    <xf borderId="27" fillId="0" fontId="5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center" shrinkToFit="0" vertical="center" wrapText="1"/>
    </xf>
    <xf borderId="29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0" fillId="0" fontId="16" numFmtId="0" xfId="0" applyAlignment="1" applyFont="1">
      <alignment vertical="center"/>
    </xf>
    <xf borderId="2" fillId="0" fontId="5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readingOrder="0" vertical="center"/>
    </xf>
    <xf borderId="27" fillId="0" fontId="2" numFmtId="0" xfId="0" applyBorder="1" applyFont="1"/>
    <xf borderId="28" fillId="0" fontId="2" numFmtId="0" xfId="0" applyBorder="1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5.71"/>
    <col customWidth="1" min="2" max="2" width="11.29"/>
    <col customWidth="1" min="3" max="33" width="8.71"/>
    <col customWidth="1" min="34" max="34" width="5.71"/>
    <col customWidth="1" min="35" max="35" width="10.71"/>
    <col customWidth="1" min="36" max="37" width="5.71"/>
    <col customWidth="1" min="38" max="57" width="9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ht="25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ht="24.75" customHeight="1">
      <c r="A3" s="8" t="s">
        <v>1</v>
      </c>
      <c r="B3" s="9" t="s">
        <v>2</v>
      </c>
      <c r="C3" s="10">
        <v>1.0</v>
      </c>
      <c r="D3" s="11">
        <v>2.0</v>
      </c>
      <c r="E3" s="11">
        <v>3.0</v>
      </c>
      <c r="F3" s="11">
        <v>4.0</v>
      </c>
      <c r="G3" s="11">
        <v>5.0</v>
      </c>
      <c r="H3" s="11">
        <v>6.0</v>
      </c>
      <c r="I3" s="10">
        <v>7.0</v>
      </c>
      <c r="J3" s="10">
        <v>8.0</v>
      </c>
      <c r="K3" s="11">
        <v>9.0</v>
      </c>
      <c r="L3" s="11">
        <v>10.0</v>
      </c>
      <c r="M3" s="11">
        <v>11.0</v>
      </c>
      <c r="N3" s="11">
        <v>12.0</v>
      </c>
      <c r="O3" s="11">
        <v>13.0</v>
      </c>
      <c r="P3" s="10">
        <v>14.0</v>
      </c>
      <c r="Q3" s="10">
        <v>15.0</v>
      </c>
      <c r="R3" s="11">
        <v>16.0</v>
      </c>
      <c r="S3" s="11">
        <v>17.0</v>
      </c>
      <c r="T3" s="11">
        <v>18.0</v>
      </c>
      <c r="U3" s="11">
        <v>19.0</v>
      </c>
      <c r="V3" s="11">
        <v>20.0</v>
      </c>
      <c r="W3" s="10">
        <v>21.0</v>
      </c>
      <c r="X3" s="10">
        <v>22.0</v>
      </c>
      <c r="Y3" s="11">
        <v>23.0</v>
      </c>
      <c r="Z3" s="11">
        <v>24.0</v>
      </c>
      <c r="AA3" s="11">
        <v>25.0</v>
      </c>
      <c r="AB3" s="11">
        <v>26.0</v>
      </c>
      <c r="AC3" s="11">
        <v>27.0</v>
      </c>
      <c r="AD3" s="10">
        <v>28.0</v>
      </c>
      <c r="AE3" s="10">
        <v>29.0</v>
      </c>
      <c r="AF3" s="11">
        <v>30.0</v>
      </c>
      <c r="AG3" s="11">
        <v>31.0</v>
      </c>
      <c r="AH3" s="12"/>
      <c r="AI3" s="3"/>
      <c r="AJ3" s="13" t="s">
        <v>3</v>
      </c>
      <c r="AK3" s="14" t="s">
        <v>4</v>
      </c>
      <c r="AL3" s="15"/>
      <c r="AM3" s="4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ht="24.75" customHeight="1">
      <c r="A4" s="5"/>
      <c r="B4" s="8"/>
      <c r="C4" s="17" t="s">
        <v>5</v>
      </c>
      <c r="D4" s="18" t="s">
        <v>6</v>
      </c>
      <c r="E4" s="18" t="s">
        <v>7</v>
      </c>
      <c r="F4" s="19" t="s">
        <v>8</v>
      </c>
      <c r="G4" s="19" t="s">
        <v>9</v>
      </c>
      <c r="H4" s="19" t="s">
        <v>10</v>
      </c>
      <c r="I4" s="17" t="s">
        <v>11</v>
      </c>
      <c r="J4" s="17" t="s">
        <v>5</v>
      </c>
      <c r="K4" s="18" t="s">
        <v>6</v>
      </c>
      <c r="L4" s="18" t="s">
        <v>7</v>
      </c>
      <c r="M4" s="19" t="s">
        <v>8</v>
      </c>
      <c r="N4" s="19" t="s">
        <v>9</v>
      </c>
      <c r="O4" s="19" t="s">
        <v>10</v>
      </c>
      <c r="P4" s="17" t="s">
        <v>11</v>
      </c>
      <c r="Q4" s="17" t="s">
        <v>5</v>
      </c>
      <c r="R4" s="18" t="s">
        <v>6</v>
      </c>
      <c r="S4" s="18" t="s">
        <v>7</v>
      </c>
      <c r="T4" s="19" t="s">
        <v>8</v>
      </c>
      <c r="U4" s="19" t="s">
        <v>9</v>
      </c>
      <c r="V4" s="19" t="s">
        <v>10</v>
      </c>
      <c r="W4" s="17" t="s">
        <v>11</v>
      </c>
      <c r="X4" s="17" t="s">
        <v>5</v>
      </c>
      <c r="Y4" s="18" t="s">
        <v>6</v>
      </c>
      <c r="Z4" s="18" t="s">
        <v>7</v>
      </c>
      <c r="AA4" s="19" t="s">
        <v>8</v>
      </c>
      <c r="AB4" s="19" t="s">
        <v>9</v>
      </c>
      <c r="AC4" s="19" t="s">
        <v>10</v>
      </c>
      <c r="AD4" s="17" t="s">
        <v>11</v>
      </c>
      <c r="AE4" s="17" t="s">
        <v>5</v>
      </c>
      <c r="AF4" s="18" t="s">
        <v>6</v>
      </c>
      <c r="AG4" s="18" t="s">
        <v>7</v>
      </c>
      <c r="AH4" s="6"/>
      <c r="AI4" s="7"/>
      <c r="AJ4" s="20"/>
      <c r="AK4" s="20"/>
      <c r="AL4" s="15"/>
      <c r="AM4" s="4"/>
      <c r="AN4" s="16"/>
      <c r="AO4" s="21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ht="34.5" customHeight="1">
      <c r="A5" s="22">
        <v>37.0</v>
      </c>
      <c r="B5" s="9" t="s">
        <v>12</v>
      </c>
      <c r="C5" s="23" t="s">
        <v>13</v>
      </c>
      <c r="D5" s="24"/>
      <c r="E5" s="25"/>
      <c r="F5" s="24"/>
      <c r="G5" s="24"/>
      <c r="H5" s="26"/>
      <c r="I5" s="27" t="s">
        <v>13</v>
      </c>
      <c r="J5" s="27" t="s">
        <v>13</v>
      </c>
      <c r="K5" s="27" t="s">
        <v>13</v>
      </c>
      <c r="L5" s="25"/>
      <c r="M5" s="24"/>
      <c r="N5" s="25"/>
      <c r="O5" s="25"/>
      <c r="P5" s="25"/>
      <c r="Q5" s="28" t="s">
        <v>13</v>
      </c>
      <c r="R5" s="29" t="s">
        <v>13</v>
      </c>
      <c r="S5" s="27" t="s">
        <v>13</v>
      </c>
      <c r="T5" s="24"/>
      <c r="U5" s="25"/>
      <c r="V5" s="26"/>
      <c r="W5" s="26"/>
      <c r="X5" s="26"/>
      <c r="Y5" s="24"/>
      <c r="Z5" s="26"/>
      <c r="AA5" s="24"/>
      <c r="AB5" s="26"/>
      <c r="AC5" s="26"/>
      <c r="AD5" s="30"/>
      <c r="AE5" s="30"/>
      <c r="AF5" s="27" t="s">
        <v>13</v>
      </c>
      <c r="AG5" s="31" t="s">
        <v>13</v>
      </c>
      <c r="AH5" s="32">
        <f t="shared" ref="AH5:AI5" si="1">A5</f>
        <v>37</v>
      </c>
      <c r="AI5" s="33" t="str">
        <f t="shared" si="1"/>
        <v>林建誠</v>
      </c>
      <c r="AJ5" s="34">
        <f t="shared" ref="AJ5:AJ11" si="3">AK5-(SUMPRODUCT(COUNTIF(C5:AG5,"*Ｏ*")))</f>
        <v>0</v>
      </c>
      <c r="AK5" s="9">
        <v>9.0</v>
      </c>
      <c r="AL5" s="35"/>
      <c r="AM5" s="36" t="s">
        <v>13</v>
      </c>
      <c r="AN5" s="37" t="s">
        <v>14</v>
      </c>
      <c r="AO5" s="37" t="s">
        <v>15</v>
      </c>
      <c r="AP5" s="37" t="s">
        <v>16</v>
      </c>
      <c r="AQ5" s="37" t="s">
        <v>17</v>
      </c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16"/>
      <c r="BE5" s="38"/>
    </row>
    <row r="6" ht="34.5" customHeight="1">
      <c r="A6" s="39">
        <v>38.0</v>
      </c>
      <c r="B6" s="9" t="s">
        <v>18</v>
      </c>
      <c r="C6" s="40" t="s">
        <v>13</v>
      </c>
      <c r="D6" s="41"/>
      <c r="E6" s="41"/>
      <c r="F6" s="42" t="s">
        <v>13</v>
      </c>
      <c r="G6" s="42" t="s">
        <v>13</v>
      </c>
      <c r="H6" s="43"/>
      <c r="I6" s="43"/>
      <c r="J6" s="41"/>
      <c r="K6" s="41"/>
      <c r="L6" s="41"/>
      <c r="M6" s="41"/>
      <c r="N6" s="42"/>
      <c r="O6" s="44"/>
      <c r="P6" s="42" t="s">
        <v>13</v>
      </c>
      <c r="Q6" s="42" t="s">
        <v>13</v>
      </c>
      <c r="R6" s="45"/>
      <c r="S6" s="41"/>
      <c r="T6" s="41"/>
      <c r="U6" s="45"/>
      <c r="V6" s="44" t="s">
        <v>13</v>
      </c>
      <c r="W6" s="43"/>
      <c r="X6" s="41"/>
      <c r="Y6" s="42" t="s">
        <v>13</v>
      </c>
      <c r="Z6" s="40" t="s">
        <v>13</v>
      </c>
      <c r="AA6" s="41"/>
      <c r="AB6" s="45"/>
      <c r="AC6" s="41"/>
      <c r="AD6" s="41"/>
      <c r="AE6" s="41"/>
      <c r="AF6" s="41"/>
      <c r="AG6" s="42" t="s">
        <v>13</v>
      </c>
      <c r="AH6" s="32">
        <f t="shared" ref="AH6:AI6" si="2">A6</f>
        <v>38</v>
      </c>
      <c r="AI6" s="33" t="str">
        <f t="shared" si="2"/>
        <v>吳旭添</v>
      </c>
      <c r="AJ6" s="34">
        <f t="shared" si="3"/>
        <v>0</v>
      </c>
      <c r="AK6" s="9">
        <v>9.0</v>
      </c>
      <c r="AL6" s="35"/>
      <c r="AM6" s="46"/>
      <c r="AN6" s="46"/>
      <c r="AO6" s="46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</row>
    <row r="7" ht="34.5" customHeight="1">
      <c r="A7" s="22">
        <v>39.0</v>
      </c>
      <c r="B7" s="9" t="s">
        <v>19</v>
      </c>
      <c r="C7" s="30" t="s">
        <v>13</v>
      </c>
      <c r="D7" s="25"/>
      <c r="E7" s="25"/>
      <c r="F7" s="24"/>
      <c r="G7" s="24"/>
      <c r="H7" s="47"/>
      <c r="I7" s="24"/>
      <c r="J7" s="27"/>
      <c r="K7" s="27"/>
      <c r="L7" s="24"/>
      <c r="M7" s="24"/>
      <c r="N7" s="24"/>
      <c r="O7" s="47"/>
      <c r="P7" s="25"/>
      <c r="Q7" s="24"/>
      <c r="R7" s="24"/>
      <c r="S7" s="24"/>
      <c r="T7" s="24"/>
      <c r="U7" s="24"/>
      <c r="V7" s="24"/>
      <c r="W7" s="47"/>
      <c r="X7" s="24"/>
      <c r="Y7" s="24"/>
      <c r="Z7" s="27" t="s">
        <v>13</v>
      </c>
      <c r="AA7" s="27" t="s">
        <v>13</v>
      </c>
      <c r="AB7" s="27" t="s">
        <v>13</v>
      </c>
      <c r="AC7" s="27" t="s">
        <v>13</v>
      </c>
      <c r="AD7" s="27" t="s">
        <v>13</v>
      </c>
      <c r="AE7" s="27" t="s">
        <v>13</v>
      </c>
      <c r="AF7" s="27" t="s">
        <v>13</v>
      </c>
      <c r="AG7" s="28" t="s">
        <v>13</v>
      </c>
      <c r="AH7" s="32">
        <f t="shared" ref="AH7:AI7" si="4">A7</f>
        <v>39</v>
      </c>
      <c r="AI7" s="33" t="str">
        <f t="shared" si="4"/>
        <v>吳明泰</v>
      </c>
      <c r="AJ7" s="34">
        <f t="shared" si="3"/>
        <v>0</v>
      </c>
      <c r="AK7" s="9">
        <v>9.0</v>
      </c>
      <c r="AL7" s="35"/>
      <c r="AM7" s="37"/>
      <c r="AN7" s="38"/>
      <c r="AO7" s="21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</row>
    <row r="8" ht="34.5" customHeight="1">
      <c r="A8" s="39">
        <v>40.0</v>
      </c>
      <c r="B8" s="9" t="s">
        <v>20</v>
      </c>
      <c r="C8" s="45"/>
      <c r="D8" s="41"/>
      <c r="E8" s="41"/>
      <c r="F8" s="41"/>
      <c r="G8" s="43"/>
      <c r="H8" s="43"/>
      <c r="I8" s="41"/>
      <c r="J8" s="42" t="s">
        <v>13</v>
      </c>
      <c r="K8" s="40" t="s">
        <v>13</v>
      </c>
      <c r="L8" s="48"/>
      <c r="M8" s="41"/>
      <c r="N8" s="41"/>
      <c r="O8" s="42" t="s">
        <v>13</v>
      </c>
      <c r="P8" s="42" t="s">
        <v>13</v>
      </c>
      <c r="Q8" s="42" t="s">
        <v>13</v>
      </c>
      <c r="R8" s="42" t="s">
        <v>13</v>
      </c>
      <c r="S8" s="41"/>
      <c r="T8" s="41"/>
      <c r="U8" s="43"/>
      <c r="V8" s="43"/>
      <c r="W8" s="43"/>
      <c r="X8" s="41"/>
      <c r="Y8" s="42" t="s">
        <v>13</v>
      </c>
      <c r="Z8" s="40" t="s">
        <v>16</v>
      </c>
      <c r="AA8" s="40" t="s">
        <v>16</v>
      </c>
      <c r="AB8" s="45"/>
      <c r="AC8" s="41"/>
      <c r="AD8" s="41"/>
      <c r="AE8" s="42" t="s">
        <v>13</v>
      </c>
      <c r="AF8" s="42" t="s">
        <v>13</v>
      </c>
      <c r="AG8" s="41"/>
      <c r="AH8" s="32">
        <f t="shared" ref="AH8:AI8" si="5">A8</f>
        <v>40</v>
      </c>
      <c r="AI8" s="33" t="str">
        <f t="shared" si="5"/>
        <v>賴佳彥</v>
      </c>
      <c r="AJ8" s="34">
        <f t="shared" si="3"/>
        <v>0</v>
      </c>
      <c r="AK8" s="9">
        <v>9.0</v>
      </c>
      <c r="AL8" s="35"/>
      <c r="AM8" s="38"/>
      <c r="AN8" s="38"/>
      <c r="AO8" s="21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ht="34.5" customHeight="1">
      <c r="A9" s="22">
        <v>41.0</v>
      </c>
      <c r="B9" s="9" t="s">
        <v>21</v>
      </c>
      <c r="C9" s="24"/>
      <c r="D9" s="27" t="s">
        <v>13</v>
      </c>
      <c r="E9" s="27" t="s">
        <v>13</v>
      </c>
      <c r="F9" s="25"/>
      <c r="G9" s="24"/>
      <c r="H9" s="24"/>
      <c r="I9" s="24"/>
      <c r="J9" s="24"/>
      <c r="K9" s="27" t="s">
        <v>13</v>
      </c>
      <c r="L9" s="27" t="s">
        <v>13</v>
      </c>
      <c r="M9" s="25"/>
      <c r="N9" s="24"/>
      <c r="O9" s="24"/>
      <c r="P9" s="25"/>
      <c r="Q9" s="25"/>
      <c r="R9" s="27" t="s">
        <v>13</v>
      </c>
      <c r="S9" s="27" t="s">
        <v>13</v>
      </c>
      <c r="T9" s="25"/>
      <c r="U9" s="24"/>
      <c r="V9" s="24"/>
      <c r="W9" s="25"/>
      <c r="X9" s="24"/>
      <c r="Y9" s="27" t="s">
        <v>13</v>
      </c>
      <c r="Z9" s="27" t="s">
        <v>13</v>
      </c>
      <c r="AA9" s="27" t="s">
        <v>13</v>
      </c>
      <c r="AB9" s="25"/>
      <c r="AC9" s="24"/>
      <c r="AD9" s="24"/>
      <c r="AE9" s="24"/>
      <c r="AF9" s="28"/>
      <c r="AG9" s="24"/>
      <c r="AH9" s="32">
        <f t="shared" ref="AH9:AI9" si="6">A9</f>
        <v>41</v>
      </c>
      <c r="AI9" s="33" t="str">
        <f t="shared" si="6"/>
        <v>李伯儒</v>
      </c>
      <c r="AJ9" s="34">
        <f t="shared" si="3"/>
        <v>0</v>
      </c>
      <c r="AK9" s="9">
        <v>9.0</v>
      </c>
      <c r="AL9" s="35"/>
      <c r="AM9" s="38"/>
      <c r="AN9" s="38"/>
      <c r="AO9" s="21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</row>
    <row r="10" ht="34.5" customHeight="1">
      <c r="A10" s="39">
        <v>42.0</v>
      </c>
      <c r="B10" s="9" t="s">
        <v>22</v>
      </c>
      <c r="C10" s="40" t="s">
        <v>13</v>
      </c>
      <c r="D10" s="49" t="s">
        <v>17</v>
      </c>
      <c r="E10" s="41"/>
      <c r="F10" s="48"/>
      <c r="G10" s="41"/>
      <c r="H10" s="42"/>
      <c r="I10" s="42" t="s">
        <v>13</v>
      </c>
      <c r="J10" s="42" t="s">
        <v>13</v>
      </c>
      <c r="K10" s="48"/>
      <c r="L10" s="48"/>
      <c r="M10" s="41"/>
      <c r="N10" s="41"/>
      <c r="O10" s="42"/>
      <c r="P10" s="42" t="s">
        <v>13</v>
      </c>
      <c r="Q10" s="42" t="s">
        <v>13</v>
      </c>
      <c r="R10" s="42" t="s">
        <v>16</v>
      </c>
      <c r="S10" s="41"/>
      <c r="T10" s="41"/>
      <c r="U10" s="41"/>
      <c r="V10" s="48"/>
      <c r="W10" s="49" t="s">
        <v>13</v>
      </c>
      <c r="X10" s="42" t="s">
        <v>13</v>
      </c>
      <c r="Y10" s="41"/>
      <c r="Z10" s="48"/>
      <c r="AA10" s="48"/>
      <c r="AB10" s="41"/>
      <c r="AC10" s="49"/>
      <c r="AD10" s="49" t="s">
        <v>13</v>
      </c>
      <c r="AE10" s="42" t="s">
        <v>13</v>
      </c>
      <c r="AF10" s="42"/>
      <c r="AG10" s="48"/>
      <c r="AH10" s="32">
        <f t="shared" ref="AH10:AI10" si="7">A10</f>
        <v>42</v>
      </c>
      <c r="AI10" s="33" t="str">
        <f t="shared" si="7"/>
        <v>游瀚翔</v>
      </c>
      <c r="AJ10" s="34">
        <f t="shared" si="3"/>
        <v>0</v>
      </c>
      <c r="AK10" s="9">
        <v>9.0</v>
      </c>
      <c r="AL10" s="35"/>
      <c r="AM10" s="38"/>
      <c r="AN10" s="38"/>
      <c r="AO10" s="21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</row>
    <row r="11" ht="34.5" customHeight="1">
      <c r="A11" s="22">
        <v>43.0</v>
      </c>
      <c r="B11" s="9" t="s">
        <v>23</v>
      </c>
      <c r="C11" s="30"/>
      <c r="D11" s="28"/>
      <c r="E11" s="28"/>
      <c r="F11" s="24"/>
      <c r="G11" s="27" t="s">
        <v>13</v>
      </c>
      <c r="H11" s="28" t="s">
        <v>13</v>
      </c>
      <c r="I11" s="28" t="s">
        <v>13</v>
      </c>
      <c r="J11" s="24"/>
      <c r="K11" s="25"/>
      <c r="L11" s="24"/>
      <c r="M11" s="25"/>
      <c r="N11" s="28" t="s">
        <v>13</v>
      </c>
      <c r="O11" s="24"/>
      <c r="P11" s="28"/>
      <c r="Q11" s="28"/>
      <c r="R11" s="25"/>
      <c r="S11" s="27"/>
      <c r="T11" s="24"/>
      <c r="U11" s="28" t="s">
        <v>13</v>
      </c>
      <c r="V11" s="47"/>
      <c r="W11" s="27"/>
      <c r="X11" s="28" t="s">
        <v>13</v>
      </c>
      <c r="Y11" s="25"/>
      <c r="Z11" s="28" t="s">
        <v>13</v>
      </c>
      <c r="AA11" s="25"/>
      <c r="AB11" s="25"/>
      <c r="AC11" s="24"/>
      <c r="AD11" s="28" t="s">
        <v>13</v>
      </c>
      <c r="AE11" s="25"/>
      <c r="AF11" s="25"/>
      <c r="AG11" s="27" t="s">
        <v>13</v>
      </c>
      <c r="AH11" s="32">
        <f t="shared" ref="AH11:AI11" si="8">A11</f>
        <v>43</v>
      </c>
      <c r="AI11" s="33" t="str">
        <f t="shared" si="8"/>
        <v>汪庭楷</v>
      </c>
      <c r="AJ11" s="34">
        <f t="shared" si="3"/>
        <v>0</v>
      </c>
      <c r="AK11" s="9">
        <v>9.0</v>
      </c>
      <c r="AL11" s="35"/>
      <c r="AM11" s="38"/>
      <c r="AN11" s="38"/>
      <c r="AO11" s="21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</row>
    <row r="12" ht="34.5" customHeight="1">
      <c r="A12" s="39">
        <v>44.0</v>
      </c>
      <c r="B12" s="9" t="s">
        <v>24</v>
      </c>
      <c r="C12" s="42" t="s">
        <v>15</v>
      </c>
      <c r="D12" s="41" t="s">
        <v>15</v>
      </c>
      <c r="E12" s="41" t="s">
        <v>15</v>
      </c>
      <c r="F12" s="42" t="s">
        <v>15</v>
      </c>
      <c r="G12" s="42"/>
      <c r="H12" s="41"/>
      <c r="I12" s="42"/>
      <c r="J12" s="42" t="s">
        <v>13</v>
      </c>
      <c r="K12" s="44" t="s">
        <v>13</v>
      </c>
      <c r="L12" s="43"/>
      <c r="M12" s="41"/>
      <c r="N12" s="43"/>
      <c r="O12" s="41"/>
      <c r="P12" s="42" t="s">
        <v>13</v>
      </c>
      <c r="Q12" s="42" t="s">
        <v>13</v>
      </c>
      <c r="R12" s="41"/>
      <c r="S12" s="48"/>
      <c r="T12" s="41"/>
      <c r="U12" s="41"/>
      <c r="V12" s="43"/>
      <c r="W12" s="44" t="s">
        <v>13</v>
      </c>
      <c r="X12" s="44" t="s">
        <v>13</v>
      </c>
      <c r="Y12" s="50"/>
      <c r="Z12" s="41"/>
      <c r="AA12" s="41"/>
      <c r="AB12" s="41"/>
      <c r="AC12" s="41"/>
      <c r="AD12" s="42" t="s">
        <v>13</v>
      </c>
      <c r="AE12" s="42" t="s">
        <v>13</v>
      </c>
      <c r="AF12" s="42" t="s">
        <v>13</v>
      </c>
      <c r="AG12" s="42"/>
      <c r="AH12" s="32">
        <f t="shared" ref="AH12:AI12" si="9">A12</f>
        <v>44</v>
      </c>
      <c r="AI12" s="33" t="str">
        <f t="shared" si="9"/>
        <v>王昱瑀</v>
      </c>
      <c r="AJ12" s="34">
        <f>AK12-(SUMPRODUCT(COUNTIF(D12:AG12,"*Ｏ*")))</f>
        <v>0</v>
      </c>
      <c r="AK12" s="9">
        <v>9.0</v>
      </c>
      <c r="AL12" s="35"/>
      <c r="AM12" s="38"/>
      <c r="AN12" s="38"/>
      <c r="AO12" s="21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</row>
    <row r="13" ht="34.5" customHeight="1">
      <c r="A13" s="22">
        <v>45.0</v>
      </c>
      <c r="B13" s="9" t="s">
        <v>25</v>
      </c>
      <c r="C13" s="23" t="s">
        <v>13</v>
      </c>
      <c r="D13" s="27" t="s">
        <v>13</v>
      </c>
      <c r="E13" s="27" t="s">
        <v>13</v>
      </c>
      <c r="F13" s="25"/>
      <c r="G13" s="25"/>
      <c r="H13" s="28"/>
      <c r="I13" s="28"/>
      <c r="J13" s="28"/>
      <c r="K13" s="25"/>
      <c r="L13" s="25"/>
      <c r="M13" s="25"/>
      <c r="N13" s="25"/>
      <c r="O13" s="27" t="s">
        <v>13</v>
      </c>
      <c r="P13" s="27" t="s">
        <v>13</v>
      </c>
      <c r="Q13" s="27" t="s">
        <v>13</v>
      </c>
      <c r="R13" s="25"/>
      <c r="S13" s="25"/>
      <c r="T13" s="25"/>
      <c r="U13" s="25"/>
      <c r="V13" s="47"/>
      <c r="W13" s="51"/>
      <c r="X13" s="28"/>
      <c r="Y13" s="52"/>
      <c r="Z13" s="25"/>
      <c r="AA13" s="25"/>
      <c r="AB13" s="25"/>
      <c r="AC13" s="27" t="s">
        <v>13</v>
      </c>
      <c r="AD13" s="27" t="s">
        <v>13</v>
      </c>
      <c r="AE13" s="27" t="s">
        <v>13</v>
      </c>
      <c r="AF13" s="25"/>
      <c r="AG13" s="25"/>
      <c r="AH13" s="32">
        <f t="shared" ref="AH13:AI13" si="10">A13</f>
        <v>45</v>
      </c>
      <c r="AI13" s="33" t="str">
        <f t="shared" si="10"/>
        <v>唐正瑋</v>
      </c>
      <c r="AJ13" s="34">
        <f t="shared" ref="AJ13:AJ17" si="12">AK13-(SUMPRODUCT(COUNTIF(C13:AG13,"*Ｏ*")))</f>
        <v>0</v>
      </c>
      <c r="AK13" s="9">
        <v>9.0</v>
      </c>
      <c r="AL13" s="35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ht="34.5" customHeight="1">
      <c r="A14" s="39">
        <v>46.0</v>
      </c>
      <c r="B14" s="9" t="s">
        <v>26</v>
      </c>
      <c r="C14" s="41"/>
      <c r="D14" s="48"/>
      <c r="E14" s="45"/>
      <c r="F14" s="45"/>
      <c r="G14" s="45"/>
      <c r="H14" s="45"/>
      <c r="I14" s="41"/>
      <c r="J14" s="41"/>
      <c r="K14" s="48"/>
      <c r="L14" s="43" t="s">
        <v>13</v>
      </c>
      <c r="M14" s="43" t="s">
        <v>13</v>
      </c>
      <c r="N14" s="41" t="s">
        <v>13</v>
      </c>
      <c r="O14" s="41"/>
      <c r="P14" s="41"/>
      <c r="Q14" s="41"/>
      <c r="R14" s="41"/>
      <c r="S14" s="41" t="s">
        <v>13</v>
      </c>
      <c r="T14" s="41" t="s">
        <v>13</v>
      </c>
      <c r="U14" s="53" t="s">
        <v>13</v>
      </c>
      <c r="V14" s="41"/>
      <c r="W14" s="41"/>
      <c r="X14" s="41"/>
      <c r="Y14" s="41"/>
      <c r="Z14" s="41"/>
      <c r="AA14" s="41" t="s">
        <v>13</v>
      </c>
      <c r="AB14" s="41" t="s">
        <v>13</v>
      </c>
      <c r="AC14" s="42" t="s">
        <v>13</v>
      </c>
      <c r="AD14" s="41"/>
      <c r="AE14" s="41"/>
      <c r="AF14" s="41"/>
      <c r="AG14" s="41"/>
      <c r="AH14" s="32">
        <f t="shared" ref="AH14:AI14" si="11">A14</f>
        <v>46</v>
      </c>
      <c r="AI14" s="33" t="str">
        <f t="shared" si="11"/>
        <v>曾慶鈞</v>
      </c>
      <c r="AJ14" s="34">
        <f t="shared" si="12"/>
        <v>0</v>
      </c>
      <c r="AK14" s="9">
        <v>9.0</v>
      </c>
      <c r="AL14" s="35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</row>
    <row r="15" ht="34.5" customHeight="1">
      <c r="A15" s="39">
        <v>47.0</v>
      </c>
      <c r="B15" s="9" t="s">
        <v>27</v>
      </c>
      <c r="C15" s="26"/>
      <c r="D15" s="25"/>
      <c r="E15" s="25"/>
      <c r="F15" s="25"/>
      <c r="G15" s="28"/>
      <c r="H15" s="28" t="s">
        <v>13</v>
      </c>
      <c r="I15" s="28" t="s">
        <v>13</v>
      </c>
      <c r="J15" s="25"/>
      <c r="K15" s="25"/>
      <c r="L15" s="28"/>
      <c r="M15" s="28"/>
      <c r="N15" s="28" t="s">
        <v>13</v>
      </c>
      <c r="O15" s="28" t="s">
        <v>13</v>
      </c>
      <c r="P15" s="28"/>
      <c r="Q15" s="28"/>
      <c r="R15" s="25"/>
      <c r="S15" s="25"/>
      <c r="T15" s="25"/>
      <c r="U15" s="28"/>
      <c r="V15" s="28" t="s">
        <v>13</v>
      </c>
      <c r="W15" s="28" t="s">
        <v>13</v>
      </c>
      <c r="X15" s="28" t="s">
        <v>13</v>
      </c>
      <c r="Y15" s="25"/>
      <c r="Z15" s="28"/>
      <c r="AA15" s="28"/>
      <c r="AB15" s="28" t="s">
        <v>16</v>
      </c>
      <c r="AC15" s="28" t="s">
        <v>13</v>
      </c>
      <c r="AD15" s="25" t="s">
        <v>28</v>
      </c>
      <c r="AE15" s="54"/>
      <c r="AF15" s="54"/>
      <c r="AG15" s="54"/>
      <c r="AH15" s="32">
        <f t="shared" ref="AH15:AI15" si="13">A15</f>
        <v>47</v>
      </c>
      <c r="AI15" s="33" t="str">
        <f t="shared" si="13"/>
        <v>駱書翔</v>
      </c>
      <c r="AJ15" s="34">
        <f t="shared" si="12"/>
        <v>0</v>
      </c>
      <c r="AK15" s="55">
        <v>8.0</v>
      </c>
      <c r="AL15" s="35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</row>
    <row r="16" ht="34.5" customHeight="1">
      <c r="A16" s="22">
        <v>48.0</v>
      </c>
      <c r="B16" s="9" t="s">
        <v>29</v>
      </c>
      <c r="C16" s="41"/>
      <c r="D16" s="48"/>
      <c r="E16" s="40" t="s">
        <v>13</v>
      </c>
      <c r="F16" s="45"/>
      <c r="G16" s="40"/>
      <c r="H16" s="45"/>
      <c r="I16" s="42" t="s">
        <v>13</v>
      </c>
      <c r="J16" s="41"/>
      <c r="K16" s="48"/>
      <c r="L16" s="44"/>
      <c r="M16" s="43"/>
      <c r="N16" s="42" t="s">
        <v>13</v>
      </c>
      <c r="O16" s="41"/>
      <c r="P16" s="42"/>
      <c r="Q16" s="41"/>
      <c r="R16" s="41"/>
      <c r="S16" s="42" t="s">
        <v>13</v>
      </c>
      <c r="T16" s="41"/>
      <c r="U16" s="56" t="s">
        <v>13</v>
      </c>
      <c r="V16" s="41"/>
      <c r="W16" s="42" t="s">
        <v>13</v>
      </c>
      <c r="X16" s="42"/>
      <c r="Y16" s="42" t="s">
        <v>13</v>
      </c>
      <c r="Z16" s="41" t="s">
        <v>28</v>
      </c>
      <c r="AA16" s="54"/>
      <c r="AB16" s="54"/>
      <c r="AC16" s="54"/>
      <c r="AD16" s="54"/>
      <c r="AE16" s="54"/>
      <c r="AF16" s="54"/>
      <c r="AG16" s="54"/>
      <c r="AH16" s="32">
        <f t="shared" ref="AH16:AI16" si="14">A16</f>
        <v>48</v>
      </c>
      <c r="AI16" s="33" t="str">
        <f t="shared" si="14"/>
        <v>蔡鎮宇</v>
      </c>
      <c r="AJ16" s="34">
        <f t="shared" si="12"/>
        <v>0</v>
      </c>
      <c r="AK16" s="55">
        <v>7.0</v>
      </c>
      <c r="AL16" s="35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</row>
    <row r="17" ht="34.5" customHeight="1">
      <c r="A17" s="39">
        <v>49.0</v>
      </c>
      <c r="B17" s="9" t="s">
        <v>30</v>
      </c>
      <c r="C17" s="30" t="s">
        <v>13</v>
      </c>
      <c r="D17" s="25"/>
      <c r="E17" s="25"/>
      <c r="F17" s="25"/>
      <c r="G17" s="25"/>
      <c r="H17" s="25"/>
      <c r="I17" s="28" t="s">
        <v>13</v>
      </c>
      <c r="J17" s="28" t="s">
        <v>13</v>
      </c>
      <c r="K17" s="25"/>
      <c r="L17" s="25"/>
      <c r="M17" s="25"/>
      <c r="N17" s="25"/>
      <c r="O17" s="28"/>
      <c r="P17" s="28" t="s">
        <v>13</v>
      </c>
      <c r="Q17" s="28"/>
      <c r="R17" s="28" t="s">
        <v>13</v>
      </c>
      <c r="S17" s="25"/>
      <c r="T17" s="25"/>
      <c r="U17" s="25" t="s">
        <v>28</v>
      </c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32">
        <f t="shared" ref="AH17:AI17" si="15">A17</f>
        <v>49</v>
      </c>
      <c r="AI17" s="33" t="str">
        <f t="shared" si="15"/>
        <v>江偉龍</v>
      </c>
      <c r="AJ17" s="34">
        <f t="shared" si="12"/>
        <v>0</v>
      </c>
      <c r="AK17" s="55">
        <v>5.0</v>
      </c>
      <c r="AL17" s="57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</row>
    <row r="18" ht="34.5" customHeight="1">
      <c r="A18" s="58" t="s">
        <v>31</v>
      </c>
      <c r="B18" s="59"/>
      <c r="C18" s="60">
        <f t="shared" ref="C18:Z18" si="16">13-(SUMPRODUCT(COUNTIF(C5:C17,{"*補*","*Ｏ*","榮*","病"})))</f>
        <v>7</v>
      </c>
      <c r="D18" s="60">
        <f t="shared" si="16"/>
        <v>11</v>
      </c>
      <c r="E18" s="60">
        <f t="shared" si="16"/>
        <v>10</v>
      </c>
      <c r="F18" s="60">
        <f t="shared" si="16"/>
        <v>12</v>
      </c>
      <c r="G18" s="60">
        <f t="shared" si="16"/>
        <v>11</v>
      </c>
      <c r="H18" s="60">
        <f t="shared" si="16"/>
        <v>11</v>
      </c>
      <c r="I18" s="60">
        <f t="shared" si="16"/>
        <v>7</v>
      </c>
      <c r="J18" s="60">
        <f t="shared" si="16"/>
        <v>8</v>
      </c>
      <c r="K18" s="60">
        <f t="shared" si="16"/>
        <v>9</v>
      </c>
      <c r="L18" s="60">
        <f t="shared" si="16"/>
        <v>11</v>
      </c>
      <c r="M18" s="60">
        <f t="shared" si="16"/>
        <v>12</v>
      </c>
      <c r="N18" s="60">
        <f t="shared" si="16"/>
        <v>9</v>
      </c>
      <c r="O18" s="60">
        <f t="shared" si="16"/>
        <v>10</v>
      </c>
      <c r="P18" s="60">
        <f t="shared" si="16"/>
        <v>7</v>
      </c>
      <c r="Q18" s="60">
        <f t="shared" si="16"/>
        <v>7</v>
      </c>
      <c r="R18" s="60">
        <f t="shared" si="16"/>
        <v>8</v>
      </c>
      <c r="S18" s="60">
        <f t="shared" si="16"/>
        <v>9</v>
      </c>
      <c r="T18" s="60">
        <f t="shared" si="16"/>
        <v>12</v>
      </c>
      <c r="U18" s="60">
        <f t="shared" si="16"/>
        <v>10</v>
      </c>
      <c r="V18" s="60">
        <f t="shared" si="16"/>
        <v>11</v>
      </c>
      <c r="W18" s="60">
        <f t="shared" si="16"/>
        <v>9</v>
      </c>
      <c r="X18" s="60">
        <f t="shared" si="16"/>
        <v>9</v>
      </c>
      <c r="Y18" s="60">
        <f t="shared" si="16"/>
        <v>9</v>
      </c>
      <c r="Z18" s="60">
        <f t="shared" si="16"/>
        <v>8</v>
      </c>
      <c r="AA18" s="60">
        <f t="shared" ref="AA18:AD18" si="17">12-(SUMPRODUCT(COUNTIF(AA5:AA17,{"*補*","*Ｏ*","榮*","病"})))</f>
        <v>8</v>
      </c>
      <c r="AB18" s="60">
        <f t="shared" si="17"/>
        <v>9</v>
      </c>
      <c r="AC18" s="60">
        <f t="shared" si="17"/>
        <v>8</v>
      </c>
      <c r="AD18" s="60">
        <f t="shared" si="17"/>
        <v>7</v>
      </c>
      <c r="AE18" s="60">
        <f t="shared" ref="AE18:AG18" si="18">11-(SUMPRODUCT(COUNTIF(AE5:AE17,{"*補*","*Ｏ*","榮*","病"})))</f>
        <v>6</v>
      </c>
      <c r="AF18" s="60">
        <f t="shared" si="18"/>
        <v>7</v>
      </c>
      <c r="AG18" s="60">
        <f t="shared" si="18"/>
        <v>7</v>
      </c>
      <c r="AH18" s="61" t="s">
        <v>32</v>
      </c>
      <c r="AI18" s="62"/>
      <c r="AJ18" s="63"/>
      <c r="AK18" s="64"/>
      <c r="AL18" s="57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</row>
    <row r="19" ht="34.5" customHeight="1">
      <c r="A19" s="58" t="s">
        <v>33</v>
      </c>
      <c r="B19" s="58"/>
      <c r="C19" s="65">
        <f t="shared" ref="C19:AG19" si="19">D18</f>
        <v>11</v>
      </c>
      <c r="D19" s="65">
        <f t="shared" si="19"/>
        <v>10</v>
      </c>
      <c r="E19" s="65">
        <f t="shared" si="19"/>
        <v>12</v>
      </c>
      <c r="F19" s="65">
        <f t="shared" si="19"/>
        <v>11</v>
      </c>
      <c r="G19" s="65">
        <f t="shared" si="19"/>
        <v>11</v>
      </c>
      <c r="H19" s="65">
        <f t="shared" si="19"/>
        <v>7</v>
      </c>
      <c r="I19" s="65">
        <f t="shared" si="19"/>
        <v>8</v>
      </c>
      <c r="J19" s="65">
        <f t="shared" si="19"/>
        <v>9</v>
      </c>
      <c r="K19" s="65">
        <f t="shared" si="19"/>
        <v>11</v>
      </c>
      <c r="L19" s="65">
        <f t="shared" si="19"/>
        <v>12</v>
      </c>
      <c r="M19" s="65">
        <f t="shared" si="19"/>
        <v>9</v>
      </c>
      <c r="N19" s="65">
        <f t="shared" si="19"/>
        <v>10</v>
      </c>
      <c r="O19" s="65">
        <f t="shared" si="19"/>
        <v>7</v>
      </c>
      <c r="P19" s="65">
        <f t="shared" si="19"/>
        <v>7</v>
      </c>
      <c r="Q19" s="65">
        <f t="shared" si="19"/>
        <v>8</v>
      </c>
      <c r="R19" s="65">
        <f t="shared" si="19"/>
        <v>9</v>
      </c>
      <c r="S19" s="65">
        <f t="shared" si="19"/>
        <v>12</v>
      </c>
      <c r="T19" s="65">
        <f t="shared" si="19"/>
        <v>10</v>
      </c>
      <c r="U19" s="65">
        <f t="shared" si="19"/>
        <v>11</v>
      </c>
      <c r="V19" s="65">
        <f t="shared" si="19"/>
        <v>9</v>
      </c>
      <c r="W19" s="65">
        <f t="shared" si="19"/>
        <v>9</v>
      </c>
      <c r="X19" s="65">
        <f t="shared" si="19"/>
        <v>9</v>
      </c>
      <c r="Y19" s="65">
        <f t="shared" si="19"/>
        <v>8</v>
      </c>
      <c r="Z19" s="65">
        <f t="shared" si="19"/>
        <v>8</v>
      </c>
      <c r="AA19" s="65">
        <f t="shared" si="19"/>
        <v>9</v>
      </c>
      <c r="AB19" s="65">
        <f t="shared" si="19"/>
        <v>8</v>
      </c>
      <c r="AC19" s="65">
        <f t="shared" si="19"/>
        <v>7</v>
      </c>
      <c r="AD19" s="65">
        <f t="shared" si="19"/>
        <v>6</v>
      </c>
      <c r="AE19" s="65">
        <f t="shared" si="19"/>
        <v>7</v>
      </c>
      <c r="AF19" s="65">
        <f t="shared" si="19"/>
        <v>7</v>
      </c>
      <c r="AG19" s="9" t="str">
        <f t="shared" si="19"/>
        <v>△</v>
      </c>
      <c r="AH19" s="61"/>
      <c r="AI19" s="62"/>
      <c r="AJ19" s="63"/>
      <c r="AK19" s="64"/>
      <c r="AL19" s="57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</row>
    <row r="20" ht="24.75" customHeight="1">
      <c r="A20" s="66" t="s">
        <v>34</v>
      </c>
      <c r="B20" s="58"/>
      <c r="C20" s="67">
        <f t="shared" ref="C20:Z20" si="20">6-(SUMPRODUCT(COUNTIF(C5:C17,{"*補*","*Ｏ*","榮*","病"})))</f>
        <v>0</v>
      </c>
      <c r="D20" s="67">
        <f t="shared" si="20"/>
        <v>4</v>
      </c>
      <c r="E20" s="67">
        <f t="shared" si="20"/>
        <v>3</v>
      </c>
      <c r="F20" s="67">
        <f t="shared" si="20"/>
        <v>5</v>
      </c>
      <c r="G20" s="67">
        <f t="shared" si="20"/>
        <v>4</v>
      </c>
      <c r="H20" s="67">
        <f t="shared" si="20"/>
        <v>4</v>
      </c>
      <c r="I20" s="67">
        <f t="shared" si="20"/>
        <v>0</v>
      </c>
      <c r="J20" s="67">
        <f t="shared" si="20"/>
        <v>1</v>
      </c>
      <c r="K20" s="67">
        <f t="shared" si="20"/>
        <v>2</v>
      </c>
      <c r="L20" s="67">
        <f t="shared" si="20"/>
        <v>4</v>
      </c>
      <c r="M20" s="67">
        <f t="shared" si="20"/>
        <v>5</v>
      </c>
      <c r="N20" s="67">
        <f t="shared" si="20"/>
        <v>2</v>
      </c>
      <c r="O20" s="67">
        <f t="shared" si="20"/>
        <v>3</v>
      </c>
      <c r="P20" s="67">
        <f t="shared" si="20"/>
        <v>0</v>
      </c>
      <c r="Q20" s="67">
        <f t="shared" si="20"/>
        <v>0</v>
      </c>
      <c r="R20" s="67">
        <f t="shared" si="20"/>
        <v>1</v>
      </c>
      <c r="S20" s="67">
        <f t="shared" si="20"/>
        <v>2</v>
      </c>
      <c r="T20" s="67">
        <f t="shared" si="20"/>
        <v>5</v>
      </c>
      <c r="U20" s="67">
        <f t="shared" si="20"/>
        <v>3</v>
      </c>
      <c r="V20" s="67">
        <f t="shared" si="20"/>
        <v>4</v>
      </c>
      <c r="W20" s="67">
        <f t="shared" si="20"/>
        <v>2</v>
      </c>
      <c r="X20" s="67">
        <f t="shared" si="20"/>
        <v>2</v>
      </c>
      <c r="Y20" s="67">
        <f t="shared" si="20"/>
        <v>2</v>
      </c>
      <c r="Z20" s="67">
        <f t="shared" si="20"/>
        <v>1</v>
      </c>
      <c r="AA20" s="67">
        <f t="shared" ref="AA20:AG20" si="21">5-(SUMPRODUCT(COUNTIF(AA5:AA17,{"*補*","*Ｏ*","榮*","病"})))</f>
        <v>1</v>
      </c>
      <c r="AB20" s="67">
        <f t="shared" si="21"/>
        <v>2</v>
      </c>
      <c r="AC20" s="67">
        <f t="shared" si="21"/>
        <v>1</v>
      </c>
      <c r="AD20" s="67">
        <f t="shared" si="21"/>
        <v>0</v>
      </c>
      <c r="AE20" s="67">
        <f t="shared" si="21"/>
        <v>0</v>
      </c>
      <c r="AF20" s="67">
        <f t="shared" si="21"/>
        <v>1</v>
      </c>
      <c r="AG20" s="67">
        <f t="shared" si="21"/>
        <v>1</v>
      </c>
      <c r="AH20" s="68" t="s">
        <v>35</v>
      </c>
      <c r="AK20" s="20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</row>
    <row r="21" ht="25.5" customHeight="1">
      <c r="A21" s="69" t="s">
        <v>36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1"/>
      <c r="AL21" s="15"/>
      <c r="AM21" s="4"/>
      <c r="AN21" s="16"/>
      <c r="AO21" s="1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ht="24.75" customHeight="1">
      <c r="A22" s="69" t="s">
        <v>37</v>
      </c>
      <c r="B22" s="72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3"/>
      <c r="AI22" s="70"/>
      <c r="AJ22" s="70"/>
      <c r="AK22" s="71"/>
      <c r="AL22" s="35"/>
      <c r="AM22" s="4"/>
      <c r="AN22" s="16"/>
      <c r="AO22" s="16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</row>
    <row r="23" ht="25.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5"/>
      <c r="AI23" s="74"/>
      <c r="AJ23" s="74"/>
      <c r="AK23" s="74"/>
      <c r="AL23" s="16"/>
      <c r="AM23" s="4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ht="25.5" customHeight="1">
      <c r="A24" s="74"/>
      <c r="B24" s="76" t="s">
        <v>38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8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9"/>
      <c r="AG24" s="74"/>
      <c r="AH24" s="74"/>
      <c r="AI24" s="74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ht="24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80"/>
      <c r="AH25" s="74"/>
      <c r="AI25" s="74"/>
      <c r="AJ25" s="74"/>
      <c r="AK25" s="74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ht="24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81"/>
      <c r="AH26" s="74"/>
      <c r="AI26" s="74"/>
      <c r="AJ26" s="74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ht="25.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81"/>
      <c r="AI27" s="74"/>
      <c r="AJ27" s="74"/>
      <c r="AK27" s="74"/>
      <c r="AL27" s="16"/>
      <c r="AM27" s="4"/>
      <c r="AN27" s="4"/>
      <c r="AO27" s="4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ht="17.2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81"/>
      <c r="AI28" s="74"/>
      <c r="AJ28" s="74"/>
      <c r="AK28" s="74"/>
      <c r="AL28" s="16"/>
      <c r="AM28" s="4"/>
      <c r="AN28" s="4"/>
      <c r="AO28" s="4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ht="15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81"/>
      <c r="AI29" s="74"/>
      <c r="AJ29" s="74"/>
      <c r="AK29" s="7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ht="15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81"/>
      <c r="AI30" s="74"/>
      <c r="AJ30" s="74"/>
      <c r="AK30" s="7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ht="15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81"/>
      <c r="AI31" s="74"/>
      <c r="AJ31" s="74"/>
      <c r="AK31" s="7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ht="15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81"/>
      <c r="AI32" s="74"/>
      <c r="AJ32" s="74"/>
      <c r="AK32" s="7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ht="15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81"/>
      <c r="AI33" s="74"/>
      <c r="AJ33" s="74"/>
      <c r="AK33" s="7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ht="15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81"/>
      <c r="AI34" s="74"/>
      <c r="AJ34" s="74"/>
      <c r="AK34" s="7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ht="15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81"/>
      <c r="AI35" s="74"/>
      <c r="AJ35" s="74"/>
      <c r="AK35" s="7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ht="15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81"/>
      <c r="AI36" s="74"/>
      <c r="AJ36" s="74"/>
      <c r="AK36" s="7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81"/>
      <c r="AI37" s="74"/>
      <c r="AJ37" s="74"/>
      <c r="AK37" s="7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ht="15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81"/>
      <c r="AI38" s="74"/>
      <c r="AJ38" s="74"/>
      <c r="AK38" s="7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81"/>
      <c r="AI39" s="74"/>
      <c r="AJ39" s="74"/>
      <c r="AK39" s="7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ht="15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81"/>
      <c r="AI40" s="74"/>
      <c r="AJ40" s="74"/>
      <c r="AK40" s="7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81"/>
      <c r="AI41" s="74"/>
      <c r="AJ41" s="74"/>
      <c r="AK41" s="7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ht="15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81"/>
      <c r="AI42" s="74"/>
      <c r="AJ42" s="74"/>
      <c r="AK42" s="7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ht="15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81"/>
      <c r="AI43" s="74"/>
      <c r="AJ43" s="74"/>
      <c r="AK43" s="7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ht="15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81"/>
      <c r="AI44" s="74"/>
      <c r="AJ44" s="74"/>
      <c r="AK44" s="7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ht="15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81"/>
      <c r="AI45" s="74"/>
      <c r="AJ45" s="74"/>
      <c r="AK45" s="7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81"/>
      <c r="AI46" s="74"/>
      <c r="AJ46" s="74"/>
      <c r="AK46" s="7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ht="15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81"/>
      <c r="AI47" s="74"/>
      <c r="AJ47" s="74"/>
      <c r="AK47" s="7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81"/>
      <c r="AI48" s="74"/>
      <c r="AJ48" s="74"/>
      <c r="AK48" s="7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81"/>
      <c r="AI49" s="74"/>
      <c r="AJ49" s="74"/>
      <c r="AK49" s="7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81"/>
      <c r="AI50" s="74"/>
      <c r="AJ50" s="74"/>
      <c r="AK50" s="7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81"/>
      <c r="AI51" s="74"/>
      <c r="AJ51" s="74"/>
      <c r="AK51" s="7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81"/>
      <c r="AI52" s="74"/>
      <c r="AJ52" s="74"/>
      <c r="AK52" s="7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81"/>
      <c r="AI53" s="74"/>
      <c r="AJ53" s="74"/>
      <c r="AK53" s="7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81"/>
      <c r="AI54" s="74"/>
      <c r="AJ54" s="74"/>
      <c r="AK54" s="7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1"/>
      <c r="AI55" s="4"/>
      <c r="AJ55" s="16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1"/>
      <c r="AI56" s="4"/>
      <c r="AJ56" s="16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1"/>
      <c r="AI57" s="4"/>
      <c r="AJ57" s="16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1"/>
      <c r="AI58" s="4"/>
      <c r="AJ58" s="16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1"/>
      <c r="AI59" s="4"/>
      <c r="AJ59" s="16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1"/>
      <c r="AI60" s="4"/>
      <c r="AJ60" s="16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1"/>
      <c r="AI61" s="4"/>
      <c r="AJ61" s="16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1"/>
      <c r="AI62" s="4"/>
      <c r="AJ62" s="16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1"/>
      <c r="AI63" s="4"/>
      <c r="AJ63" s="16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1"/>
      <c r="AI64" s="4"/>
      <c r="AJ64" s="16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1"/>
      <c r="AI65" s="4"/>
      <c r="AJ65" s="16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1"/>
      <c r="AI66" s="4"/>
      <c r="AJ66" s="16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1"/>
      <c r="AI67" s="4"/>
      <c r="AJ67" s="16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81"/>
      <c r="AI68" s="4"/>
      <c r="AJ68" s="16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1"/>
      <c r="AI69" s="4"/>
      <c r="AJ69" s="16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1"/>
      <c r="AI70" s="4"/>
      <c r="AJ70" s="16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1"/>
      <c r="AI71" s="4"/>
      <c r="AJ71" s="16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1"/>
      <c r="AI72" s="4"/>
      <c r="AJ72" s="16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1"/>
      <c r="AI73" s="4"/>
      <c r="AJ73" s="16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81"/>
      <c r="AI74" s="4"/>
      <c r="AJ74" s="16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1"/>
      <c r="AI75" s="4"/>
      <c r="AJ75" s="16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1"/>
      <c r="AI76" s="4"/>
      <c r="AJ76" s="16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1"/>
      <c r="AI77" s="4"/>
      <c r="AJ77" s="16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1"/>
      <c r="AI78" s="4"/>
      <c r="AJ78" s="16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1"/>
      <c r="AI79" s="4"/>
      <c r="AJ79" s="16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1"/>
      <c r="AI80" s="4"/>
      <c r="AJ80" s="16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1"/>
      <c r="AI81" s="4"/>
      <c r="AJ81" s="16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81"/>
      <c r="AI82" s="4"/>
      <c r="AJ82" s="16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1"/>
      <c r="AI83" s="4"/>
      <c r="AJ83" s="16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81"/>
      <c r="AI84" s="4"/>
      <c r="AJ84" s="16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1"/>
      <c r="AI85" s="4"/>
      <c r="AJ85" s="16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1"/>
      <c r="AI86" s="4"/>
      <c r="AJ86" s="16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1"/>
      <c r="AI87" s="4"/>
      <c r="AJ87" s="16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81"/>
      <c r="AI88" s="4"/>
      <c r="AJ88" s="16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81"/>
      <c r="AI89" s="4"/>
      <c r="AJ89" s="16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1"/>
      <c r="AI90" s="4"/>
      <c r="AJ90" s="16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1"/>
      <c r="AI91" s="4"/>
      <c r="AJ91" s="16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81"/>
      <c r="AI92" s="4"/>
      <c r="AJ92" s="16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1"/>
      <c r="AI93" s="4"/>
      <c r="AJ93" s="16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1"/>
      <c r="AI94" s="4"/>
      <c r="AJ94" s="16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1"/>
      <c r="AI95" s="4"/>
      <c r="AJ95" s="16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1"/>
      <c r="AI96" s="4"/>
      <c r="AJ96" s="16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1"/>
      <c r="AI97" s="4"/>
      <c r="AJ97" s="16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1"/>
      <c r="AI98" s="4"/>
      <c r="AJ98" s="16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1"/>
      <c r="AI99" s="4"/>
      <c r="AJ99" s="16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1"/>
      <c r="AI100" s="4"/>
      <c r="AJ100" s="16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81"/>
      <c r="AI101" s="4"/>
      <c r="AJ101" s="16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1"/>
      <c r="AI102" s="4"/>
      <c r="AJ102" s="16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1"/>
      <c r="AI103" s="4"/>
      <c r="AJ103" s="16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1"/>
      <c r="AI104" s="4"/>
      <c r="AJ104" s="16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1"/>
      <c r="AI105" s="4"/>
      <c r="AJ105" s="16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1"/>
      <c r="AI106" s="4"/>
      <c r="AJ106" s="16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1"/>
      <c r="AI107" s="4"/>
      <c r="AJ107" s="16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1"/>
      <c r="AI108" s="4"/>
      <c r="AJ108" s="16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1"/>
      <c r="AI109" s="4"/>
      <c r="AJ109" s="16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1"/>
      <c r="AI110" s="4"/>
      <c r="AJ110" s="16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1"/>
      <c r="AI111" s="4"/>
      <c r="AJ111" s="16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1"/>
      <c r="AI112" s="4"/>
      <c r="AJ112" s="16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1"/>
      <c r="AI113" s="4"/>
      <c r="AJ113" s="16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1"/>
      <c r="AI114" s="4"/>
      <c r="AJ114" s="16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1"/>
      <c r="AI115" s="4"/>
      <c r="AJ115" s="16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1"/>
      <c r="AI116" s="4"/>
      <c r="AJ116" s="16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81"/>
      <c r="AI117" s="4"/>
      <c r="AJ117" s="16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1"/>
      <c r="AI118" s="4"/>
      <c r="AJ118" s="16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1"/>
      <c r="AI119" s="4"/>
      <c r="AJ119" s="16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1"/>
      <c r="AI120" s="4"/>
      <c r="AJ120" s="16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1"/>
      <c r="AI121" s="4"/>
      <c r="AJ121" s="16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81"/>
      <c r="AI122" s="4"/>
      <c r="AJ122" s="16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1"/>
      <c r="AI123" s="4"/>
      <c r="AJ123" s="16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1"/>
      <c r="AI124" s="4"/>
      <c r="AJ124" s="16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1"/>
      <c r="AI125" s="4"/>
      <c r="AJ125" s="16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1"/>
      <c r="AI126" s="4"/>
      <c r="AJ126" s="16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1"/>
      <c r="AI127" s="4"/>
      <c r="AJ127" s="16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1"/>
      <c r="AI128" s="4"/>
      <c r="AJ128" s="16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81"/>
      <c r="AI129" s="4"/>
      <c r="AJ129" s="16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1"/>
      <c r="AI130" s="4"/>
      <c r="AJ130" s="16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1"/>
      <c r="AI131" s="4"/>
      <c r="AJ131" s="16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1"/>
      <c r="AI132" s="4"/>
      <c r="AJ132" s="16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1"/>
      <c r="AI133" s="4"/>
      <c r="AJ133" s="16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1"/>
      <c r="AI134" s="4"/>
      <c r="AJ134" s="16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81"/>
      <c r="AI135" s="4"/>
      <c r="AJ135" s="16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1"/>
      <c r="AI136" s="4"/>
      <c r="AJ136" s="16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1"/>
      <c r="AI137" s="4"/>
      <c r="AJ137" s="16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1"/>
      <c r="AI138" s="4"/>
      <c r="AJ138" s="16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81"/>
      <c r="AI139" s="4"/>
      <c r="AJ139" s="16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1"/>
      <c r="AI140" s="4"/>
      <c r="AJ140" s="16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1"/>
      <c r="AI141" s="4"/>
      <c r="AJ141" s="16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1"/>
      <c r="AI142" s="4"/>
      <c r="AJ142" s="16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81"/>
      <c r="AI143" s="4"/>
      <c r="AJ143" s="16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1"/>
      <c r="AI144" s="4"/>
      <c r="AJ144" s="16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1"/>
      <c r="AI145" s="4"/>
      <c r="AJ145" s="16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81"/>
      <c r="AI146" s="4"/>
      <c r="AJ146" s="16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81"/>
      <c r="AI147" s="4"/>
      <c r="AJ147" s="16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1"/>
      <c r="AI148" s="4"/>
      <c r="AJ148" s="16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81"/>
      <c r="AI149" s="4"/>
      <c r="AJ149" s="16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81"/>
      <c r="AI150" s="4"/>
      <c r="AJ150" s="16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1"/>
      <c r="AI151" s="4"/>
      <c r="AJ151" s="16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1"/>
      <c r="AI152" s="4"/>
      <c r="AJ152" s="16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1"/>
      <c r="AI153" s="4"/>
      <c r="AJ153" s="16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81"/>
      <c r="AI154" s="4"/>
      <c r="AJ154" s="16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1"/>
      <c r="AI155" s="4"/>
      <c r="AJ155" s="16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1"/>
      <c r="AI156" s="4"/>
      <c r="AJ156" s="16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1"/>
      <c r="AI157" s="4"/>
      <c r="AJ157" s="16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1"/>
      <c r="AI158" s="4"/>
      <c r="AJ158" s="16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1"/>
      <c r="AI159" s="4"/>
      <c r="AJ159" s="16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81"/>
      <c r="AI160" s="4"/>
      <c r="AJ160" s="16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81"/>
      <c r="AI161" s="4"/>
      <c r="AJ161" s="16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1"/>
      <c r="AI162" s="4"/>
      <c r="AJ162" s="16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81"/>
      <c r="AI163" s="4"/>
      <c r="AJ163" s="16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81"/>
      <c r="AI164" s="4"/>
      <c r="AJ164" s="16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81"/>
      <c r="AI165" s="4"/>
      <c r="AJ165" s="16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81"/>
      <c r="AI166" s="4"/>
      <c r="AJ166" s="16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81"/>
      <c r="AI167" s="4"/>
      <c r="AJ167" s="16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81"/>
      <c r="AI168" s="4"/>
      <c r="AJ168" s="16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81"/>
      <c r="AI169" s="4"/>
      <c r="AJ169" s="16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81"/>
      <c r="AI170" s="4"/>
      <c r="AJ170" s="16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81"/>
      <c r="AI171" s="4"/>
      <c r="AJ171" s="16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1"/>
      <c r="AI172" s="4"/>
      <c r="AJ172" s="16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81"/>
      <c r="AI173" s="4"/>
      <c r="AJ173" s="16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1"/>
      <c r="AI174" s="4"/>
      <c r="AJ174" s="16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81"/>
      <c r="AI175" s="4"/>
      <c r="AJ175" s="16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81"/>
      <c r="AI176" s="4"/>
      <c r="AJ176" s="16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81"/>
      <c r="AI177" s="4"/>
      <c r="AJ177" s="16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1"/>
      <c r="AI178" s="4"/>
      <c r="AJ178" s="16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81"/>
      <c r="AI179" s="4"/>
      <c r="AJ179" s="16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81"/>
      <c r="AI180" s="4"/>
      <c r="AJ180" s="16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81"/>
      <c r="AI181" s="4"/>
      <c r="AJ181" s="16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81"/>
      <c r="AI182" s="4"/>
      <c r="AJ182" s="16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1"/>
      <c r="AI183" s="4"/>
      <c r="AJ183" s="16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81"/>
      <c r="AI184" s="4"/>
      <c r="AJ184" s="16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81"/>
      <c r="AI185" s="4"/>
      <c r="AJ185" s="16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81"/>
      <c r="AI186" s="4"/>
      <c r="AJ186" s="16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81"/>
      <c r="AI187" s="4"/>
      <c r="AJ187" s="16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1"/>
      <c r="AI188" s="4"/>
      <c r="AJ188" s="16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1"/>
      <c r="AI189" s="4"/>
      <c r="AJ189" s="16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81"/>
      <c r="AI190" s="4"/>
      <c r="AJ190" s="16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81"/>
      <c r="AI191" s="4"/>
      <c r="AJ191" s="16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81"/>
      <c r="AI192" s="4"/>
      <c r="AJ192" s="16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81"/>
      <c r="AI193" s="4"/>
      <c r="AJ193" s="16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81"/>
      <c r="AI194" s="4"/>
      <c r="AJ194" s="16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1"/>
      <c r="AI195" s="4"/>
      <c r="AJ195" s="16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1"/>
      <c r="AI196" s="4"/>
      <c r="AJ196" s="16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81"/>
      <c r="AI197" s="4"/>
      <c r="AJ197" s="16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1"/>
      <c r="AI198" s="4"/>
      <c r="AJ198" s="16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81"/>
      <c r="AI199" s="4"/>
      <c r="AJ199" s="16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81"/>
      <c r="AI200" s="4"/>
      <c r="AJ200" s="16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81"/>
      <c r="AI201" s="4"/>
      <c r="AJ201" s="16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1"/>
      <c r="AI202" s="4"/>
      <c r="AJ202" s="16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1"/>
      <c r="AI203" s="4"/>
      <c r="AJ203" s="16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1"/>
      <c r="AI204" s="4"/>
      <c r="AJ204" s="16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1"/>
      <c r="AI205" s="4"/>
      <c r="AJ205" s="16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81"/>
      <c r="AI206" s="4"/>
      <c r="AJ206" s="16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81"/>
      <c r="AI207" s="4"/>
      <c r="AJ207" s="16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81"/>
      <c r="AI208" s="4"/>
      <c r="AJ208" s="16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1"/>
      <c r="AI209" s="4"/>
      <c r="AJ209" s="16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1"/>
      <c r="AI210" s="4"/>
      <c r="AJ210" s="16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81"/>
      <c r="AI211" s="4"/>
      <c r="AJ211" s="16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81"/>
      <c r="AI212" s="4"/>
      <c r="AJ212" s="16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1"/>
      <c r="AI213" s="4"/>
      <c r="AJ213" s="16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1"/>
      <c r="AI214" s="4"/>
      <c r="AJ214" s="16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1"/>
      <c r="AI215" s="4"/>
      <c r="AJ215" s="16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1"/>
      <c r="AI216" s="4"/>
      <c r="AJ216" s="16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1"/>
      <c r="AI217" s="4"/>
      <c r="AJ217" s="16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81"/>
      <c r="AI218" s="4"/>
      <c r="AJ218" s="16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1"/>
      <c r="AI219" s="4"/>
      <c r="AJ219" s="16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81"/>
      <c r="AI220" s="4"/>
      <c r="AJ220" s="16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1"/>
      <c r="AI221" s="4"/>
      <c r="AJ221" s="16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81"/>
      <c r="AI222" s="4"/>
      <c r="AJ222" s="16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K2"/>
    <mergeCell ref="A3:A4"/>
    <mergeCell ref="AH3:AI4"/>
    <mergeCell ref="AJ3:AJ4"/>
    <mergeCell ref="AK3:AK4"/>
    <mergeCell ref="AH20:AK20"/>
    <mergeCell ref="B24:Q24"/>
  </mergeCells>
  <conditionalFormatting sqref="C19:Y19 AA19 AE19:AF19">
    <cfRule type="cellIs" dxfId="0" priority="1" operator="lessThanOrEqual">
      <formula>$C$20</formula>
    </cfRule>
  </conditionalFormatting>
  <conditionalFormatting sqref="C19:Y19 AA19 AE19:AF19">
    <cfRule type="cellIs" dxfId="1" priority="2" operator="equal">
      <formula>$C$20+1</formula>
    </cfRule>
  </conditionalFormatting>
  <conditionalFormatting sqref="C19:Y19 AA19 AE19:AF19">
    <cfRule type="cellIs" dxfId="2" priority="3" operator="equal">
      <formula>$C$20+2</formula>
    </cfRule>
  </conditionalFormatting>
  <conditionalFormatting sqref="AB19:AD19">
    <cfRule type="cellIs" dxfId="0" priority="4" operator="lessThanOrEqual">
      <formula>$C$20</formula>
    </cfRule>
  </conditionalFormatting>
  <conditionalFormatting sqref="AB19:AD19">
    <cfRule type="cellIs" dxfId="1" priority="5" operator="equal">
      <formula>$C$20+1</formula>
    </cfRule>
  </conditionalFormatting>
  <conditionalFormatting sqref="AB19:AD19">
    <cfRule type="cellIs" dxfId="2" priority="6" operator="equal">
      <formula>$C$20+2</formula>
    </cfRule>
  </conditionalFormatting>
  <conditionalFormatting sqref="Z19">
    <cfRule type="cellIs" dxfId="0" priority="7" operator="lessThanOrEqual">
      <formula>$C$20</formula>
    </cfRule>
  </conditionalFormatting>
  <conditionalFormatting sqref="Z19">
    <cfRule type="cellIs" dxfId="1" priority="8" operator="equal">
      <formula>$C$20+1</formula>
    </cfRule>
  </conditionalFormatting>
  <conditionalFormatting sqref="Z19">
    <cfRule type="cellIs" dxfId="2" priority="9" operator="equal">
      <formula>$C$20+2</formula>
    </cfRule>
  </conditionalFormatting>
  <conditionalFormatting sqref="C18:E20 F18:AG18 F20:AG20">
    <cfRule type="cellIs" dxfId="0" priority="10" operator="lessThanOrEqual">
      <formula>#REF!</formula>
    </cfRule>
  </conditionalFormatting>
  <conditionalFormatting sqref="C18:E20 F18:AG18 F20:AG20">
    <cfRule type="cellIs" dxfId="1" priority="11" operator="equal">
      <formula>#REF!+1</formula>
    </cfRule>
  </conditionalFormatting>
  <conditionalFormatting sqref="C18:E20 F18:AG18 F20:AG20">
    <cfRule type="cellIs" dxfId="2" priority="12" operator="equal">
      <formula>#REF!+2</formula>
    </cfRule>
  </conditionalFormatting>
  <dataValidations>
    <dataValidation type="list" allowBlank="1" showErrorMessage="1" sqref="C5:AG14 C15:AC15 AE15:AG15 C16:Y16 AA16:AG16 C17:T17 V17:AG17">
      <formula1>$AM$5:$AQ$5</formula1>
    </dataValidation>
  </dataValidations>
  <printOptions horizontalCentered="1"/>
  <pageMargins bottom="0.7480314960629921" footer="0.0" header="0.0" left="0.23622047244094488" right="0.23622047244094488" top="0.7480314960629921"/>
  <pageSetup paperSize="8" orientation="landscape"/>
  <drawing r:id="rId1"/>
</worksheet>
</file>