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348"/>
  </bookViews>
  <sheets>
    <sheet name="Sheet1" sheetId="1" r:id="rId1"/>
  </sheets>
  <externalReferences>
    <externalReference r:id="rId2"/>
  </externalReferenc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21" i="1" l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20" i="1"/>
  <c r="R154" i="1" l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Q121" i="1"/>
  <c r="R121" i="1" s="1"/>
  <c r="Q120" i="1"/>
  <c r="R120" i="1" s="1"/>
  <c r="Q119" i="1"/>
  <c r="R119" i="1" s="1"/>
  <c r="Q118" i="1"/>
  <c r="R118" i="1" s="1"/>
  <c r="Q117" i="1"/>
  <c r="R117" i="1" s="1"/>
  <c r="Q116" i="1"/>
  <c r="R116" i="1" s="1"/>
  <c r="Q115" i="1"/>
  <c r="R115" i="1" s="1"/>
  <c r="R114" i="1"/>
  <c r="R113" i="1"/>
  <c r="R112" i="1"/>
  <c r="R111" i="1"/>
  <c r="R110" i="1"/>
  <c r="R109" i="1"/>
  <c r="S108" i="1"/>
  <c r="R108" i="1"/>
  <c r="P108" i="1"/>
  <c r="P109" i="1" s="1"/>
  <c r="R107" i="1"/>
  <c r="S107" i="1" s="1"/>
  <c r="S109" i="1" l="1"/>
  <c r="P110" i="1"/>
  <c r="L115" i="1"/>
  <c r="Y53" i="1" s="1"/>
  <c r="F115" i="1"/>
  <c r="X53" i="1" s="1"/>
  <c r="L114" i="1"/>
  <c r="Q52" i="1" s="1"/>
  <c r="F114" i="1"/>
  <c r="P52" i="1" s="1"/>
  <c r="L113" i="1"/>
  <c r="Y51" i="1" s="1"/>
  <c r="F113" i="1"/>
  <c r="P51" i="1" s="1"/>
  <c r="L112" i="1"/>
  <c r="Q50" i="1" s="1"/>
  <c r="F112" i="1"/>
  <c r="P50" i="1" s="1"/>
  <c r="L111" i="1"/>
  <c r="Y49" i="1" s="1"/>
  <c r="F111" i="1"/>
  <c r="X49" i="1" s="1"/>
  <c r="L110" i="1"/>
  <c r="Q48" i="1" s="1"/>
  <c r="F110" i="1"/>
  <c r="X48" i="1" s="1"/>
  <c r="L109" i="1"/>
  <c r="Q47" i="1" s="1"/>
  <c r="F109" i="1"/>
  <c r="P47" i="1" s="1"/>
  <c r="L108" i="1"/>
  <c r="Q46" i="1" s="1"/>
  <c r="F108" i="1"/>
  <c r="P46" i="1" s="1"/>
  <c r="L107" i="1"/>
  <c r="Y45" i="1" s="1"/>
  <c r="F107" i="1"/>
  <c r="P45" i="1" s="1"/>
  <c r="L106" i="1"/>
  <c r="Q44" i="1" s="1"/>
  <c r="F106" i="1"/>
  <c r="X44" i="1" s="1"/>
  <c r="L105" i="1"/>
  <c r="Y43" i="1" s="1"/>
  <c r="F105" i="1"/>
  <c r="P43" i="1" s="1"/>
  <c r="L104" i="1"/>
  <c r="Y42" i="1" s="1"/>
  <c r="F104" i="1"/>
  <c r="P42" i="1" s="1"/>
  <c r="L103" i="1"/>
  <c r="Q41" i="1" s="1"/>
  <c r="F103" i="1"/>
  <c r="X41" i="1" s="1"/>
  <c r="L102" i="1"/>
  <c r="Q40" i="1" s="1"/>
  <c r="F102" i="1"/>
  <c r="X40" i="1" s="1"/>
  <c r="L101" i="1"/>
  <c r="Q39" i="1" s="1"/>
  <c r="F101" i="1"/>
  <c r="P39" i="1" s="1"/>
  <c r="L100" i="1"/>
  <c r="Q38" i="1" s="1"/>
  <c r="F100" i="1"/>
  <c r="P38" i="1" s="1"/>
  <c r="L99" i="1"/>
  <c r="Q37" i="1" s="1"/>
  <c r="F99" i="1"/>
  <c r="X37" i="1" s="1"/>
  <c r="L98" i="1"/>
  <c r="Q36" i="1" s="1"/>
  <c r="F98" i="1"/>
  <c r="X36" i="1" s="1"/>
  <c r="L97" i="1"/>
  <c r="Y35" i="1" s="1"/>
  <c r="F97" i="1"/>
  <c r="P35" i="1" s="1"/>
  <c r="L96" i="1"/>
  <c r="Q34" i="1" s="1"/>
  <c r="F96" i="1"/>
  <c r="P34" i="1" s="1"/>
  <c r="L95" i="1"/>
  <c r="Y33" i="1" s="1"/>
  <c r="F95" i="1"/>
  <c r="X33" i="1" s="1"/>
  <c r="L94" i="1"/>
  <c r="Q32" i="1" s="1"/>
  <c r="F94" i="1"/>
  <c r="X32" i="1" s="1"/>
  <c r="L93" i="1"/>
  <c r="Q31" i="1" s="1"/>
  <c r="F93" i="1"/>
  <c r="P31" i="1" s="1"/>
  <c r="L92" i="1"/>
  <c r="Q30" i="1" s="1"/>
  <c r="F92" i="1"/>
  <c r="P30" i="1" s="1"/>
  <c r="L91" i="1"/>
  <c r="Y29" i="1" s="1"/>
  <c r="F91" i="1"/>
  <c r="X29" i="1" s="1"/>
  <c r="L90" i="1"/>
  <c r="Q28" i="1" s="1"/>
  <c r="F90" i="1"/>
  <c r="P28" i="1" s="1"/>
  <c r="L89" i="1"/>
  <c r="Y27" i="1" s="1"/>
  <c r="F89" i="1"/>
  <c r="P27" i="1" s="1"/>
  <c r="L88" i="1"/>
  <c r="Q26" i="1" s="1"/>
  <c r="F88" i="1"/>
  <c r="P26" i="1" s="1"/>
  <c r="L87" i="1"/>
  <c r="Y25" i="1" s="1"/>
  <c r="F87" i="1"/>
  <c r="X25" i="1" s="1"/>
  <c r="L86" i="1"/>
  <c r="Q24" i="1" s="1"/>
  <c r="F86" i="1"/>
  <c r="X24" i="1" s="1"/>
  <c r="L85" i="1"/>
  <c r="Q23" i="1" s="1"/>
  <c r="F85" i="1"/>
  <c r="X23" i="1" s="1"/>
  <c r="L84" i="1"/>
  <c r="Q22" i="1" s="1"/>
  <c r="F84" i="1"/>
  <c r="P22" i="1" s="1"/>
  <c r="L83" i="1"/>
  <c r="Q21" i="1" s="1"/>
  <c r="F83" i="1"/>
  <c r="X21" i="1" s="1"/>
  <c r="L82" i="1"/>
  <c r="Q20" i="1" s="1"/>
  <c r="F82" i="1"/>
  <c r="X20" i="1" s="1"/>
  <c r="L81" i="1"/>
  <c r="Y19" i="1" s="1"/>
  <c r="F81" i="1"/>
  <c r="P19" i="1" s="1"/>
  <c r="L80" i="1"/>
  <c r="Q18" i="1" s="1"/>
  <c r="F80" i="1"/>
  <c r="P18" i="1" s="1"/>
  <c r="L79" i="1"/>
  <c r="Q17" i="1" s="1"/>
  <c r="F79" i="1"/>
  <c r="X17" i="1" s="1"/>
  <c r="L78" i="1"/>
  <c r="Q16" i="1" s="1"/>
  <c r="F78" i="1"/>
  <c r="X16" i="1" s="1"/>
  <c r="L77" i="1"/>
  <c r="Q15" i="1" s="1"/>
  <c r="F77" i="1"/>
  <c r="P15" i="1" s="1"/>
  <c r="L76" i="1"/>
  <c r="Q14" i="1" s="1"/>
  <c r="F76" i="1"/>
  <c r="P14" i="1" s="1"/>
  <c r="L75" i="1"/>
  <c r="Y13" i="1" s="1"/>
  <c r="F75" i="1"/>
  <c r="X13" i="1" s="1"/>
  <c r="L74" i="1"/>
  <c r="Q12" i="1" s="1"/>
  <c r="F74" i="1"/>
  <c r="P12" i="1" s="1"/>
  <c r="L73" i="1"/>
  <c r="Y11" i="1" s="1"/>
  <c r="F73" i="1"/>
  <c r="P11" i="1" s="1"/>
  <c r="L72" i="1"/>
  <c r="Q10" i="1" s="1"/>
  <c r="F72" i="1"/>
  <c r="P10" i="1" s="1"/>
  <c r="L71" i="1"/>
  <c r="Y9" i="1" s="1"/>
  <c r="F71" i="1"/>
  <c r="X9" i="1" s="1"/>
  <c r="L70" i="1"/>
  <c r="Q8" i="1" s="1"/>
  <c r="F70" i="1"/>
  <c r="X8" i="1" s="1"/>
  <c r="L69" i="1"/>
  <c r="Q7" i="1" s="1"/>
  <c r="F69" i="1"/>
  <c r="P7" i="1" s="1"/>
  <c r="L68" i="1"/>
  <c r="Q6" i="1" s="1"/>
  <c r="F68" i="1"/>
  <c r="P6" i="1" s="1"/>
  <c r="L51" i="1"/>
  <c r="R53" i="1" s="1"/>
  <c r="F51" i="1"/>
  <c r="O53" i="1" s="1"/>
  <c r="L50" i="1"/>
  <c r="R52" i="1" s="1"/>
  <c r="F50" i="1"/>
  <c r="O52" i="1" s="1"/>
  <c r="L49" i="1"/>
  <c r="Z51" i="1" s="1"/>
  <c r="F49" i="1"/>
  <c r="O51" i="1" s="1"/>
  <c r="L48" i="1"/>
  <c r="Z50" i="1" s="1"/>
  <c r="F48" i="1"/>
  <c r="O50" i="1" s="1"/>
  <c r="L47" i="1"/>
  <c r="R49" i="1" s="1"/>
  <c r="F47" i="1"/>
  <c r="O49" i="1" s="1"/>
  <c r="L46" i="1"/>
  <c r="R48" i="1" s="1"/>
  <c r="F46" i="1"/>
  <c r="W48" i="1" s="1"/>
  <c r="Q45" i="1"/>
  <c r="L45" i="1"/>
  <c r="R47" i="1" s="1"/>
  <c r="F45" i="1"/>
  <c r="O47" i="1" s="1"/>
  <c r="L44" i="1"/>
  <c r="R46" i="1" s="1"/>
  <c r="F44" i="1"/>
  <c r="O46" i="1" s="1"/>
  <c r="L43" i="1"/>
  <c r="R45" i="1" s="1"/>
  <c r="F43" i="1"/>
  <c r="O45" i="1" s="1"/>
  <c r="L42" i="1"/>
  <c r="R44" i="1" s="1"/>
  <c r="F42" i="1"/>
  <c r="W44" i="1" s="1"/>
  <c r="L41" i="1"/>
  <c r="Z43" i="1" s="1"/>
  <c r="F41" i="1"/>
  <c r="O43" i="1" s="1"/>
  <c r="L40" i="1"/>
  <c r="Z42" i="1" s="1"/>
  <c r="F40" i="1"/>
  <c r="O42" i="1" s="1"/>
  <c r="L39" i="1"/>
  <c r="R41" i="1" s="1"/>
  <c r="F39" i="1"/>
  <c r="O41" i="1" s="1"/>
  <c r="L38" i="1"/>
  <c r="R40" i="1" s="1"/>
  <c r="F38" i="1"/>
  <c r="W40" i="1" s="1"/>
  <c r="L37" i="1"/>
  <c r="R39" i="1" s="1"/>
  <c r="F37" i="1"/>
  <c r="O39" i="1" s="1"/>
  <c r="L36" i="1"/>
  <c r="R38" i="1" s="1"/>
  <c r="F36" i="1"/>
  <c r="O38" i="1" s="1"/>
  <c r="L35" i="1"/>
  <c r="R37" i="1" s="1"/>
  <c r="F35" i="1"/>
  <c r="O37" i="1" s="1"/>
  <c r="L34" i="1"/>
  <c r="R36" i="1" s="1"/>
  <c r="F34" i="1"/>
  <c r="W36" i="1" s="1"/>
  <c r="L33" i="1"/>
  <c r="R35" i="1" s="1"/>
  <c r="F33" i="1"/>
  <c r="W35" i="1" s="1"/>
  <c r="L32" i="1"/>
  <c r="R34" i="1" s="1"/>
  <c r="F32" i="1"/>
  <c r="O34" i="1" s="1"/>
  <c r="L31" i="1"/>
  <c r="R33" i="1" s="1"/>
  <c r="F31" i="1"/>
  <c r="O33" i="1" s="1"/>
  <c r="L30" i="1"/>
  <c r="R32" i="1" s="1"/>
  <c r="F30" i="1"/>
  <c r="O32" i="1" s="1"/>
  <c r="L29" i="1"/>
  <c r="R31" i="1" s="1"/>
  <c r="F29" i="1"/>
  <c r="W31" i="1" s="1"/>
  <c r="L28" i="1"/>
  <c r="R30" i="1" s="1"/>
  <c r="F28" i="1"/>
  <c r="O30" i="1" s="1"/>
  <c r="L27" i="1"/>
  <c r="R29" i="1" s="1"/>
  <c r="F27" i="1"/>
  <c r="O29" i="1" s="1"/>
  <c r="L26" i="1"/>
  <c r="R28" i="1" s="1"/>
  <c r="F26" i="1"/>
  <c r="W28" i="1" s="1"/>
  <c r="L25" i="1"/>
  <c r="R27" i="1" s="1"/>
  <c r="F25" i="1"/>
  <c r="W27" i="1" s="1"/>
  <c r="L24" i="1"/>
  <c r="Z26" i="1" s="1"/>
  <c r="F24" i="1"/>
  <c r="W26" i="1" s="1"/>
  <c r="L23" i="1"/>
  <c r="Z25" i="1" s="1"/>
  <c r="F23" i="1"/>
  <c r="O25" i="1" s="1"/>
  <c r="L22" i="1"/>
  <c r="Z24" i="1" s="1"/>
  <c r="F22" i="1"/>
  <c r="O24" i="1" s="1"/>
  <c r="L21" i="1"/>
  <c r="Z23" i="1" s="1"/>
  <c r="F21" i="1"/>
  <c r="O23" i="1" s="1"/>
  <c r="L20" i="1"/>
  <c r="R22" i="1" s="1"/>
  <c r="F20" i="1"/>
  <c r="O22" i="1" s="1"/>
  <c r="L19" i="1"/>
  <c r="R21" i="1" s="1"/>
  <c r="F19" i="1"/>
  <c r="O21" i="1" s="1"/>
  <c r="L18" i="1"/>
  <c r="R20" i="1" s="1"/>
  <c r="F18" i="1"/>
  <c r="O20" i="1" s="1"/>
  <c r="L17" i="1"/>
  <c r="R19" i="1" s="1"/>
  <c r="F17" i="1"/>
  <c r="O19" i="1" s="1"/>
  <c r="L16" i="1"/>
  <c r="R18" i="1" s="1"/>
  <c r="F16" i="1"/>
  <c r="O18" i="1" s="1"/>
  <c r="L15" i="1"/>
  <c r="R17" i="1" s="1"/>
  <c r="F15" i="1"/>
  <c r="W17" i="1" s="1"/>
  <c r="L14" i="1"/>
  <c r="R16" i="1" s="1"/>
  <c r="F14" i="1"/>
  <c r="O16" i="1" s="1"/>
  <c r="L13" i="1"/>
  <c r="R15" i="1" s="1"/>
  <c r="F13" i="1"/>
  <c r="O15" i="1" s="1"/>
  <c r="L12" i="1"/>
  <c r="R14" i="1" s="1"/>
  <c r="F12" i="1"/>
  <c r="O14" i="1" s="1"/>
  <c r="L11" i="1"/>
  <c r="R13" i="1" s="1"/>
  <c r="F11" i="1"/>
  <c r="O13" i="1" s="1"/>
  <c r="L10" i="1"/>
  <c r="R12" i="1" s="1"/>
  <c r="F10" i="1"/>
  <c r="O12" i="1" s="1"/>
  <c r="Q9" i="1"/>
  <c r="L9" i="1"/>
  <c r="Z11" i="1" s="1"/>
  <c r="F9" i="1"/>
  <c r="O11" i="1" s="1"/>
  <c r="L8" i="1"/>
  <c r="R10" i="1" s="1"/>
  <c r="F8" i="1"/>
  <c r="O10" i="1" s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L7" i="1"/>
  <c r="R9" i="1" s="1"/>
  <c r="F7" i="1"/>
  <c r="W9" i="1" s="1"/>
  <c r="L6" i="1"/>
  <c r="R8" i="1" s="1"/>
  <c r="F6" i="1"/>
  <c r="O8" i="1" s="1"/>
  <c r="L5" i="1"/>
  <c r="Z7" i="1" s="1"/>
  <c r="F5" i="1"/>
  <c r="O7" i="1" s="1"/>
  <c r="L4" i="1"/>
  <c r="Z6" i="1" s="1"/>
  <c r="F4" i="1"/>
  <c r="O6" i="1" s="1"/>
  <c r="Z45" i="1" l="1"/>
  <c r="R43" i="1"/>
  <c r="Z30" i="1"/>
  <c r="R6" i="1"/>
  <c r="V31" i="1" s="1"/>
  <c r="P53" i="1"/>
  <c r="P49" i="1"/>
  <c r="P41" i="1"/>
  <c r="X38" i="1"/>
  <c r="X30" i="1"/>
  <c r="P29" i="1"/>
  <c r="X26" i="1"/>
  <c r="P25" i="1"/>
  <c r="P13" i="1"/>
  <c r="T13" i="1" s="1"/>
  <c r="Q53" i="1"/>
  <c r="U53" i="1" s="1"/>
  <c r="Q49" i="1"/>
  <c r="U49" i="1" s="1"/>
  <c r="Q42" i="1"/>
  <c r="Y41" i="1"/>
  <c r="Y38" i="1"/>
  <c r="Y37" i="1"/>
  <c r="Q33" i="1"/>
  <c r="Q29" i="1"/>
  <c r="U29" i="1" s="1"/>
  <c r="Q25" i="1"/>
  <c r="Y21" i="1"/>
  <c r="Y17" i="1"/>
  <c r="Y14" i="1"/>
  <c r="Q13" i="1"/>
  <c r="U13" i="1" s="1"/>
  <c r="Q11" i="1"/>
  <c r="U11" i="1" s="1"/>
  <c r="Y6" i="1"/>
  <c r="O48" i="1"/>
  <c r="S48" i="1" s="1"/>
  <c r="S43" i="1"/>
  <c r="O40" i="1"/>
  <c r="O36" i="1"/>
  <c r="W34" i="1"/>
  <c r="W25" i="1"/>
  <c r="W16" i="1"/>
  <c r="O9" i="1"/>
  <c r="S23" i="1"/>
  <c r="Q19" i="1"/>
  <c r="Q43" i="1"/>
  <c r="U43" i="1" s="1"/>
  <c r="Y30" i="1"/>
  <c r="Q35" i="1"/>
  <c r="U35" i="1" s="1"/>
  <c r="Q51" i="1"/>
  <c r="Y46" i="1"/>
  <c r="Q27" i="1"/>
  <c r="U27" i="1" s="1"/>
  <c r="Y22" i="1"/>
  <c r="X51" i="1"/>
  <c r="P23" i="1"/>
  <c r="X15" i="1"/>
  <c r="P9" i="1"/>
  <c r="T9" i="1" s="1"/>
  <c r="P21" i="1"/>
  <c r="T21" i="1" s="1"/>
  <c r="X34" i="1"/>
  <c r="X14" i="1"/>
  <c r="P33" i="1"/>
  <c r="T33" i="1" s="1"/>
  <c r="X31" i="1"/>
  <c r="X10" i="1"/>
  <c r="X47" i="1"/>
  <c r="P17" i="1"/>
  <c r="T17" i="1" s="1"/>
  <c r="P37" i="1"/>
  <c r="T37" i="1" s="1"/>
  <c r="X42" i="1"/>
  <c r="X22" i="1"/>
  <c r="X39" i="1"/>
  <c r="X18" i="1"/>
  <c r="R50" i="1"/>
  <c r="Z29" i="1"/>
  <c r="R23" i="1"/>
  <c r="Z22" i="1"/>
  <c r="Z14" i="1"/>
  <c r="Z53" i="1"/>
  <c r="Z38" i="1"/>
  <c r="R11" i="1"/>
  <c r="R24" i="1"/>
  <c r="R26" i="1"/>
  <c r="R51" i="1"/>
  <c r="Z46" i="1"/>
  <c r="S12" i="1"/>
  <c r="S7" i="1"/>
  <c r="S21" i="1"/>
  <c r="W49" i="1"/>
  <c r="W8" i="1"/>
  <c r="W20" i="1"/>
  <c r="W50" i="1"/>
  <c r="S24" i="1"/>
  <c r="W45" i="1"/>
  <c r="S11" i="1"/>
  <c r="S51" i="1"/>
  <c r="W42" i="1"/>
  <c r="W53" i="1"/>
  <c r="S37" i="1"/>
  <c r="S8" i="1"/>
  <c r="S22" i="1"/>
  <c r="S32" i="1"/>
  <c r="W41" i="1"/>
  <c r="P111" i="1"/>
  <c r="S110" i="1"/>
  <c r="W33" i="1"/>
  <c r="W15" i="1"/>
  <c r="W7" i="1"/>
  <c r="Z13" i="1"/>
  <c r="P20" i="1"/>
  <c r="T20" i="1" s="1"/>
  <c r="O31" i="1"/>
  <c r="S31" i="1" s="1"/>
  <c r="O35" i="1"/>
  <c r="S35" i="1" s="1"/>
  <c r="S36" i="1"/>
  <c r="R42" i="1"/>
  <c r="V42" i="1" s="1"/>
  <c r="O44" i="1"/>
  <c r="S44" i="1" s="1"/>
  <c r="W32" i="1"/>
  <c r="W23" i="1"/>
  <c r="W14" i="1"/>
  <c r="X6" i="1"/>
  <c r="X46" i="1"/>
  <c r="Y52" i="1"/>
  <c r="Y44" i="1"/>
  <c r="Y36" i="1"/>
  <c r="Y28" i="1"/>
  <c r="Y20" i="1"/>
  <c r="Y12" i="1"/>
  <c r="Z52" i="1"/>
  <c r="Z44" i="1"/>
  <c r="Z36" i="1"/>
  <c r="Z28" i="1"/>
  <c r="Z20" i="1"/>
  <c r="Z12" i="1"/>
  <c r="V15" i="1"/>
  <c r="P36" i="1"/>
  <c r="T36" i="1" s="1"/>
  <c r="P40" i="1"/>
  <c r="T40" i="1" s="1"/>
  <c r="P48" i="1"/>
  <c r="W24" i="1"/>
  <c r="Z37" i="1"/>
  <c r="Z21" i="1"/>
  <c r="S20" i="1"/>
  <c r="O27" i="1"/>
  <c r="S27" i="1" s="1"/>
  <c r="P44" i="1"/>
  <c r="T44" i="1" s="1"/>
  <c r="W47" i="1"/>
  <c r="W39" i="1"/>
  <c r="W22" i="1"/>
  <c r="W13" i="1"/>
  <c r="X28" i="1"/>
  <c r="X12" i="1"/>
  <c r="Z35" i="1"/>
  <c r="Z27" i="1"/>
  <c r="Z19" i="1"/>
  <c r="S13" i="1"/>
  <c r="V18" i="1"/>
  <c r="R25" i="1"/>
  <c r="V25" i="1" s="1"/>
  <c r="S29" i="1"/>
  <c r="W6" i="1"/>
  <c r="W46" i="1"/>
  <c r="W38" i="1"/>
  <c r="W30" i="1"/>
  <c r="W21" i="1"/>
  <c r="W12" i="1"/>
  <c r="X52" i="1"/>
  <c r="X43" i="1"/>
  <c r="X35" i="1"/>
  <c r="X27" i="1"/>
  <c r="X19" i="1"/>
  <c r="X11" i="1"/>
  <c r="Y50" i="1"/>
  <c r="Y34" i="1"/>
  <c r="Y26" i="1"/>
  <c r="Y18" i="1"/>
  <c r="Y10" i="1"/>
  <c r="Z34" i="1"/>
  <c r="Z18" i="1"/>
  <c r="Z10" i="1"/>
  <c r="V44" i="1"/>
  <c r="V51" i="1"/>
  <c r="W37" i="1"/>
  <c r="W29" i="1"/>
  <c r="W11" i="1"/>
  <c r="Z49" i="1"/>
  <c r="Z41" i="1"/>
  <c r="Z33" i="1"/>
  <c r="Z17" i="1"/>
  <c r="Z9" i="1"/>
  <c r="W52" i="1"/>
  <c r="W19" i="1"/>
  <c r="W10" i="1"/>
  <c r="X50" i="1"/>
  <c r="Y48" i="1"/>
  <c r="Y40" i="1"/>
  <c r="Y32" i="1"/>
  <c r="Y24" i="1"/>
  <c r="Y16" i="1"/>
  <c r="Y8" i="1"/>
  <c r="Z48" i="1"/>
  <c r="Z40" i="1"/>
  <c r="Z32" i="1"/>
  <c r="Z16" i="1"/>
  <c r="Z8" i="1"/>
  <c r="V6" i="1"/>
  <c r="R7" i="1"/>
  <c r="P24" i="1"/>
  <c r="T24" i="1" s="1"/>
  <c r="P16" i="1"/>
  <c r="T16" i="1" s="1"/>
  <c r="P32" i="1"/>
  <c r="T32" i="1" s="1"/>
  <c r="O26" i="1"/>
  <c r="S26" i="1" s="1"/>
  <c r="W51" i="1"/>
  <c r="W43" i="1"/>
  <c r="W18" i="1"/>
  <c r="X7" i="1"/>
  <c r="Y47" i="1"/>
  <c r="Y39" i="1"/>
  <c r="Y31" i="1"/>
  <c r="Y23" i="1"/>
  <c r="Y15" i="1"/>
  <c r="Y7" i="1"/>
  <c r="Z47" i="1"/>
  <c r="Z39" i="1"/>
  <c r="Z31" i="1"/>
  <c r="Z15" i="1"/>
  <c r="O28" i="1"/>
  <c r="S28" i="1" s="1"/>
  <c r="O17" i="1"/>
  <c r="S17" i="1" s="1"/>
  <c r="P8" i="1"/>
  <c r="T8" i="1" s="1"/>
  <c r="X45" i="1"/>
  <c r="T47" i="1"/>
  <c r="T39" i="1"/>
  <c r="T31" i="1"/>
  <c r="T23" i="1"/>
  <c r="T15" i="1"/>
  <c r="T7" i="1"/>
  <c r="T52" i="1"/>
  <c r="T46" i="1"/>
  <c r="T38" i="1"/>
  <c r="T30" i="1"/>
  <c r="T22" i="1"/>
  <c r="T14" i="1"/>
  <c r="T6" i="1"/>
  <c r="T51" i="1"/>
  <c r="T43" i="1"/>
  <c r="T35" i="1"/>
  <c r="T27" i="1"/>
  <c r="T34" i="1"/>
  <c r="T19" i="1"/>
  <c r="T18" i="1"/>
  <c r="T45" i="1"/>
  <c r="T10" i="1"/>
  <c r="T48" i="1"/>
  <c r="T28" i="1"/>
  <c r="T41" i="1"/>
  <c r="T29" i="1"/>
  <c r="T26" i="1"/>
  <c r="T25" i="1"/>
  <c r="T53" i="1"/>
  <c r="T49" i="1"/>
  <c r="T12" i="1"/>
  <c r="T42" i="1"/>
  <c r="T11" i="1"/>
  <c r="T50" i="1"/>
  <c r="U44" i="1"/>
  <c r="U36" i="1"/>
  <c r="U28" i="1"/>
  <c r="U20" i="1"/>
  <c r="U12" i="1"/>
  <c r="U41" i="1"/>
  <c r="U51" i="1"/>
  <c r="U19" i="1"/>
  <c r="U48" i="1"/>
  <c r="U40" i="1"/>
  <c r="U32" i="1"/>
  <c r="U46" i="1"/>
  <c r="U18" i="1"/>
  <c r="U17" i="1"/>
  <c r="U16" i="1"/>
  <c r="U6" i="1"/>
  <c r="U50" i="1"/>
  <c r="U34" i="1"/>
  <c r="U10" i="1"/>
  <c r="U52" i="1"/>
  <c r="U39" i="1"/>
  <c r="U15" i="1"/>
  <c r="U14" i="1"/>
  <c r="U7" i="1"/>
  <c r="U47" i="1"/>
  <c r="U26" i="1"/>
  <c r="U25" i="1"/>
  <c r="U24" i="1"/>
  <c r="U33" i="1"/>
  <c r="U37" i="1"/>
  <c r="U45" i="1"/>
  <c r="U8" i="1"/>
  <c r="U31" i="1"/>
  <c r="U30" i="1"/>
  <c r="U23" i="1"/>
  <c r="U42" i="1"/>
  <c r="U22" i="1"/>
  <c r="U21" i="1"/>
  <c r="U9" i="1"/>
  <c r="U38" i="1"/>
  <c r="S14" i="1"/>
  <c r="V22" i="1"/>
  <c r="S50" i="1"/>
  <c r="S42" i="1"/>
  <c r="S34" i="1"/>
  <c r="S18" i="1"/>
  <c r="S10" i="1"/>
  <c r="S47" i="1"/>
  <c r="S39" i="1"/>
  <c r="S53" i="1"/>
  <c r="S49" i="1"/>
  <c r="S41" i="1"/>
  <c r="S33" i="1"/>
  <c r="S25" i="1"/>
  <c r="S9" i="1"/>
  <c r="S52" i="1"/>
  <c r="S46" i="1"/>
  <c r="S38" i="1"/>
  <c r="S30" i="1"/>
  <c r="V13" i="1"/>
  <c r="S15" i="1"/>
  <c r="S40" i="1"/>
  <c r="V49" i="1"/>
  <c r="V41" i="1"/>
  <c r="V17" i="1"/>
  <c r="V46" i="1"/>
  <c r="V38" i="1"/>
  <c r="V48" i="1"/>
  <c r="V45" i="1"/>
  <c r="V37" i="1"/>
  <c r="V29" i="1"/>
  <c r="S16" i="1"/>
  <c r="V23" i="1"/>
  <c r="S6" i="1"/>
  <c r="V27" i="1"/>
  <c r="V28" i="1"/>
  <c r="V47" i="1"/>
  <c r="S19" i="1"/>
  <c r="V39" i="1"/>
  <c r="S45" i="1"/>
  <c r="R54" i="1" l="1"/>
  <c r="Z54" i="1"/>
  <c r="V26" i="1"/>
  <c r="V24" i="1"/>
  <c r="V53" i="1"/>
  <c r="V12" i="1"/>
  <c r="V7" i="1"/>
  <c r="V40" i="1"/>
  <c r="V14" i="1"/>
  <c r="V8" i="1"/>
  <c r="V52" i="1"/>
  <c r="V30" i="1"/>
  <c r="V50" i="1"/>
  <c r="V21" i="1"/>
  <c r="V19" i="1"/>
  <c r="V11" i="1"/>
  <c r="V16" i="1"/>
  <c r="V9" i="1"/>
  <c r="V43" i="1"/>
  <c r="V32" i="1"/>
  <c r="V33" i="1"/>
  <c r="V36" i="1"/>
  <c r="V34" i="1"/>
  <c r="V35" i="1"/>
  <c r="V20" i="1"/>
  <c r="V10" i="1"/>
  <c r="P54" i="1"/>
  <c r="X54" i="1"/>
  <c r="Q54" i="1"/>
  <c r="Y54" i="1"/>
  <c r="W54" i="1"/>
  <c r="S111" i="1"/>
  <c r="P112" i="1"/>
  <c r="O54" i="1"/>
  <c r="T54" i="1"/>
  <c r="U54" i="1"/>
  <c r="S54" i="1"/>
  <c r="V54" i="1" l="1"/>
  <c r="P113" i="1"/>
  <c r="S112" i="1"/>
  <c r="P114" i="1" l="1"/>
  <c r="S113" i="1"/>
  <c r="S114" i="1" l="1"/>
  <c r="P115" i="1"/>
  <c r="P116" i="1" l="1"/>
  <c r="S115" i="1"/>
  <c r="P117" i="1" l="1"/>
  <c r="S116" i="1"/>
  <c r="P118" i="1" l="1"/>
  <c r="S117" i="1"/>
  <c r="P119" i="1" l="1"/>
  <c r="S118" i="1"/>
  <c r="P120" i="1" l="1"/>
  <c r="S119" i="1"/>
  <c r="P121" i="1" l="1"/>
  <c r="S120" i="1"/>
  <c r="P122" i="1" l="1"/>
  <c r="S121" i="1"/>
  <c r="S122" i="1" l="1"/>
  <c r="P123" i="1"/>
  <c r="P124" i="1" l="1"/>
  <c r="S123" i="1"/>
  <c r="P125" i="1" l="1"/>
  <c r="S124" i="1"/>
  <c r="P126" i="1" l="1"/>
  <c r="S125" i="1"/>
  <c r="P127" i="1" l="1"/>
  <c r="S126" i="1"/>
  <c r="P128" i="1" l="1"/>
  <c r="S127" i="1"/>
  <c r="S128" i="1" l="1"/>
  <c r="P129" i="1"/>
  <c r="P130" i="1" l="1"/>
  <c r="S129" i="1"/>
  <c r="S130" i="1" l="1"/>
  <c r="P131" i="1"/>
  <c r="P132" i="1" l="1"/>
  <c r="S131" i="1"/>
  <c r="P133" i="1" l="1"/>
  <c r="S132" i="1"/>
  <c r="P134" i="1" l="1"/>
  <c r="S133" i="1"/>
  <c r="P135" i="1" l="1"/>
  <c r="S134" i="1"/>
  <c r="P136" i="1" l="1"/>
  <c r="S135" i="1"/>
  <c r="P137" i="1" l="1"/>
  <c r="S136" i="1"/>
  <c r="P138" i="1" l="1"/>
  <c r="S137" i="1"/>
  <c r="S138" i="1" l="1"/>
  <c r="P139" i="1"/>
  <c r="P140" i="1" l="1"/>
  <c r="S139" i="1"/>
  <c r="P141" i="1" l="1"/>
  <c r="S140" i="1"/>
  <c r="S141" i="1" l="1"/>
  <c r="P142" i="1"/>
  <c r="P143" i="1" l="1"/>
  <c r="S142" i="1"/>
  <c r="P144" i="1" l="1"/>
  <c r="S143" i="1"/>
  <c r="S144" i="1" l="1"/>
  <c r="P145" i="1"/>
  <c r="P146" i="1" l="1"/>
  <c r="S145" i="1"/>
  <c r="S146" i="1" l="1"/>
  <c r="P147" i="1"/>
  <c r="P148" i="1" l="1"/>
  <c r="S147" i="1"/>
  <c r="P149" i="1" l="1"/>
  <c r="S148" i="1"/>
  <c r="P150" i="1" l="1"/>
  <c r="S149" i="1"/>
  <c r="P151" i="1" l="1"/>
  <c r="S150" i="1"/>
  <c r="P152" i="1" l="1"/>
  <c r="S151" i="1"/>
  <c r="S152" i="1" l="1"/>
  <c r="P153" i="1"/>
  <c r="P154" i="1" l="1"/>
  <c r="S154" i="1" s="1"/>
  <c r="S153" i="1"/>
</calcChain>
</file>

<file path=xl/sharedStrings.xml><?xml version="1.0" encoding="utf-8"?>
<sst xmlns="http://schemas.openxmlformats.org/spreadsheetml/2006/main" count="38" uniqueCount="28">
  <si>
    <t>threads</t>
  </si>
  <si>
    <t>Average</t>
  </si>
  <si>
    <t>Executor</t>
  </si>
  <si>
    <t>Times in seconds</t>
  </si>
  <si>
    <t>Threads</t>
  </si>
  <si>
    <t>Jomp-runtime</t>
  </si>
  <si>
    <t>EX-runtime</t>
  </si>
  <si>
    <t>Jomp-speedup</t>
  </si>
  <si>
    <t>EX-speedup</t>
  </si>
  <si>
    <t>Minimum -&gt;</t>
  </si>
  <si>
    <t>Jomp</t>
  </si>
  <si>
    <t>Coefficient of Variations</t>
  </si>
  <si>
    <t>PT</t>
  </si>
  <si>
    <t>JMP</t>
  </si>
  <si>
    <t>PJ</t>
  </si>
  <si>
    <t>EX</t>
  </si>
  <si>
    <t>Ideal Speedups</t>
  </si>
  <si>
    <t>Frquency</t>
  </si>
  <si>
    <t>Multiplier</t>
  </si>
  <si>
    <t>Ideal Speedup</t>
  </si>
  <si>
    <t>no turbo-mode linear speedup</t>
  </si>
  <si>
    <t>120,000 MontCarlo simulations, with two times the iterations of the original implementation - Benchmark is balanced but non-deterministic. The set of operations that are performed in each iteration are constant, but the details of that opeations depend on the input that is read for the underlying assets of a product.</t>
  </si>
  <si>
    <t>APT-WithExceptionHandling</t>
  </si>
  <si>
    <t>APT-WithoutExceptinHandling</t>
  </si>
  <si>
    <t>APT-WE-runtime</t>
  </si>
  <si>
    <t>APT-WOE-runtime</t>
  </si>
  <si>
    <t>APT-WE-speedup</t>
  </si>
  <si>
    <t>APT-WOE-speedup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</si>
</sst>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FF9999"/>
        <bgColor rgb="FFFF8080"/>
      </patternFill>
    </fill>
    <fill>
      <patternFill patternType="solid">
        <fgColor rgb="FFCCFF66"/>
        <bgColor rgb="FFCCFFCC"/>
      </patternFill>
    </fill>
    <fill>
      <patternFill patternType="solid">
        <fgColor rgb="FFFFFFFF"/>
        <bgColor rgb="FFE7E6E6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2" borderId="0" xfId="0" applyNumberFormat="1" applyFill="1"/>
    <xf numFmtId="0" fontId="0" fillId="0" borderId="1" xfId="0" applyFont="1" applyBorder="1"/>
    <xf numFmtId="2" fontId="0" fillId="0" borderId="1" xfId="0" applyNumberFormat="1" applyBorder="1"/>
    <xf numFmtId="2" fontId="0" fillId="3" borderId="1" xfId="0" applyNumberFormat="1" applyFont="1" applyFill="1" applyBorder="1"/>
    <xf numFmtId="2" fontId="0" fillId="4" borderId="1" xfId="0" applyNumberFormat="1" applyFill="1" applyBorder="1"/>
    <xf numFmtId="0" fontId="0" fillId="0" borderId="1" xfId="0" applyFont="1" applyFill="1" applyBorder="1"/>
    <xf numFmtId="0" fontId="0" fillId="0" borderId="1" xfId="0" applyBorder="1"/>
    <xf numFmtId="0" fontId="0" fillId="5" borderId="1" xfId="0" applyFill="1" applyBorder="1"/>
    <xf numFmtId="2" fontId="0" fillId="5" borderId="1" xfId="0" applyNumberFormat="1" applyFill="1" applyBorder="1"/>
    <xf numFmtId="2" fontId="0" fillId="0" borderId="0" xfId="0" applyNumberFormat="1"/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MonteCarlo Benchmark</a:t>
            </a:r>
            <a:r>
              <a:rPr lang="en-NZ" baseline="0"/>
              <a:t> - Runtimes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727653137588184E-2"/>
          <c:y val="6.2920178246261602E-2"/>
          <c:w val="0.87957959156390808"/>
          <c:h val="0.86241034534128436"/>
        </c:manualLayout>
      </c:layout>
      <c:lineChart>
        <c:grouping val="standard"/>
        <c:varyColors val="0"/>
        <c:ser>
          <c:idx val="1"/>
          <c:order val="0"/>
          <c:tx>
            <c:v>Jomp</c:v>
          </c:tx>
          <c:spPr>
            <a:ln w="12700"/>
          </c:spPr>
          <c:marker>
            <c:spPr>
              <a:noFill/>
            </c:spPr>
          </c:marker>
          <c:val>
            <c:numRef>
              <c:f>Sheet1!$P$6:$P$53</c:f>
              <c:numCache>
                <c:formatCode>0.00</c:formatCode>
                <c:ptCount val="48"/>
                <c:pt idx="0">
                  <c:v>51.506333333333338</c:v>
                </c:pt>
                <c:pt idx="1">
                  <c:v>28.946000000000002</c:v>
                </c:pt>
                <c:pt idx="2">
                  <c:v>20.907333333333334</c:v>
                </c:pt>
                <c:pt idx="3">
                  <c:v>16.798333333333332</c:v>
                </c:pt>
                <c:pt idx="4">
                  <c:v>13.978333333333333</c:v>
                </c:pt>
                <c:pt idx="5">
                  <c:v>12.502666666666666</c:v>
                </c:pt>
                <c:pt idx="6">
                  <c:v>10.74</c:v>
                </c:pt>
                <c:pt idx="7">
                  <c:v>9.4796666666666667</c:v>
                </c:pt>
                <c:pt idx="8">
                  <c:v>8.8889999999999993</c:v>
                </c:pt>
                <c:pt idx="9">
                  <c:v>8.0246666666666666</c:v>
                </c:pt>
                <c:pt idx="10">
                  <c:v>7.093</c:v>
                </c:pt>
                <c:pt idx="11">
                  <c:v>6.9393333333333329</c:v>
                </c:pt>
                <c:pt idx="12">
                  <c:v>6.7039999999999997</c:v>
                </c:pt>
                <c:pt idx="13">
                  <c:v>6.4273333333333333</c:v>
                </c:pt>
                <c:pt idx="14">
                  <c:v>6.0413333333333332</c:v>
                </c:pt>
                <c:pt idx="15">
                  <c:v>5.7759999999999998</c:v>
                </c:pt>
                <c:pt idx="16">
                  <c:v>5.6769999999999996</c:v>
                </c:pt>
                <c:pt idx="17">
                  <c:v>5.4729999999999999</c:v>
                </c:pt>
                <c:pt idx="18">
                  <c:v>5.3583333333333334</c:v>
                </c:pt>
                <c:pt idx="19">
                  <c:v>4.9946666666666673</c:v>
                </c:pt>
                <c:pt idx="20">
                  <c:v>4.9356666666666671</c:v>
                </c:pt>
                <c:pt idx="21">
                  <c:v>4.8040000000000003</c:v>
                </c:pt>
                <c:pt idx="22">
                  <c:v>4.6946666666666665</c:v>
                </c:pt>
                <c:pt idx="23">
                  <c:v>4.4476666666666667</c:v>
                </c:pt>
                <c:pt idx="24">
                  <c:v>4.4463333333333335</c:v>
                </c:pt>
                <c:pt idx="25">
                  <c:v>4.3846666666666669</c:v>
                </c:pt>
                <c:pt idx="26">
                  <c:v>4.1970000000000001</c:v>
                </c:pt>
                <c:pt idx="27">
                  <c:v>4.2636666666666674</c:v>
                </c:pt>
                <c:pt idx="28">
                  <c:v>4.1726666666666672</c:v>
                </c:pt>
                <c:pt idx="29">
                  <c:v>4.208333333333333</c:v>
                </c:pt>
                <c:pt idx="30">
                  <c:v>4.0069999999999997</c:v>
                </c:pt>
                <c:pt idx="31">
                  <c:v>4.0873333333333335</c:v>
                </c:pt>
                <c:pt idx="32">
                  <c:v>3.9689999999999999</c:v>
                </c:pt>
                <c:pt idx="33">
                  <c:v>4.0283333333333333</c:v>
                </c:pt>
                <c:pt idx="34">
                  <c:v>3.8479999999999999</c:v>
                </c:pt>
                <c:pt idx="35">
                  <c:v>3.7810000000000001</c:v>
                </c:pt>
                <c:pt idx="36">
                  <c:v>3.9286666666666665</c:v>
                </c:pt>
                <c:pt idx="37">
                  <c:v>3.931</c:v>
                </c:pt>
                <c:pt idx="38">
                  <c:v>3.7876666666666665</c:v>
                </c:pt>
                <c:pt idx="39">
                  <c:v>3.7083333333333335</c:v>
                </c:pt>
                <c:pt idx="40">
                  <c:v>3.7136666666666667</c:v>
                </c:pt>
                <c:pt idx="41">
                  <c:v>3.6983333333333337</c:v>
                </c:pt>
                <c:pt idx="42">
                  <c:v>3.4593333333333334</c:v>
                </c:pt>
                <c:pt idx="43">
                  <c:v>3.512</c:v>
                </c:pt>
                <c:pt idx="44">
                  <c:v>3.4076666666666666</c:v>
                </c:pt>
                <c:pt idx="45">
                  <c:v>3.3643333333333336</c:v>
                </c:pt>
                <c:pt idx="46">
                  <c:v>3.2589999999999999</c:v>
                </c:pt>
                <c:pt idx="47">
                  <c:v>3.3260000000000001</c:v>
                </c:pt>
              </c:numCache>
            </c:numRef>
          </c:val>
          <c:smooth val="0"/>
        </c:ser>
        <c:ser>
          <c:idx val="3"/>
          <c:order val="1"/>
          <c:tx>
            <c:v>ExecutorService</c:v>
          </c:tx>
          <c:spPr>
            <a:ln w="12700"/>
          </c:spPr>
          <c:marker>
            <c:symbol val="x"/>
            <c:size val="7"/>
            <c:spPr>
              <a:noFill/>
            </c:spPr>
          </c:marker>
          <c:val>
            <c:numRef>
              <c:f>Sheet1!$R$6:$R$53</c:f>
              <c:numCache>
                <c:formatCode>0.00</c:formatCode>
                <c:ptCount val="48"/>
                <c:pt idx="0">
                  <c:v>52.341999999999999</c:v>
                </c:pt>
                <c:pt idx="1">
                  <c:v>28.722000000000001</c:v>
                </c:pt>
                <c:pt idx="2">
                  <c:v>20.559000000000001</c:v>
                </c:pt>
                <c:pt idx="3">
                  <c:v>16.343666666666667</c:v>
                </c:pt>
                <c:pt idx="4">
                  <c:v>14.18</c:v>
                </c:pt>
                <c:pt idx="5">
                  <c:v>12.457333333333334</c:v>
                </c:pt>
                <c:pt idx="6">
                  <c:v>10.847</c:v>
                </c:pt>
                <c:pt idx="7">
                  <c:v>9.5123333333333342</c:v>
                </c:pt>
                <c:pt idx="8">
                  <c:v>8.6560000000000006</c:v>
                </c:pt>
                <c:pt idx="9">
                  <c:v>7.9633333333333329</c:v>
                </c:pt>
                <c:pt idx="10">
                  <c:v>7.3993333333333329</c:v>
                </c:pt>
                <c:pt idx="11">
                  <c:v>6.9333333333333327</c:v>
                </c:pt>
                <c:pt idx="12">
                  <c:v>6.6303333333333327</c:v>
                </c:pt>
                <c:pt idx="13">
                  <c:v>6.3186666666666671</c:v>
                </c:pt>
                <c:pt idx="14">
                  <c:v>5.9516666666666671</c:v>
                </c:pt>
                <c:pt idx="15">
                  <c:v>5.7476666666666674</c:v>
                </c:pt>
                <c:pt idx="16">
                  <c:v>5.6046666666666667</c:v>
                </c:pt>
                <c:pt idx="17">
                  <c:v>5.3583333333333334</c:v>
                </c:pt>
                <c:pt idx="18">
                  <c:v>5.1463333333333328</c:v>
                </c:pt>
                <c:pt idx="19">
                  <c:v>4.9783333333333326</c:v>
                </c:pt>
                <c:pt idx="20">
                  <c:v>4.968</c:v>
                </c:pt>
                <c:pt idx="21">
                  <c:v>4.8616666666666672</c:v>
                </c:pt>
                <c:pt idx="22">
                  <c:v>4.7193333333333332</c:v>
                </c:pt>
                <c:pt idx="23">
                  <c:v>4.6503333333333332</c:v>
                </c:pt>
                <c:pt idx="24">
                  <c:v>4.5543333333333331</c:v>
                </c:pt>
                <c:pt idx="25">
                  <c:v>4.4980000000000002</c:v>
                </c:pt>
                <c:pt idx="26">
                  <c:v>4.3550000000000004</c:v>
                </c:pt>
                <c:pt idx="27">
                  <c:v>4.3366666666666669</c:v>
                </c:pt>
                <c:pt idx="28">
                  <c:v>4.3136666666666672</c:v>
                </c:pt>
                <c:pt idx="29">
                  <c:v>4.2256666666666671</c:v>
                </c:pt>
                <c:pt idx="30">
                  <c:v>4.2236666666666673</c:v>
                </c:pt>
                <c:pt idx="31">
                  <c:v>4.1703333333333328</c:v>
                </c:pt>
                <c:pt idx="32">
                  <c:v>4.1996666666666673</c:v>
                </c:pt>
                <c:pt idx="33">
                  <c:v>4.1513333333333327</c:v>
                </c:pt>
                <c:pt idx="34">
                  <c:v>4.1373333333333333</c:v>
                </c:pt>
                <c:pt idx="35">
                  <c:v>4.0896666666666661</c:v>
                </c:pt>
                <c:pt idx="36">
                  <c:v>3.9403333333333337</c:v>
                </c:pt>
                <c:pt idx="37">
                  <c:v>3.9796666666666667</c:v>
                </c:pt>
                <c:pt idx="38">
                  <c:v>3.6793333333333336</c:v>
                </c:pt>
                <c:pt idx="39">
                  <c:v>3.7956666666666665</c:v>
                </c:pt>
                <c:pt idx="40">
                  <c:v>3.7330000000000001</c:v>
                </c:pt>
                <c:pt idx="41">
                  <c:v>3.4883333333333333</c:v>
                </c:pt>
                <c:pt idx="42">
                  <c:v>3.585</c:v>
                </c:pt>
                <c:pt idx="43">
                  <c:v>3.5263333333333335</c:v>
                </c:pt>
                <c:pt idx="44">
                  <c:v>3.4116666666666666</c:v>
                </c:pt>
                <c:pt idx="45">
                  <c:v>3.3290000000000002</c:v>
                </c:pt>
                <c:pt idx="46">
                  <c:v>3.391</c:v>
                </c:pt>
                <c:pt idx="47">
                  <c:v>3.3220000000000001</c:v>
                </c:pt>
              </c:numCache>
            </c:numRef>
          </c:val>
          <c:smooth val="0"/>
        </c:ser>
        <c:ser>
          <c:idx val="2"/>
          <c:order val="2"/>
          <c:tx>
            <c:v>@PT-WithoutExceptionHandling</c:v>
          </c:tx>
          <c:spPr>
            <a:ln w="12700"/>
          </c:spPr>
          <c:marker>
            <c:spPr>
              <a:noFill/>
            </c:spPr>
          </c:marker>
          <c:val>
            <c:numRef>
              <c:f>Sheet1!$Q$6:$Q$53</c:f>
              <c:numCache>
                <c:formatCode>0.00</c:formatCode>
                <c:ptCount val="48"/>
                <c:pt idx="0">
                  <c:v>53.452333333333335</c:v>
                </c:pt>
                <c:pt idx="1">
                  <c:v>29.797333333333331</c:v>
                </c:pt>
                <c:pt idx="2">
                  <c:v>21.787333333333333</c:v>
                </c:pt>
                <c:pt idx="3">
                  <c:v>17.081666666666667</c:v>
                </c:pt>
                <c:pt idx="4">
                  <c:v>14.142666666666667</c:v>
                </c:pt>
                <c:pt idx="5">
                  <c:v>12.492000000000001</c:v>
                </c:pt>
                <c:pt idx="6">
                  <c:v>10.743</c:v>
                </c:pt>
                <c:pt idx="7">
                  <c:v>9.5129999999999999</c:v>
                </c:pt>
                <c:pt idx="8">
                  <c:v>9.1533333333333342</c:v>
                </c:pt>
                <c:pt idx="9">
                  <c:v>8.2656666666666663</c:v>
                </c:pt>
                <c:pt idx="10">
                  <c:v>7.9803333333333333</c:v>
                </c:pt>
                <c:pt idx="11">
                  <c:v>7.5016666666666669</c:v>
                </c:pt>
                <c:pt idx="12">
                  <c:v>6.9893333333333327</c:v>
                </c:pt>
                <c:pt idx="13">
                  <c:v>6.7596666666666669</c:v>
                </c:pt>
                <c:pt idx="14">
                  <c:v>6.3516666666666666</c:v>
                </c:pt>
                <c:pt idx="15">
                  <c:v>5.9936666666666669</c:v>
                </c:pt>
                <c:pt idx="16">
                  <c:v>5.6820000000000004</c:v>
                </c:pt>
                <c:pt idx="17">
                  <c:v>5.6139999999999999</c:v>
                </c:pt>
                <c:pt idx="18">
                  <c:v>5.2043333333333326</c:v>
                </c:pt>
                <c:pt idx="19">
                  <c:v>5.4226666666666672</c:v>
                </c:pt>
                <c:pt idx="20">
                  <c:v>5.325333333333333</c:v>
                </c:pt>
                <c:pt idx="21">
                  <c:v>5.0490000000000004</c:v>
                </c:pt>
                <c:pt idx="22">
                  <c:v>5.0013333333333332</c:v>
                </c:pt>
                <c:pt idx="23">
                  <c:v>4.7046666666666672</c:v>
                </c:pt>
                <c:pt idx="24">
                  <c:v>5.0163333333333329</c:v>
                </c:pt>
                <c:pt idx="25">
                  <c:v>4.6736666666666666</c:v>
                </c:pt>
                <c:pt idx="26">
                  <c:v>4.4320000000000004</c:v>
                </c:pt>
                <c:pt idx="27">
                  <c:v>5.1173333333333328</c:v>
                </c:pt>
                <c:pt idx="28">
                  <c:v>4.3140000000000001</c:v>
                </c:pt>
                <c:pt idx="29">
                  <c:v>4.567333333333333</c:v>
                </c:pt>
                <c:pt idx="30">
                  <c:v>4.2193333333333332</c:v>
                </c:pt>
                <c:pt idx="31">
                  <c:v>4.2923333333333327</c:v>
                </c:pt>
                <c:pt idx="32">
                  <c:v>3.8603333333333336</c:v>
                </c:pt>
                <c:pt idx="33">
                  <c:v>4.0576666666666661</c:v>
                </c:pt>
                <c:pt idx="34">
                  <c:v>3.7873333333333337</c:v>
                </c:pt>
                <c:pt idx="35">
                  <c:v>3.7406666666666664</c:v>
                </c:pt>
                <c:pt idx="36">
                  <c:v>3.6633333333333336</c:v>
                </c:pt>
                <c:pt idx="37">
                  <c:v>4.2166666666666668</c:v>
                </c:pt>
                <c:pt idx="38">
                  <c:v>3.8276666666666666</c:v>
                </c:pt>
                <c:pt idx="39">
                  <c:v>4.0353333333333339</c:v>
                </c:pt>
                <c:pt idx="40">
                  <c:v>3.7436666666666665</c:v>
                </c:pt>
                <c:pt idx="41">
                  <c:v>3.7286666666666664</c:v>
                </c:pt>
                <c:pt idx="42">
                  <c:v>3.5329999999999999</c:v>
                </c:pt>
                <c:pt idx="43">
                  <c:v>3.677</c:v>
                </c:pt>
                <c:pt idx="44">
                  <c:v>3.5990000000000002</c:v>
                </c:pt>
                <c:pt idx="45">
                  <c:v>3.694</c:v>
                </c:pt>
                <c:pt idx="46">
                  <c:v>3.5946666666666665</c:v>
                </c:pt>
                <c:pt idx="47">
                  <c:v>3.5649999999999999</c:v>
                </c:pt>
              </c:numCache>
            </c:numRef>
          </c:val>
          <c:smooth val="0"/>
        </c:ser>
        <c:ser>
          <c:idx val="0"/>
          <c:order val="3"/>
          <c:tx>
            <c:v>@PT-WithExceptionHandling</c:v>
          </c:tx>
          <c:spPr>
            <a:ln w="12700"/>
          </c:spPr>
          <c:marker>
            <c:spPr>
              <a:noFill/>
            </c:spPr>
          </c:marker>
          <c:val>
            <c:numRef>
              <c:f>Sheet1!$O$6:$O$53</c:f>
              <c:numCache>
                <c:formatCode>0.00</c:formatCode>
                <c:ptCount val="48"/>
                <c:pt idx="0">
                  <c:v>53.351333333333336</c:v>
                </c:pt>
                <c:pt idx="1">
                  <c:v>29.254000000000001</c:v>
                </c:pt>
                <c:pt idx="2">
                  <c:v>21.957999999999998</c:v>
                </c:pt>
                <c:pt idx="3">
                  <c:v>16.426666666666669</c:v>
                </c:pt>
                <c:pt idx="4">
                  <c:v>14.119</c:v>
                </c:pt>
                <c:pt idx="5">
                  <c:v>12.41</c:v>
                </c:pt>
                <c:pt idx="6">
                  <c:v>10.55</c:v>
                </c:pt>
                <c:pt idx="7">
                  <c:v>9.6163333333333334</c:v>
                </c:pt>
                <c:pt idx="8">
                  <c:v>9.0996666666666659</c:v>
                </c:pt>
                <c:pt idx="9">
                  <c:v>8.5060000000000002</c:v>
                </c:pt>
                <c:pt idx="10">
                  <c:v>8.0583333333333336</c:v>
                </c:pt>
                <c:pt idx="11">
                  <c:v>7.5363333333333333</c:v>
                </c:pt>
                <c:pt idx="12">
                  <c:v>7.0453333333333328</c:v>
                </c:pt>
                <c:pt idx="13">
                  <c:v>6.6186666666666669</c:v>
                </c:pt>
                <c:pt idx="14">
                  <c:v>6.3143333333333329</c:v>
                </c:pt>
                <c:pt idx="15">
                  <c:v>6.0313333333333334</c:v>
                </c:pt>
                <c:pt idx="16">
                  <c:v>5.809333333333333</c:v>
                </c:pt>
                <c:pt idx="17">
                  <c:v>5.6426666666666669</c:v>
                </c:pt>
                <c:pt idx="18">
                  <c:v>5.2690000000000001</c:v>
                </c:pt>
                <c:pt idx="19">
                  <c:v>5.4203333333333328</c:v>
                </c:pt>
                <c:pt idx="20">
                  <c:v>5.3753333333333329</c:v>
                </c:pt>
                <c:pt idx="21">
                  <c:v>5.0393333333333334</c:v>
                </c:pt>
                <c:pt idx="22">
                  <c:v>4.745333333333333</c:v>
                </c:pt>
                <c:pt idx="23">
                  <c:v>5.0263333333333327</c:v>
                </c:pt>
                <c:pt idx="24">
                  <c:v>4.2930000000000001</c:v>
                </c:pt>
                <c:pt idx="25">
                  <c:v>4.7133333333333329</c:v>
                </c:pt>
                <c:pt idx="26">
                  <c:v>4.7096666666666671</c:v>
                </c:pt>
                <c:pt idx="27">
                  <c:v>4.4426666666666668</c:v>
                </c:pt>
                <c:pt idx="28">
                  <c:v>4.6466666666666674</c:v>
                </c:pt>
                <c:pt idx="29">
                  <c:v>4.416666666666667</c:v>
                </c:pt>
                <c:pt idx="30">
                  <c:v>4.4756666666666671</c:v>
                </c:pt>
                <c:pt idx="31">
                  <c:v>4.4456666666666669</c:v>
                </c:pt>
                <c:pt idx="32">
                  <c:v>4.370333333333333</c:v>
                </c:pt>
                <c:pt idx="33">
                  <c:v>4.0443333333333333</c:v>
                </c:pt>
                <c:pt idx="34">
                  <c:v>4.0106666666666664</c:v>
                </c:pt>
                <c:pt idx="35">
                  <c:v>3.6829999999999998</c:v>
                </c:pt>
                <c:pt idx="36">
                  <c:v>3.9246666666666665</c:v>
                </c:pt>
                <c:pt idx="37">
                  <c:v>4.1316666666666668</c:v>
                </c:pt>
                <c:pt idx="38">
                  <c:v>3.9723333333333333</c:v>
                </c:pt>
                <c:pt idx="39">
                  <c:v>4.0166666666666666</c:v>
                </c:pt>
                <c:pt idx="40">
                  <c:v>3.9146666666666663</c:v>
                </c:pt>
                <c:pt idx="41">
                  <c:v>3.7646666666666664</c:v>
                </c:pt>
                <c:pt idx="42">
                  <c:v>3.8149999999999999</c:v>
                </c:pt>
                <c:pt idx="43">
                  <c:v>3.6859999999999999</c:v>
                </c:pt>
                <c:pt idx="44">
                  <c:v>3.847</c:v>
                </c:pt>
                <c:pt idx="45">
                  <c:v>3.53</c:v>
                </c:pt>
                <c:pt idx="46">
                  <c:v>3.6806666666666663</c:v>
                </c:pt>
                <c:pt idx="47">
                  <c:v>3.2486666666666664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43200"/>
        <c:axId val="110254336"/>
      </c:lineChart>
      <c:catAx>
        <c:axId val="11024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/>
                  <a:t>Number</a:t>
                </a:r>
                <a:r>
                  <a:rPr lang="en-NZ" sz="1400" baseline="0"/>
                  <a:t> of Threads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44679528168027721"/>
              <c:y val="0.96583598856238673"/>
            </c:manualLayout>
          </c:layout>
          <c:overlay val="0"/>
        </c:title>
        <c:majorTickMark val="out"/>
        <c:minorTickMark val="none"/>
        <c:tickLblPos val="nextTo"/>
        <c:crossAx val="110254336"/>
        <c:crosses val="autoZero"/>
        <c:auto val="1"/>
        <c:lblAlgn val="ctr"/>
        <c:lblOffset val="100"/>
        <c:tickLblSkip val="1"/>
        <c:noMultiLvlLbl val="0"/>
      </c:catAx>
      <c:valAx>
        <c:axId val="110254336"/>
        <c:scaling>
          <c:orientation val="minMax"/>
          <c:max val="6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400"/>
                  <a:t>Runtimes</a:t>
                </a:r>
                <a:r>
                  <a:rPr lang="en-NZ" sz="1400" baseline="0"/>
                  <a:t> (seconds)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1.3347461497707212E-3"/>
              <c:y val="0.3799195259494100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10243200"/>
        <c:crossesAt val="1"/>
        <c:crossBetween val="midCat"/>
        <c:majorUnit val="10"/>
      </c:valAx>
    </c:plotArea>
    <c:legend>
      <c:legendPos val="r"/>
      <c:layout>
        <c:manualLayout>
          <c:xMode val="edge"/>
          <c:yMode val="edge"/>
          <c:x val="0.7223651394044458"/>
          <c:y val="6.8704397223982874E-2"/>
          <c:w val="0.23667038396195555"/>
          <c:h val="0.13716367267734139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MonteCarlo Benchmark</a:t>
            </a:r>
            <a:r>
              <a:rPr lang="en-NZ" baseline="0"/>
              <a:t> - Speedups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451130039797846E-2"/>
          <c:y val="6.2920178246261602E-2"/>
          <c:w val="0.88585611466169834"/>
          <c:h val="0.86241034534128436"/>
        </c:manualLayout>
      </c:layout>
      <c:lineChart>
        <c:grouping val="standard"/>
        <c:varyColors val="0"/>
        <c:ser>
          <c:idx val="1"/>
          <c:order val="0"/>
          <c:tx>
            <c:v>Jomp</c:v>
          </c:tx>
          <c:spPr>
            <a:ln w="12700"/>
          </c:spPr>
          <c:marker>
            <c:spPr>
              <a:noFill/>
            </c:spPr>
          </c:marker>
          <c:val>
            <c:numRef>
              <c:f>Sheet1!$T$6:$T$53</c:f>
              <c:numCache>
                <c:formatCode>0.00</c:formatCode>
                <c:ptCount val="48"/>
                <c:pt idx="0">
                  <c:v>1</c:v>
                </c:pt>
                <c:pt idx="1">
                  <c:v>1.779393813768166</c:v>
                </c:pt>
                <c:pt idx="2">
                  <c:v>2.4635534581167695</c:v>
                </c:pt>
                <c:pt idx="3">
                  <c:v>3.0661573568806433</c:v>
                </c:pt>
                <c:pt idx="4">
                  <c:v>3.6847263622272566</c:v>
                </c:pt>
                <c:pt idx="5">
                  <c:v>4.1196278127332837</c:v>
                </c:pt>
                <c:pt idx="6">
                  <c:v>4.7957479826194911</c:v>
                </c:pt>
                <c:pt idx="7">
                  <c:v>5.4333485706248466</c:v>
                </c:pt>
                <c:pt idx="8">
                  <c:v>5.7943900701241242</c:v>
                </c:pt>
                <c:pt idx="9">
                  <c:v>6.4185012876962704</c:v>
                </c:pt>
                <c:pt idx="10">
                  <c:v>7.2615724423140193</c:v>
                </c:pt>
                <c:pt idx="11">
                  <c:v>7.4223748679027777</c:v>
                </c:pt>
                <c:pt idx="12">
                  <c:v>7.6829256165473359</c:v>
                </c:pt>
                <c:pt idx="13">
                  <c:v>8.0136396639352778</c:v>
                </c:pt>
                <c:pt idx="14">
                  <c:v>8.5256565879496815</c:v>
                </c:pt>
                <c:pt idx="15">
                  <c:v>8.9173014773776558</c:v>
                </c:pt>
                <c:pt idx="16">
                  <c:v>9.0728084081968188</c:v>
                </c:pt>
                <c:pt idx="17">
                  <c:v>9.4109872708447533</c:v>
                </c:pt>
                <c:pt idx="18">
                  <c:v>9.6123794712286159</c:v>
                </c:pt>
                <c:pt idx="19">
                  <c:v>10.312266417512012</c:v>
                </c:pt>
                <c:pt idx="20">
                  <c:v>10.43553724589721</c:v>
                </c:pt>
                <c:pt idx="21">
                  <c:v>10.721551484873716</c:v>
                </c:pt>
                <c:pt idx="22">
                  <c:v>10.971243964782733</c:v>
                </c:pt>
                <c:pt idx="23">
                  <c:v>11.580529116390618</c:v>
                </c:pt>
                <c:pt idx="24">
                  <c:v>11.584001799235326</c:v>
                </c:pt>
                <c:pt idx="25">
                  <c:v>11.746921088642239</c:v>
                </c:pt>
                <c:pt idx="26">
                  <c:v>12.272178540227147</c:v>
                </c:pt>
                <c:pt idx="27">
                  <c:v>12.080290829489483</c:v>
                </c:pt>
                <c:pt idx="28">
                  <c:v>12.343745007189646</c:v>
                </c:pt>
                <c:pt idx="29">
                  <c:v>12.239128712871288</c:v>
                </c:pt>
                <c:pt idx="30">
                  <c:v>12.85408867814658</c:v>
                </c:pt>
                <c:pt idx="31">
                  <c:v>12.60145163921057</c:v>
                </c:pt>
                <c:pt idx="32">
                  <c:v>12.977156294616613</c:v>
                </c:pt>
                <c:pt idx="33">
                  <c:v>12.786015721969385</c:v>
                </c:pt>
                <c:pt idx="34">
                  <c:v>13.385221760221762</c:v>
                </c:pt>
                <c:pt idx="35">
                  <c:v>13.622410297099533</c:v>
                </c:pt>
                <c:pt idx="36">
                  <c:v>13.110385202782965</c:v>
                </c:pt>
                <c:pt idx="37">
                  <c:v>13.102603239209701</c:v>
                </c:pt>
                <c:pt idx="38">
                  <c:v>13.598433512276689</c:v>
                </c:pt>
                <c:pt idx="39">
                  <c:v>13.889348314606742</c:v>
                </c:pt>
                <c:pt idx="40">
                  <c:v>13.869401310474824</c:v>
                </c:pt>
                <c:pt idx="41">
                  <c:v>13.926904010815683</c:v>
                </c:pt>
                <c:pt idx="42">
                  <c:v>14.88909231065716</c:v>
                </c:pt>
                <c:pt idx="43">
                  <c:v>14.66581245254366</c:v>
                </c:pt>
                <c:pt idx="44">
                  <c:v>15.114839088330237</c:v>
                </c:pt>
                <c:pt idx="45">
                  <c:v>15.309521450510255</c:v>
                </c:pt>
                <c:pt idx="46">
                  <c:v>15.804336708601822</c:v>
                </c:pt>
                <c:pt idx="47">
                  <c:v>15.485969132090601</c:v>
                </c:pt>
              </c:numCache>
            </c:numRef>
          </c:val>
          <c:smooth val="0"/>
        </c:ser>
        <c:ser>
          <c:idx val="3"/>
          <c:order val="1"/>
          <c:tx>
            <c:v>ExecutorService</c:v>
          </c:tx>
          <c:spPr>
            <a:ln w="12700"/>
          </c:spPr>
          <c:marker>
            <c:symbol val="x"/>
            <c:size val="7"/>
            <c:spPr>
              <a:noFill/>
            </c:spPr>
          </c:marker>
          <c:val>
            <c:numRef>
              <c:f>Sheet1!$V$6:$V$53</c:f>
              <c:numCache>
                <c:formatCode>0.00</c:formatCode>
                <c:ptCount val="48"/>
                <c:pt idx="0">
                  <c:v>1</c:v>
                </c:pt>
                <c:pt idx="1">
                  <c:v>1.8223661304923053</c:v>
                </c:pt>
                <c:pt idx="2">
                  <c:v>2.5459409504353321</c:v>
                </c:pt>
                <c:pt idx="3">
                  <c:v>3.2025861189859475</c:v>
                </c:pt>
                <c:pt idx="4">
                  <c:v>3.6912552891396331</c:v>
                </c:pt>
                <c:pt idx="5">
                  <c:v>4.2017018088408431</c:v>
                </c:pt>
                <c:pt idx="6">
                  <c:v>4.8254817000092194</c:v>
                </c:pt>
                <c:pt idx="7">
                  <c:v>5.502540561376458</c:v>
                </c:pt>
                <c:pt idx="8">
                  <c:v>6.0469038817005538</c:v>
                </c:pt>
                <c:pt idx="9">
                  <c:v>6.5728756802009212</c:v>
                </c:pt>
                <c:pt idx="10">
                  <c:v>7.0738805297774574</c:v>
                </c:pt>
                <c:pt idx="11">
                  <c:v>7.549326923076924</c:v>
                </c:pt>
                <c:pt idx="12">
                  <c:v>7.8943240661605758</c:v>
                </c:pt>
                <c:pt idx="13">
                  <c:v>8.2837096433846789</c:v>
                </c:pt>
                <c:pt idx="14">
                  <c:v>8.7945113413609626</c:v>
                </c:pt>
                <c:pt idx="15">
                  <c:v>9.1066519747143762</c:v>
                </c:pt>
                <c:pt idx="16">
                  <c:v>9.3390032116093735</c:v>
                </c:pt>
                <c:pt idx="17">
                  <c:v>9.7683359253499216</c:v>
                </c:pt>
                <c:pt idx="18">
                  <c:v>10.170736446661055</c:v>
                </c:pt>
                <c:pt idx="19">
                  <c:v>10.513960495480417</c:v>
                </c:pt>
                <c:pt idx="20">
                  <c:v>10.535829307568438</c:v>
                </c:pt>
                <c:pt idx="21">
                  <c:v>10.766266712375726</c:v>
                </c:pt>
                <c:pt idx="22">
                  <c:v>11.090973301313745</c:v>
                </c:pt>
                <c:pt idx="23">
                  <c:v>11.255537237474016</c:v>
                </c:pt>
                <c:pt idx="24">
                  <c:v>11.492790748737466</c:v>
                </c:pt>
                <c:pt idx="25">
                  <c:v>11.636727434415295</c:v>
                </c:pt>
                <c:pt idx="26">
                  <c:v>12.018828932261767</c:v>
                </c:pt>
                <c:pt idx="27">
                  <c:v>12.069638739431205</c:v>
                </c:pt>
                <c:pt idx="28">
                  <c:v>12.133992736264583</c:v>
                </c:pt>
                <c:pt idx="29">
                  <c:v>12.386684546817069</c:v>
                </c:pt>
                <c:pt idx="30">
                  <c:v>12.392549917133611</c:v>
                </c:pt>
                <c:pt idx="31">
                  <c:v>12.551035089121575</c:v>
                </c:pt>
                <c:pt idx="32">
                  <c:v>12.463370108738786</c:v>
                </c:pt>
                <c:pt idx="33">
                  <c:v>12.608479203468766</c:v>
                </c:pt>
                <c:pt idx="34">
                  <c:v>12.651144054141154</c:v>
                </c:pt>
                <c:pt idx="35">
                  <c:v>12.798598092754098</c:v>
                </c:pt>
                <c:pt idx="36">
                  <c:v>13.283647745537602</c:v>
                </c:pt>
                <c:pt idx="37">
                  <c:v>13.152357818912806</c:v>
                </c:pt>
                <c:pt idx="38">
                  <c:v>14.225946729479977</c:v>
                </c:pt>
                <c:pt idx="39">
                  <c:v>13.789935891806445</c:v>
                </c:pt>
                <c:pt idx="40">
                  <c:v>14.02143048486472</c:v>
                </c:pt>
                <c:pt idx="41">
                  <c:v>15.004873387482084</c:v>
                </c:pt>
                <c:pt idx="42">
                  <c:v>14.600278940027893</c:v>
                </c:pt>
                <c:pt idx="43">
                  <c:v>14.843179884677189</c:v>
                </c:pt>
                <c:pt idx="44">
                  <c:v>15.342061553492917</c:v>
                </c:pt>
                <c:pt idx="45">
                  <c:v>15.723039951937517</c:v>
                </c:pt>
                <c:pt idx="46">
                  <c:v>15.435564730168091</c:v>
                </c:pt>
                <c:pt idx="47">
                  <c:v>15.756170981336544</c:v>
                </c:pt>
              </c:numCache>
            </c:numRef>
          </c:val>
          <c:smooth val="0"/>
        </c:ser>
        <c:ser>
          <c:idx val="2"/>
          <c:order val="2"/>
          <c:tx>
            <c:v>@PT-WithoutExceptionHandling</c:v>
          </c:tx>
          <c:spPr>
            <a:ln w="12700"/>
          </c:spPr>
          <c:marker>
            <c:spPr>
              <a:noFill/>
            </c:spPr>
          </c:marker>
          <c:val>
            <c:numRef>
              <c:f>Sheet1!$U$6:$U$53</c:f>
              <c:numCache>
                <c:formatCode>0.00</c:formatCode>
                <c:ptCount val="48"/>
                <c:pt idx="0">
                  <c:v>1</c:v>
                </c:pt>
                <c:pt idx="1">
                  <c:v>1.7938629855020585</c:v>
                </c:pt>
                <c:pt idx="2">
                  <c:v>2.4533674000183594</c:v>
                </c:pt>
                <c:pt idx="3">
                  <c:v>3.1292223631573814</c:v>
                </c:pt>
                <c:pt idx="4">
                  <c:v>3.7795088149335347</c:v>
                </c:pt>
                <c:pt idx="5">
                  <c:v>4.278925178781086</c:v>
                </c:pt>
                <c:pt idx="6">
                  <c:v>4.9755499705234421</c:v>
                </c:pt>
                <c:pt idx="7">
                  <c:v>5.618872420196924</c:v>
                </c:pt>
                <c:pt idx="8">
                  <c:v>5.8396576839038596</c:v>
                </c:pt>
                <c:pt idx="9">
                  <c:v>6.4667903375408322</c:v>
                </c:pt>
                <c:pt idx="10">
                  <c:v>6.6980076020216366</c:v>
                </c:pt>
                <c:pt idx="11">
                  <c:v>7.1253943568095979</c:v>
                </c:pt>
                <c:pt idx="12">
                  <c:v>7.6477012590614279</c:v>
                </c:pt>
                <c:pt idx="13">
                  <c:v>7.9075398195177273</c:v>
                </c:pt>
                <c:pt idx="14">
                  <c:v>8.4154815009183945</c:v>
                </c:pt>
                <c:pt idx="15">
                  <c:v>8.9181358100216901</c:v>
                </c:pt>
                <c:pt idx="16">
                  <c:v>9.4073096327584178</c:v>
                </c:pt>
                <c:pt idx="17">
                  <c:v>9.5212563828523926</c:v>
                </c:pt>
                <c:pt idx="18">
                  <c:v>10.270735925190548</c:v>
                </c:pt>
                <c:pt idx="19">
                  <c:v>9.8572043275141379</c:v>
                </c:pt>
                <c:pt idx="20">
                  <c:v>10.037368552829244</c:v>
                </c:pt>
                <c:pt idx="21">
                  <c:v>10.586716841618802</c:v>
                </c:pt>
                <c:pt idx="22">
                  <c:v>10.687616635563851</c:v>
                </c:pt>
                <c:pt idx="23">
                  <c:v>11.361555901941333</c:v>
                </c:pt>
                <c:pt idx="24">
                  <c:v>10.655658183267994</c:v>
                </c:pt>
                <c:pt idx="25">
                  <c:v>11.436916054489695</c:v>
                </c:pt>
                <c:pt idx="26">
                  <c:v>12.060544524669073</c:v>
                </c:pt>
                <c:pt idx="27">
                  <c:v>10.445349140177177</c:v>
                </c:pt>
                <c:pt idx="28">
                  <c:v>12.390434245093495</c:v>
                </c:pt>
                <c:pt idx="29">
                  <c:v>11.703182017223764</c:v>
                </c:pt>
                <c:pt idx="30">
                  <c:v>12.668431031758573</c:v>
                </c:pt>
                <c:pt idx="31">
                  <c:v>12.452978178147086</c:v>
                </c:pt>
                <c:pt idx="32">
                  <c:v>13.84655901908298</c:v>
                </c:pt>
                <c:pt idx="33">
                  <c:v>13.173170130616942</c:v>
                </c:pt>
                <c:pt idx="34">
                  <c:v>14.113448336560465</c:v>
                </c:pt>
                <c:pt idx="35">
                  <c:v>14.289520584566032</c:v>
                </c:pt>
                <c:pt idx="36">
                  <c:v>14.591173794358507</c:v>
                </c:pt>
                <c:pt idx="37">
                  <c:v>12.676442687747036</c:v>
                </c:pt>
                <c:pt idx="38">
                  <c:v>13.964730471131238</c:v>
                </c:pt>
                <c:pt idx="39">
                  <c:v>13.246076325788863</c:v>
                </c:pt>
                <c:pt idx="40">
                  <c:v>14.278069628706261</c:v>
                </c:pt>
                <c:pt idx="41">
                  <c:v>14.335508671553729</c:v>
                </c:pt>
                <c:pt idx="42">
                  <c:v>15.129446174167375</c:v>
                </c:pt>
                <c:pt idx="43">
                  <c:v>14.536941347112682</c:v>
                </c:pt>
                <c:pt idx="44">
                  <c:v>14.851995924793924</c:v>
                </c:pt>
                <c:pt idx="45">
                  <c:v>14.470041508752933</c:v>
                </c:pt>
                <c:pt idx="46">
                  <c:v>14.869899851632049</c:v>
                </c:pt>
                <c:pt idx="47">
                  <c:v>14.993641888733054</c:v>
                </c:pt>
              </c:numCache>
            </c:numRef>
          </c:val>
          <c:smooth val="0"/>
        </c:ser>
        <c:ser>
          <c:idx val="0"/>
          <c:order val="3"/>
          <c:tx>
            <c:v>@PT-WithExceptionHandling</c:v>
          </c:tx>
          <c:spPr>
            <a:ln w="12700"/>
          </c:spPr>
          <c:marker>
            <c:spPr>
              <a:noFill/>
            </c:spPr>
          </c:marker>
          <c:val>
            <c:numRef>
              <c:f>Sheet1!$S$6:$S$53</c:f>
              <c:numCache>
                <c:formatCode>0.00</c:formatCode>
                <c:ptCount val="48"/>
                <c:pt idx="0">
                  <c:v>1</c:v>
                </c:pt>
                <c:pt idx="1">
                  <c:v>1.8237278093024316</c:v>
                </c:pt>
                <c:pt idx="2">
                  <c:v>2.4296991225673259</c:v>
                </c:pt>
                <c:pt idx="3">
                  <c:v>3.2478490259740256</c:v>
                </c:pt>
                <c:pt idx="4">
                  <c:v>3.7786906532568407</c:v>
                </c:pt>
                <c:pt idx="5">
                  <c:v>4.2990598979317758</c:v>
                </c:pt>
                <c:pt idx="6">
                  <c:v>5.0569984202211691</c:v>
                </c:pt>
                <c:pt idx="7">
                  <c:v>5.5479912648618672</c:v>
                </c:pt>
                <c:pt idx="8">
                  <c:v>5.8629986446389983</c:v>
                </c:pt>
                <c:pt idx="9">
                  <c:v>6.2722000156752102</c:v>
                </c:pt>
                <c:pt idx="10">
                  <c:v>6.6206411582213036</c:v>
                </c:pt>
                <c:pt idx="11">
                  <c:v>7.0792162413198287</c:v>
                </c:pt>
                <c:pt idx="12">
                  <c:v>7.5725775927327792</c:v>
                </c:pt>
                <c:pt idx="13">
                  <c:v>8.0607373086220786</c:v>
                </c:pt>
                <c:pt idx="14">
                  <c:v>8.4492424642348105</c:v>
                </c:pt>
                <c:pt idx="15">
                  <c:v>8.8456947054272135</c:v>
                </c:pt>
                <c:pt idx="16">
                  <c:v>9.1837273353224713</c:v>
                </c:pt>
                <c:pt idx="17">
                  <c:v>9.454985822306238</c:v>
                </c:pt>
                <c:pt idx="18">
                  <c:v>10.125514012779149</c:v>
                </c:pt>
                <c:pt idx="19">
                  <c:v>9.8428140950741057</c:v>
                </c:pt>
                <c:pt idx="20">
                  <c:v>9.9252139402207629</c:v>
                </c:pt>
                <c:pt idx="21">
                  <c:v>10.586982405080038</c:v>
                </c:pt>
                <c:pt idx="22">
                  <c:v>11.242905310480474</c:v>
                </c:pt>
                <c:pt idx="23">
                  <c:v>10.614364347768422</c:v>
                </c:pt>
                <c:pt idx="24">
                  <c:v>12.427517664414939</c:v>
                </c:pt>
                <c:pt idx="25">
                  <c:v>11.319236209335221</c:v>
                </c:pt>
                <c:pt idx="26">
                  <c:v>11.3280486941751</c:v>
                </c:pt>
                <c:pt idx="27">
                  <c:v>12.008853541416567</c:v>
                </c:pt>
                <c:pt idx="28">
                  <c:v>11.481635581061692</c:v>
                </c:pt>
                <c:pt idx="29">
                  <c:v>12.07954716981132</c:v>
                </c:pt>
                <c:pt idx="30">
                  <c:v>11.920309823489982</c:v>
                </c:pt>
                <c:pt idx="31">
                  <c:v>12.000749793806703</c:v>
                </c:pt>
                <c:pt idx="32">
                  <c:v>12.207611928914654</c:v>
                </c:pt>
                <c:pt idx="33">
                  <c:v>13.191626143575373</c:v>
                </c:pt>
                <c:pt idx="34">
                  <c:v>13.302360372340427</c:v>
                </c:pt>
                <c:pt idx="35">
                  <c:v>14.485835822246358</c:v>
                </c:pt>
                <c:pt idx="36">
                  <c:v>13.593850857822321</c:v>
                </c:pt>
                <c:pt idx="37">
                  <c:v>12.912787414279952</c:v>
                </c:pt>
                <c:pt idx="38">
                  <c:v>13.430729210371739</c:v>
                </c:pt>
                <c:pt idx="39">
                  <c:v>13.282489626556018</c:v>
                </c:pt>
                <c:pt idx="40">
                  <c:v>13.628576294277931</c:v>
                </c:pt>
                <c:pt idx="41">
                  <c:v>14.171595537453516</c:v>
                </c:pt>
                <c:pt idx="42">
                  <c:v>13.984622105723025</c:v>
                </c:pt>
                <c:pt idx="43">
                  <c:v>14.474045939591248</c:v>
                </c:pt>
                <c:pt idx="44">
                  <c:v>13.86829564162551</c:v>
                </c:pt>
                <c:pt idx="45">
                  <c:v>15.113692162417376</c:v>
                </c:pt>
                <c:pt idx="46">
                  <c:v>14.495019018293789</c:v>
                </c:pt>
                <c:pt idx="47">
                  <c:v>16.42253232095219</c:v>
                </c:pt>
              </c:numCache>
            </c:numRef>
          </c:val>
          <c:smooth val="0"/>
        </c:ser>
        <c:ser>
          <c:idx val="4"/>
          <c:order val="4"/>
          <c:tx>
            <c:v>LinearSpeedup</c:v>
          </c:tx>
          <c:spPr>
            <a:ln w="12700">
              <a:solidFill>
                <a:schemeClr val="bg2">
                  <a:lumMod val="7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[1]Sheet1!$N$4:$N$51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467968"/>
        <c:axId val="112469888"/>
      </c:lineChart>
      <c:catAx>
        <c:axId val="11246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/>
                  <a:t>Number</a:t>
                </a:r>
                <a:r>
                  <a:rPr lang="en-NZ" sz="1400" baseline="0"/>
                  <a:t> of Threads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41920177127337649"/>
              <c:y val="0.96309778812067637"/>
            </c:manualLayout>
          </c:layout>
          <c:overlay val="0"/>
        </c:title>
        <c:majorTickMark val="out"/>
        <c:minorTickMark val="none"/>
        <c:tickLblPos val="nextTo"/>
        <c:crossAx val="112469888"/>
        <c:crosses val="autoZero"/>
        <c:auto val="1"/>
        <c:lblAlgn val="ctr"/>
        <c:lblOffset val="100"/>
        <c:tickLblSkip val="1"/>
        <c:noMultiLvlLbl val="0"/>
      </c:catAx>
      <c:valAx>
        <c:axId val="112469888"/>
        <c:scaling>
          <c:orientation val="minMax"/>
          <c:max val="48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400"/>
                  <a:t>Speedups</a:t>
                </a:r>
              </a:p>
            </c:rich>
          </c:tx>
          <c:layout>
            <c:manualLayout>
              <c:xMode val="edge"/>
              <c:yMode val="edge"/>
              <c:x val="1.3346593552978532E-3"/>
              <c:y val="0.4309007915788621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12467968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976706175427918"/>
          <c:y val="0.74819207919254571"/>
          <c:w val="0.27455309363781472"/>
          <c:h val="0.1714545908466767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MonteCarlo Benchmark</a:t>
            </a:r>
            <a:r>
              <a:rPr lang="en-NZ" baseline="0"/>
              <a:t> - Coefficient of Variations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587989549398749E-2"/>
          <c:y val="6.2920178246261602E-2"/>
          <c:w val="0.87371931336429587"/>
          <c:h val="0.86241034534128436"/>
        </c:manualLayout>
      </c:layout>
      <c:lineChart>
        <c:grouping val="standard"/>
        <c:varyColors val="0"/>
        <c:ser>
          <c:idx val="1"/>
          <c:order val="0"/>
          <c:tx>
            <c:v>Jomp</c:v>
          </c:tx>
          <c:spPr>
            <a:ln w="12700"/>
          </c:spPr>
          <c:marker>
            <c:spPr>
              <a:noFill/>
            </c:spPr>
          </c:marker>
          <c:val>
            <c:numRef>
              <c:f>Sheet1!$X$6:$X$53</c:f>
              <c:numCache>
                <c:formatCode>General</c:formatCode>
                <c:ptCount val="48"/>
                <c:pt idx="0">
                  <c:v>6.1409064005379281E-3</c:v>
                </c:pt>
                <c:pt idx="1">
                  <c:v>1.8627833245564902E-2</c:v>
                </c:pt>
                <c:pt idx="2">
                  <c:v>2.6479896369594927E-2</c:v>
                </c:pt>
                <c:pt idx="3">
                  <c:v>1.1428086060072475E-2</c:v>
                </c:pt>
                <c:pt idx="4">
                  <c:v>7.7933690792748277E-3</c:v>
                </c:pt>
                <c:pt idx="5">
                  <c:v>2.5799453435344899E-2</c:v>
                </c:pt>
                <c:pt idx="6">
                  <c:v>4.116305795788977E-2</c:v>
                </c:pt>
                <c:pt idx="7">
                  <c:v>3.1092625592378208E-2</c:v>
                </c:pt>
                <c:pt idx="8">
                  <c:v>1.6000395687089879E-2</c:v>
                </c:pt>
                <c:pt idx="9">
                  <c:v>3.4009274517691791E-2</c:v>
                </c:pt>
                <c:pt idx="10">
                  <c:v>1.9289931941700596E-2</c:v>
                </c:pt>
                <c:pt idx="11">
                  <c:v>2.1703582833809944E-2</c:v>
                </c:pt>
                <c:pt idx="12">
                  <c:v>1.7543186668244819E-2</c:v>
                </c:pt>
                <c:pt idx="13">
                  <c:v>3.7742950714872311E-2</c:v>
                </c:pt>
                <c:pt idx="14">
                  <c:v>7.920321199113553E-3</c:v>
                </c:pt>
                <c:pt idx="15">
                  <c:v>1.4437438877693479E-2</c:v>
                </c:pt>
                <c:pt idx="16">
                  <c:v>6.6050143594337416E-3</c:v>
                </c:pt>
                <c:pt idx="17">
                  <c:v>7.3858516102348754E-3</c:v>
                </c:pt>
                <c:pt idx="18">
                  <c:v>1.6702230856238245E-2</c:v>
                </c:pt>
                <c:pt idx="19">
                  <c:v>2.4711216788058557E-2</c:v>
                </c:pt>
                <c:pt idx="20">
                  <c:v>7.9754969639951479E-3</c:v>
                </c:pt>
                <c:pt idx="21">
                  <c:v>2.3456578430760162E-2</c:v>
                </c:pt>
                <c:pt idx="22">
                  <c:v>2.3115885102800285E-2</c:v>
                </c:pt>
                <c:pt idx="23">
                  <c:v>5.5873488179916959E-3</c:v>
                </c:pt>
                <c:pt idx="24">
                  <c:v>4.2300502292310471E-2</c:v>
                </c:pt>
                <c:pt idx="25">
                  <c:v>4.0084698362110989E-2</c:v>
                </c:pt>
                <c:pt idx="26">
                  <c:v>1.1363703993341225E-2</c:v>
                </c:pt>
                <c:pt idx="27">
                  <c:v>2.8917501800204443E-2</c:v>
                </c:pt>
                <c:pt idx="28">
                  <c:v>1.9383260146252874E-2</c:v>
                </c:pt>
                <c:pt idx="29">
                  <c:v>3.1217970940410435E-2</c:v>
                </c:pt>
                <c:pt idx="30">
                  <c:v>8.7049536379903304E-3</c:v>
                </c:pt>
                <c:pt idx="31">
                  <c:v>1.8564318531227877E-2</c:v>
                </c:pt>
                <c:pt idx="32">
                  <c:v>7.8173016062619265E-3</c:v>
                </c:pt>
                <c:pt idx="33">
                  <c:v>2.4902098042951768E-2</c:v>
                </c:pt>
                <c:pt idx="34">
                  <c:v>3.3076720533674261E-3</c:v>
                </c:pt>
                <c:pt idx="35">
                  <c:v>6.195089867146562E-3</c:v>
                </c:pt>
                <c:pt idx="36">
                  <c:v>2.0441827163531462E-2</c:v>
                </c:pt>
                <c:pt idx="37">
                  <c:v>2.2884571364519816E-2</c:v>
                </c:pt>
                <c:pt idx="38">
                  <c:v>7.2346260369848146E-3</c:v>
                </c:pt>
                <c:pt idx="39">
                  <c:v>9.8990740839091807E-3</c:v>
                </c:pt>
                <c:pt idx="40">
                  <c:v>2.0606576922924055E-2</c:v>
                </c:pt>
                <c:pt idx="41">
                  <c:v>1.4205809031331037E-2</c:v>
                </c:pt>
                <c:pt idx="42">
                  <c:v>2.7448580631373641E-2</c:v>
                </c:pt>
                <c:pt idx="43">
                  <c:v>5.8392823410517491E-2</c:v>
                </c:pt>
                <c:pt idx="44">
                  <c:v>1.6573261369033133E-2</c:v>
                </c:pt>
                <c:pt idx="45">
                  <c:v>5.2812316265053047E-2</c:v>
                </c:pt>
                <c:pt idx="46">
                  <c:v>4.5234745265769198E-2</c:v>
                </c:pt>
                <c:pt idx="47">
                  <c:v>1.7572626814434705E-2</c:v>
                </c:pt>
              </c:numCache>
            </c:numRef>
          </c:val>
          <c:smooth val="0"/>
        </c:ser>
        <c:ser>
          <c:idx val="3"/>
          <c:order val="1"/>
          <c:tx>
            <c:v>ExecutorService</c:v>
          </c:tx>
          <c:spPr>
            <a:ln w="12700"/>
          </c:spPr>
          <c:marker>
            <c:symbol val="x"/>
            <c:size val="7"/>
            <c:spPr>
              <a:noFill/>
            </c:spPr>
          </c:marker>
          <c:val>
            <c:numRef>
              <c:f>Sheet1!$Z$6:$Z$53</c:f>
              <c:numCache>
                <c:formatCode>General</c:formatCode>
                <c:ptCount val="48"/>
                <c:pt idx="0">
                  <c:v>1.3848692520223072E-2</c:v>
                </c:pt>
                <c:pt idx="1">
                  <c:v>6.0148996957828643E-3</c:v>
                </c:pt>
                <c:pt idx="2">
                  <c:v>1.3315834220024872E-2</c:v>
                </c:pt>
                <c:pt idx="3">
                  <c:v>1.9609403606621448E-2</c:v>
                </c:pt>
                <c:pt idx="4">
                  <c:v>5.0981014307271699E-3</c:v>
                </c:pt>
                <c:pt idx="5">
                  <c:v>2.6561949017935072E-3</c:v>
                </c:pt>
                <c:pt idx="6">
                  <c:v>5.7666923822016344E-3</c:v>
                </c:pt>
                <c:pt idx="7">
                  <c:v>2.4419177054608885E-3</c:v>
                </c:pt>
                <c:pt idx="8">
                  <c:v>7.6840522866524442E-3</c:v>
                </c:pt>
                <c:pt idx="9">
                  <c:v>2.8160549504485828E-3</c:v>
                </c:pt>
                <c:pt idx="10">
                  <c:v>7.8620688751668468E-3</c:v>
                </c:pt>
                <c:pt idx="11">
                  <c:v>4.0407502672020566E-3</c:v>
                </c:pt>
                <c:pt idx="12">
                  <c:v>4.1803059687270435E-3</c:v>
                </c:pt>
                <c:pt idx="13">
                  <c:v>3.3177366979639883E-2</c:v>
                </c:pt>
                <c:pt idx="14">
                  <c:v>1.6135962967325314E-2</c:v>
                </c:pt>
                <c:pt idx="15">
                  <c:v>1.4851134552149139E-2</c:v>
                </c:pt>
                <c:pt idx="16">
                  <c:v>2.5833877086493581E-2</c:v>
                </c:pt>
                <c:pt idx="17">
                  <c:v>1.4781794055032441E-2</c:v>
                </c:pt>
                <c:pt idx="18">
                  <c:v>1.7176174344951899E-2</c:v>
                </c:pt>
                <c:pt idx="19">
                  <c:v>4.9348579237196597E-3</c:v>
                </c:pt>
                <c:pt idx="20">
                  <c:v>8.9477096501179021E-3</c:v>
                </c:pt>
                <c:pt idx="21">
                  <c:v>2.0641171793794062E-2</c:v>
                </c:pt>
                <c:pt idx="22">
                  <c:v>1.4517812036362109E-2</c:v>
                </c:pt>
                <c:pt idx="23">
                  <c:v>1.0208220691154325E-2</c:v>
                </c:pt>
                <c:pt idx="24">
                  <c:v>1.1870836942092075E-2</c:v>
                </c:pt>
                <c:pt idx="25">
                  <c:v>1.6506743976838618E-2</c:v>
                </c:pt>
                <c:pt idx="26">
                  <c:v>2.377068527098283E-2</c:v>
                </c:pt>
                <c:pt idx="27">
                  <c:v>3.6508515669227755E-2</c:v>
                </c:pt>
                <c:pt idx="28">
                  <c:v>2.6557009843456412E-2</c:v>
                </c:pt>
                <c:pt idx="29">
                  <c:v>6.621476302416442E-3</c:v>
                </c:pt>
                <c:pt idx="30">
                  <c:v>2.9082985987985603E-3</c:v>
                </c:pt>
                <c:pt idx="31">
                  <c:v>2.409478299003609E-2</c:v>
                </c:pt>
                <c:pt idx="32">
                  <c:v>2.8113830832715132E-2</c:v>
                </c:pt>
                <c:pt idx="33">
                  <c:v>1.9429185213686945E-2</c:v>
                </c:pt>
                <c:pt idx="34">
                  <c:v>8.0171441815397194E-3</c:v>
                </c:pt>
                <c:pt idx="35">
                  <c:v>3.7368631139775535E-3</c:v>
                </c:pt>
                <c:pt idx="36">
                  <c:v>2.344951197672044E-2</c:v>
                </c:pt>
                <c:pt idx="37">
                  <c:v>4.6166391756497765E-3</c:v>
                </c:pt>
                <c:pt idx="38">
                  <c:v>9.653483424513486E-3</c:v>
                </c:pt>
                <c:pt idx="39">
                  <c:v>3.278783339700244E-2</c:v>
                </c:pt>
                <c:pt idx="40">
                  <c:v>3.4847197392170765E-2</c:v>
                </c:pt>
                <c:pt idx="41">
                  <c:v>5.2716256983567591E-2</c:v>
                </c:pt>
                <c:pt idx="42">
                  <c:v>6.8688380092090287E-2</c:v>
                </c:pt>
                <c:pt idx="43">
                  <c:v>1.0125414380013952E-2</c:v>
                </c:pt>
                <c:pt idx="44">
                  <c:v>6.2423577312997703E-3</c:v>
                </c:pt>
                <c:pt idx="45">
                  <c:v>3.6635328779601399E-2</c:v>
                </c:pt>
                <c:pt idx="46">
                  <c:v>6.1495067547381682E-2</c:v>
                </c:pt>
                <c:pt idx="47">
                  <c:v>2.4972251838598601E-2</c:v>
                </c:pt>
              </c:numCache>
            </c:numRef>
          </c:val>
          <c:smooth val="0"/>
        </c:ser>
        <c:ser>
          <c:idx val="2"/>
          <c:order val="2"/>
          <c:tx>
            <c:v>@PT-WithoutExceptionHandling</c:v>
          </c:tx>
          <c:spPr>
            <a:ln w="12700"/>
          </c:spPr>
          <c:marker>
            <c:spPr>
              <a:noFill/>
            </c:spPr>
          </c:marker>
          <c:val>
            <c:numRef>
              <c:f>Sheet1!$Y$6:$Y$53</c:f>
              <c:numCache>
                <c:formatCode>General</c:formatCode>
                <c:ptCount val="48"/>
                <c:pt idx="0">
                  <c:v>7.6920493395809713E-3</c:v>
                </c:pt>
                <c:pt idx="1">
                  <c:v>1.241589824265401E-2</c:v>
                </c:pt>
                <c:pt idx="2">
                  <c:v>3.3088693208885862E-2</c:v>
                </c:pt>
                <c:pt idx="3">
                  <c:v>1.026037144755566E-2</c:v>
                </c:pt>
                <c:pt idx="4">
                  <c:v>5.0245280132521844E-3</c:v>
                </c:pt>
                <c:pt idx="5">
                  <c:v>1.5862807074076047E-3</c:v>
                </c:pt>
                <c:pt idx="6">
                  <c:v>1.5548628653170835E-2</c:v>
                </c:pt>
                <c:pt idx="7">
                  <c:v>1.8450959473285657E-2</c:v>
                </c:pt>
                <c:pt idx="8">
                  <c:v>9.8467701231933578E-3</c:v>
                </c:pt>
                <c:pt idx="9">
                  <c:v>2.2914231102573852E-2</c:v>
                </c:pt>
                <c:pt idx="10">
                  <c:v>2.9106973627140631E-3</c:v>
                </c:pt>
                <c:pt idx="11">
                  <c:v>1.5637054912169407E-2</c:v>
                </c:pt>
                <c:pt idx="12">
                  <c:v>2.1247611645898237E-2</c:v>
                </c:pt>
                <c:pt idx="13">
                  <c:v>1.5611465147425421E-2</c:v>
                </c:pt>
                <c:pt idx="14">
                  <c:v>9.3658191013249788E-3</c:v>
                </c:pt>
                <c:pt idx="15">
                  <c:v>4.3769517535067011E-3</c:v>
                </c:pt>
                <c:pt idx="16">
                  <c:v>1.3297381019723985E-2</c:v>
                </c:pt>
                <c:pt idx="17">
                  <c:v>1.367362071646498E-2</c:v>
                </c:pt>
                <c:pt idx="18">
                  <c:v>6.6085605149145557E-3</c:v>
                </c:pt>
                <c:pt idx="19">
                  <c:v>5.4076879983836139E-2</c:v>
                </c:pt>
                <c:pt idx="20">
                  <c:v>2.136442373004941E-2</c:v>
                </c:pt>
                <c:pt idx="21">
                  <c:v>5.3399836798846294E-2</c:v>
                </c:pt>
                <c:pt idx="22">
                  <c:v>5.0846859850808529E-2</c:v>
                </c:pt>
                <c:pt idx="23">
                  <c:v>2.9538930199490231E-2</c:v>
                </c:pt>
                <c:pt idx="24">
                  <c:v>1.0383161663698378E-2</c:v>
                </c:pt>
                <c:pt idx="25">
                  <c:v>1.5725399558442054E-2</c:v>
                </c:pt>
                <c:pt idx="26">
                  <c:v>6.9701107090277076E-2</c:v>
                </c:pt>
                <c:pt idx="27">
                  <c:v>2.2215623233742127E-2</c:v>
                </c:pt>
                <c:pt idx="28">
                  <c:v>3.6482845734357103E-2</c:v>
                </c:pt>
                <c:pt idx="29">
                  <c:v>4.0145565640299911E-2</c:v>
                </c:pt>
                <c:pt idx="30">
                  <c:v>8.6155170937560657E-2</c:v>
                </c:pt>
                <c:pt idx="31">
                  <c:v>5.9405760129362897E-2</c:v>
                </c:pt>
                <c:pt idx="32">
                  <c:v>0.14900249265237198</c:v>
                </c:pt>
                <c:pt idx="33">
                  <c:v>1.8412012395824594E-2</c:v>
                </c:pt>
                <c:pt idx="34">
                  <c:v>2.3684405128046697E-2</c:v>
                </c:pt>
                <c:pt idx="35">
                  <c:v>2.9133331327139814E-2</c:v>
                </c:pt>
                <c:pt idx="36">
                  <c:v>4.6596159112584967E-2</c:v>
                </c:pt>
                <c:pt idx="37">
                  <c:v>7.9388766209217809E-2</c:v>
                </c:pt>
                <c:pt idx="38">
                  <c:v>5.491359013470002E-2</c:v>
                </c:pt>
                <c:pt idx="39">
                  <c:v>5.3777969379606119E-2</c:v>
                </c:pt>
                <c:pt idx="40">
                  <c:v>5.4144513554532689E-2</c:v>
                </c:pt>
                <c:pt idx="41">
                  <c:v>7.0518562370394375E-2</c:v>
                </c:pt>
                <c:pt idx="42">
                  <c:v>9.999243287131572E-2</c:v>
                </c:pt>
                <c:pt idx="43">
                  <c:v>6.795647789848723E-2</c:v>
                </c:pt>
                <c:pt idx="44">
                  <c:v>7.9274897841177847E-2</c:v>
                </c:pt>
                <c:pt idx="45">
                  <c:v>6.3170263052461734E-2</c:v>
                </c:pt>
                <c:pt idx="46">
                  <c:v>4.4288051284576156E-2</c:v>
                </c:pt>
                <c:pt idx="47">
                  <c:v>1.4849990983518893E-2</c:v>
                </c:pt>
              </c:numCache>
            </c:numRef>
          </c:val>
          <c:smooth val="0"/>
        </c:ser>
        <c:ser>
          <c:idx val="0"/>
          <c:order val="3"/>
          <c:tx>
            <c:v>@PT-WithExceptionHandling</c:v>
          </c:tx>
          <c:spPr>
            <a:ln w="12700"/>
          </c:spPr>
          <c:marker>
            <c:spPr>
              <a:noFill/>
            </c:spPr>
          </c:marker>
          <c:val>
            <c:numRef>
              <c:f>Sheet1!$W$6:$W$53</c:f>
              <c:numCache>
                <c:formatCode>General</c:formatCode>
                <c:ptCount val="48"/>
                <c:pt idx="0">
                  <c:v>2.4514037781784397E-3</c:v>
                </c:pt>
                <c:pt idx="1">
                  <c:v>1.0954295665192123E-2</c:v>
                </c:pt>
                <c:pt idx="2">
                  <c:v>2.0374408833470751E-2</c:v>
                </c:pt>
                <c:pt idx="3">
                  <c:v>2.0271844490469825E-2</c:v>
                </c:pt>
                <c:pt idx="4">
                  <c:v>2.9306332384066023E-2</c:v>
                </c:pt>
                <c:pt idx="5">
                  <c:v>5.5629510375804041E-3</c:v>
                </c:pt>
                <c:pt idx="6">
                  <c:v>1.5189752138797702E-2</c:v>
                </c:pt>
                <c:pt idx="7">
                  <c:v>1.2191611298719211E-2</c:v>
                </c:pt>
                <c:pt idx="8">
                  <c:v>1.2026366622357943E-2</c:v>
                </c:pt>
                <c:pt idx="9">
                  <c:v>1.047442445679579E-2</c:v>
                </c:pt>
                <c:pt idx="10">
                  <c:v>7.9164097092837317E-3</c:v>
                </c:pt>
                <c:pt idx="11">
                  <c:v>6.2850438916649516E-3</c:v>
                </c:pt>
                <c:pt idx="12">
                  <c:v>4.9851451874041814E-3</c:v>
                </c:pt>
                <c:pt idx="13">
                  <c:v>2.5193288848859109E-2</c:v>
                </c:pt>
                <c:pt idx="14">
                  <c:v>7.844593495720904E-3</c:v>
                </c:pt>
                <c:pt idx="15">
                  <c:v>1.2653353385204423E-2</c:v>
                </c:pt>
                <c:pt idx="16">
                  <c:v>1.493021381147186E-2</c:v>
                </c:pt>
                <c:pt idx="17">
                  <c:v>3.8188135665000969E-2</c:v>
                </c:pt>
                <c:pt idx="18">
                  <c:v>2.0003351619484255E-2</c:v>
                </c:pt>
                <c:pt idx="19">
                  <c:v>2.8091602493975822E-2</c:v>
                </c:pt>
                <c:pt idx="20">
                  <c:v>2.5440051314822378E-2</c:v>
                </c:pt>
                <c:pt idx="21">
                  <c:v>1.7175639494237317E-2</c:v>
                </c:pt>
                <c:pt idx="22">
                  <c:v>2.7717822943048826E-2</c:v>
                </c:pt>
                <c:pt idx="23">
                  <c:v>4.1112185243169209E-2</c:v>
                </c:pt>
                <c:pt idx="24">
                  <c:v>2.6210022808615084E-2</c:v>
                </c:pt>
                <c:pt idx="25">
                  <c:v>1.2403082625319417E-2</c:v>
                </c:pt>
                <c:pt idx="26">
                  <c:v>2.6933937472484588E-2</c:v>
                </c:pt>
                <c:pt idx="27">
                  <c:v>5.8039582058225583E-2</c:v>
                </c:pt>
                <c:pt idx="28">
                  <c:v>6.7190952218829217E-2</c:v>
                </c:pt>
                <c:pt idx="29">
                  <c:v>4.7852508654715908E-2</c:v>
                </c:pt>
                <c:pt idx="30">
                  <c:v>3.1195201545758632E-2</c:v>
                </c:pt>
                <c:pt idx="31">
                  <c:v>5.3002202399043644E-2</c:v>
                </c:pt>
                <c:pt idx="32">
                  <c:v>8.4105873778898332E-2</c:v>
                </c:pt>
                <c:pt idx="33">
                  <c:v>9.1821405929533931E-2</c:v>
                </c:pt>
                <c:pt idx="34">
                  <c:v>2.1100226348063397E-2</c:v>
                </c:pt>
                <c:pt idx="35">
                  <c:v>3.8947425635712421E-2</c:v>
                </c:pt>
                <c:pt idx="36">
                  <c:v>1.8166907725225244E-2</c:v>
                </c:pt>
                <c:pt idx="37">
                  <c:v>2.3046441131139489E-2</c:v>
                </c:pt>
                <c:pt idx="38">
                  <c:v>1.8685838832518661E-2</c:v>
                </c:pt>
                <c:pt idx="39">
                  <c:v>1.3644324590582313E-2</c:v>
                </c:pt>
                <c:pt idx="40">
                  <c:v>2.2753025093450584E-2</c:v>
                </c:pt>
                <c:pt idx="41">
                  <c:v>4.0645002668379664E-2</c:v>
                </c:pt>
                <c:pt idx="42">
                  <c:v>5.5666887395941569E-2</c:v>
                </c:pt>
                <c:pt idx="43">
                  <c:v>4.0765597780895592E-2</c:v>
                </c:pt>
                <c:pt idx="44">
                  <c:v>1.0830603928255607E-2</c:v>
                </c:pt>
                <c:pt idx="45">
                  <c:v>2.9852317909674964E-2</c:v>
                </c:pt>
                <c:pt idx="46">
                  <c:v>4.0649104584797924E-2</c:v>
                </c:pt>
                <c:pt idx="47">
                  <c:v>3.5997962660587579E-2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26848"/>
        <c:axId val="112529792"/>
      </c:lineChart>
      <c:catAx>
        <c:axId val="11252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/>
                  <a:t>Number</a:t>
                </a:r>
                <a:r>
                  <a:rPr lang="en-NZ" sz="1400" baseline="0"/>
                  <a:t> of Threads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40218962816888831"/>
              <c:y val="0.96339316702485389"/>
            </c:manualLayout>
          </c:layout>
          <c:overlay val="0"/>
        </c:title>
        <c:majorTickMark val="out"/>
        <c:minorTickMark val="none"/>
        <c:tickLblPos val="nextTo"/>
        <c:crossAx val="112529792"/>
        <c:crosses val="autoZero"/>
        <c:auto val="1"/>
        <c:lblAlgn val="ctr"/>
        <c:lblOffset val="100"/>
        <c:tickLblSkip val="3"/>
        <c:noMultiLvlLbl val="0"/>
      </c:catAx>
      <c:valAx>
        <c:axId val="112529792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400"/>
                  <a:t>Coefficient of Variation</a:t>
                </a:r>
              </a:p>
            </c:rich>
          </c:tx>
          <c:layout>
            <c:manualLayout>
              <c:xMode val="edge"/>
              <c:yMode val="edge"/>
              <c:x val="1.3346962613333608E-3"/>
              <c:y val="0.2957799908433777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12526848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7934068142261128"/>
          <c:y val="6.910243180472446E-2"/>
          <c:w val="0.27987368182285571"/>
          <c:h val="0.13179854455330905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MonteCarlo Benchmark</a:t>
            </a:r>
            <a:r>
              <a:rPr lang="en-NZ" baseline="0"/>
              <a:t> - Speedups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451130039797846E-2"/>
          <c:y val="6.2920178246261602E-2"/>
          <c:w val="0.88585611466169834"/>
          <c:h val="0.86241034534128436"/>
        </c:manualLayout>
      </c:layout>
      <c:lineChart>
        <c:grouping val="standard"/>
        <c:varyColors val="0"/>
        <c:ser>
          <c:idx val="1"/>
          <c:order val="0"/>
          <c:tx>
            <c:v>Jomp</c:v>
          </c:tx>
          <c:spPr>
            <a:ln w="12700"/>
          </c:spPr>
          <c:marker>
            <c:spPr>
              <a:noFill/>
            </c:spPr>
          </c:marker>
          <c:val>
            <c:numRef>
              <c:f>Sheet1!$T$6:$T$53</c:f>
              <c:numCache>
                <c:formatCode>0.00</c:formatCode>
                <c:ptCount val="48"/>
                <c:pt idx="0">
                  <c:v>1</c:v>
                </c:pt>
                <c:pt idx="1">
                  <c:v>1.779393813768166</c:v>
                </c:pt>
                <c:pt idx="2">
                  <c:v>2.4635534581167695</c:v>
                </c:pt>
                <c:pt idx="3">
                  <c:v>3.0661573568806433</c:v>
                </c:pt>
                <c:pt idx="4">
                  <c:v>3.6847263622272566</c:v>
                </c:pt>
                <c:pt idx="5">
                  <c:v>4.1196278127332837</c:v>
                </c:pt>
                <c:pt idx="6">
                  <c:v>4.7957479826194911</c:v>
                </c:pt>
                <c:pt idx="7">
                  <c:v>5.4333485706248466</c:v>
                </c:pt>
                <c:pt idx="8">
                  <c:v>5.7943900701241242</c:v>
                </c:pt>
                <c:pt idx="9">
                  <c:v>6.4185012876962704</c:v>
                </c:pt>
                <c:pt idx="10">
                  <c:v>7.2615724423140193</c:v>
                </c:pt>
                <c:pt idx="11">
                  <c:v>7.4223748679027777</c:v>
                </c:pt>
                <c:pt idx="12">
                  <c:v>7.6829256165473359</c:v>
                </c:pt>
                <c:pt idx="13">
                  <c:v>8.0136396639352778</c:v>
                </c:pt>
                <c:pt idx="14">
                  <c:v>8.5256565879496815</c:v>
                </c:pt>
                <c:pt idx="15">
                  <c:v>8.9173014773776558</c:v>
                </c:pt>
                <c:pt idx="16">
                  <c:v>9.0728084081968188</c:v>
                </c:pt>
                <c:pt idx="17">
                  <c:v>9.4109872708447533</c:v>
                </c:pt>
                <c:pt idx="18">
                  <c:v>9.6123794712286159</c:v>
                </c:pt>
                <c:pt idx="19">
                  <c:v>10.312266417512012</c:v>
                </c:pt>
                <c:pt idx="20">
                  <c:v>10.43553724589721</c:v>
                </c:pt>
                <c:pt idx="21">
                  <c:v>10.721551484873716</c:v>
                </c:pt>
                <c:pt idx="22">
                  <c:v>10.971243964782733</c:v>
                </c:pt>
                <c:pt idx="23">
                  <c:v>11.580529116390618</c:v>
                </c:pt>
                <c:pt idx="24">
                  <c:v>11.584001799235326</c:v>
                </c:pt>
                <c:pt idx="25">
                  <c:v>11.746921088642239</c:v>
                </c:pt>
                <c:pt idx="26">
                  <c:v>12.272178540227147</c:v>
                </c:pt>
                <c:pt idx="27">
                  <c:v>12.080290829489483</c:v>
                </c:pt>
                <c:pt idx="28">
                  <c:v>12.343745007189646</c:v>
                </c:pt>
                <c:pt idx="29">
                  <c:v>12.239128712871288</c:v>
                </c:pt>
                <c:pt idx="30">
                  <c:v>12.85408867814658</c:v>
                </c:pt>
                <c:pt idx="31">
                  <c:v>12.60145163921057</c:v>
                </c:pt>
                <c:pt idx="32">
                  <c:v>12.977156294616613</c:v>
                </c:pt>
                <c:pt idx="33">
                  <c:v>12.786015721969385</c:v>
                </c:pt>
                <c:pt idx="34">
                  <c:v>13.385221760221762</c:v>
                </c:pt>
                <c:pt idx="35">
                  <c:v>13.622410297099533</c:v>
                </c:pt>
                <c:pt idx="36">
                  <c:v>13.110385202782965</c:v>
                </c:pt>
                <c:pt idx="37">
                  <c:v>13.102603239209701</c:v>
                </c:pt>
                <c:pt idx="38">
                  <c:v>13.598433512276689</c:v>
                </c:pt>
                <c:pt idx="39">
                  <c:v>13.889348314606742</c:v>
                </c:pt>
                <c:pt idx="40">
                  <c:v>13.869401310474824</c:v>
                </c:pt>
                <c:pt idx="41">
                  <c:v>13.926904010815683</c:v>
                </c:pt>
                <c:pt idx="42">
                  <c:v>14.88909231065716</c:v>
                </c:pt>
                <c:pt idx="43">
                  <c:v>14.66581245254366</c:v>
                </c:pt>
                <c:pt idx="44">
                  <c:v>15.114839088330237</c:v>
                </c:pt>
                <c:pt idx="45">
                  <c:v>15.309521450510255</c:v>
                </c:pt>
                <c:pt idx="46">
                  <c:v>15.804336708601822</c:v>
                </c:pt>
                <c:pt idx="47">
                  <c:v>15.485969132090601</c:v>
                </c:pt>
              </c:numCache>
            </c:numRef>
          </c:val>
          <c:smooth val="0"/>
        </c:ser>
        <c:ser>
          <c:idx val="3"/>
          <c:order val="1"/>
          <c:tx>
            <c:v>ExecutorService</c:v>
          </c:tx>
          <c:spPr>
            <a:ln w="12700"/>
          </c:spPr>
          <c:marker>
            <c:symbol val="x"/>
            <c:size val="7"/>
            <c:spPr>
              <a:noFill/>
            </c:spPr>
          </c:marker>
          <c:val>
            <c:numRef>
              <c:f>Sheet1!$V$6:$V$53</c:f>
              <c:numCache>
                <c:formatCode>0.00</c:formatCode>
                <c:ptCount val="48"/>
                <c:pt idx="0">
                  <c:v>1</c:v>
                </c:pt>
                <c:pt idx="1">
                  <c:v>1.8223661304923053</c:v>
                </c:pt>
                <c:pt idx="2">
                  <c:v>2.5459409504353321</c:v>
                </c:pt>
                <c:pt idx="3">
                  <c:v>3.2025861189859475</c:v>
                </c:pt>
                <c:pt idx="4">
                  <c:v>3.6912552891396331</c:v>
                </c:pt>
                <c:pt idx="5">
                  <c:v>4.2017018088408431</c:v>
                </c:pt>
                <c:pt idx="6">
                  <c:v>4.8254817000092194</c:v>
                </c:pt>
                <c:pt idx="7">
                  <c:v>5.502540561376458</c:v>
                </c:pt>
                <c:pt idx="8">
                  <c:v>6.0469038817005538</c:v>
                </c:pt>
                <c:pt idx="9">
                  <c:v>6.5728756802009212</c:v>
                </c:pt>
                <c:pt idx="10">
                  <c:v>7.0738805297774574</c:v>
                </c:pt>
                <c:pt idx="11">
                  <c:v>7.549326923076924</c:v>
                </c:pt>
                <c:pt idx="12">
                  <c:v>7.8943240661605758</c:v>
                </c:pt>
                <c:pt idx="13">
                  <c:v>8.2837096433846789</c:v>
                </c:pt>
                <c:pt idx="14">
                  <c:v>8.7945113413609626</c:v>
                </c:pt>
                <c:pt idx="15">
                  <c:v>9.1066519747143762</c:v>
                </c:pt>
                <c:pt idx="16">
                  <c:v>9.3390032116093735</c:v>
                </c:pt>
                <c:pt idx="17">
                  <c:v>9.7683359253499216</c:v>
                </c:pt>
                <c:pt idx="18">
                  <c:v>10.170736446661055</c:v>
                </c:pt>
                <c:pt idx="19">
                  <c:v>10.513960495480417</c:v>
                </c:pt>
                <c:pt idx="20">
                  <c:v>10.535829307568438</c:v>
                </c:pt>
                <c:pt idx="21">
                  <c:v>10.766266712375726</c:v>
                </c:pt>
                <c:pt idx="22">
                  <c:v>11.090973301313745</c:v>
                </c:pt>
                <c:pt idx="23">
                  <c:v>11.255537237474016</c:v>
                </c:pt>
                <c:pt idx="24">
                  <c:v>11.492790748737466</c:v>
                </c:pt>
                <c:pt idx="25">
                  <c:v>11.636727434415295</c:v>
                </c:pt>
                <c:pt idx="26">
                  <c:v>12.018828932261767</c:v>
                </c:pt>
                <c:pt idx="27">
                  <c:v>12.069638739431205</c:v>
                </c:pt>
                <c:pt idx="28">
                  <c:v>12.133992736264583</c:v>
                </c:pt>
                <c:pt idx="29">
                  <c:v>12.386684546817069</c:v>
                </c:pt>
                <c:pt idx="30">
                  <c:v>12.392549917133611</c:v>
                </c:pt>
                <c:pt idx="31">
                  <c:v>12.551035089121575</c:v>
                </c:pt>
                <c:pt idx="32">
                  <c:v>12.463370108738786</c:v>
                </c:pt>
                <c:pt idx="33">
                  <c:v>12.608479203468766</c:v>
                </c:pt>
                <c:pt idx="34">
                  <c:v>12.651144054141154</c:v>
                </c:pt>
                <c:pt idx="35">
                  <c:v>12.798598092754098</c:v>
                </c:pt>
                <c:pt idx="36">
                  <c:v>13.283647745537602</c:v>
                </c:pt>
                <c:pt idx="37">
                  <c:v>13.152357818912806</c:v>
                </c:pt>
                <c:pt idx="38">
                  <c:v>14.225946729479977</c:v>
                </c:pt>
                <c:pt idx="39">
                  <c:v>13.789935891806445</c:v>
                </c:pt>
                <c:pt idx="40">
                  <c:v>14.02143048486472</c:v>
                </c:pt>
                <c:pt idx="41">
                  <c:v>15.004873387482084</c:v>
                </c:pt>
                <c:pt idx="42">
                  <c:v>14.600278940027893</c:v>
                </c:pt>
                <c:pt idx="43">
                  <c:v>14.843179884677189</c:v>
                </c:pt>
                <c:pt idx="44">
                  <c:v>15.342061553492917</c:v>
                </c:pt>
                <c:pt idx="45">
                  <c:v>15.723039951937517</c:v>
                </c:pt>
                <c:pt idx="46">
                  <c:v>15.435564730168091</c:v>
                </c:pt>
                <c:pt idx="47">
                  <c:v>15.756170981336544</c:v>
                </c:pt>
              </c:numCache>
            </c:numRef>
          </c:val>
          <c:smooth val="0"/>
        </c:ser>
        <c:ser>
          <c:idx val="2"/>
          <c:order val="2"/>
          <c:tx>
            <c:v>@PT-WithoutExceptionHandling</c:v>
          </c:tx>
          <c:spPr>
            <a:ln w="12700"/>
          </c:spPr>
          <c:marker>
            <c:spPr>
              <a:noFill/>
            </c:spPr>
          </c:marker>
          <c:val>
            <c:numRef>
              <c:f>Sheet1!$U$6:$U$53</c:f>
              <c:numCache>
                <c:formatCode>0.00</c:formatCode>
                <c:ptCount val="48"/>
                <c:pt idx="0">
                  <c:v>1</c:v>
                </c:pt>
                <c:pt idx="1">
                  <c:v>1.7938629855020585</c:v>
                </c:pt>
                <c:pt idx="2">
                  <c:v>2.4533674000183594</c:v>
                </c:pt>
                <c:pt idx="3">
                  <c:v>3.1292223631573814</c:v>
                </c:pt>
                <c:pt idx="4">
                  <c:v>3.7795088149335347</c:v>
                </c:pt>
                <c:pt idx="5">
                  <c:v>4.278925178781086</c:v>
                </c:pt>
                <c:pt idx="6">
                  <c:v>4.9755499705234421</c:v>
                </c:pt>
                <c:pt idx="7">
                  <c:v>5.618872420196924</c:v>
                </c:pt>
                <c:pt idx="8">
                  <c:v>5.8396576839038596</c:v>
                </c:pt>
                <c:pt idx="9">
                  <c:v>6.4667903375408322</c:v>
                </c:pt>
                <c:pt idx="10">
                  <c:v>6.6980076020216366</c:v>
                </c:pt>
                <c:pt idx="11">
                  <c:v>7.1253943568095979</c:v>
                </c:pt>
                <c:pt idx="12">
                  <c:v>7.6477012590614279</c:v>
                </c:pt>
                <c:pt idx="13">
                  <c:v>7.9075398195177273</c:v>
                </c:pt>
                <c:pt idx="14">
                  <c:v>8.4154815009183945</c:v>
                </c:pt>
                <c:pt idx="15">
                  <c:v>8.9181358100216901</c:v>
                </c:pt>
                <c:pt idx="16">
                  <c:v>9.4073096327584178</c:v>
                </c:pt>
                <c:pt idx="17">
                  <c:v>9.5212563828523926</c:v>
                </c:pt>
                <c:pt idx="18">
                  <c:v>10.270735925190548</c:v>
                </c:pt>
                <c:pt idx="19">
                  <c:v>9.8572043275141379</c:v>
                </c:pt>
                <c:pt idx="20">
                  <c:v>10.037368552829244</c:v>
                </c:pt>
                <c:pt idx="21">
                  <c:v>10.586716841618802</c:v>
                </c:pt>
                <c:pt idx="22">
                  <c:v>10.687616635563851</c:v>
                </c:pt>
                <c:pt idx="23">
                  <c:v>11.361555901941333</c:v>
                </c:pt>
                <c:pt idx="24">
                  <c:v>10.655658183267994</c:v>
                </c:pt>
                <c:pt idx="25">
                  <c:v>11.436916054489695</c:v>
                </c:pt>
                <c:pt idx="26">
                  <c:v>12.060544524669073</c:v>
                </c:pt>
                <c:pt idx="27">
                  <c:v>10.445349140177177</c:v>
                </c:pt>
                <c:pt idx="28">
                  <c:v>12.390434245093495</c:v>
                </c:pt>
                <c:pt idx="29">
                  <c:v>11.703182017223764</c:v>
                </c:pt>
                <c:pt idx="30">
                  <c:v>12.668431031758573</c:v>
                </c:pt>
                <c:pt idx="31">
                  <c:v>12.452978178147086</c:v>
                </c:pt>
                <c:pt idx="32">
                  <c:v>13.84655901908298</c:v>
                </c:pt>
                <c:pt idx="33">
                  <c:v>13.173170130616942</c:v>
                </c:pt>
                <c:pt idx="34">
                  <c:v>14.113448336560465</c:v>
                </c:pt>
                <c:pt idx="35">
                  <c:v>14.289520584566032</c:v>
                </c:pt>
                <c:pt idx="36">
                  <c:v>14.591173794358507</c:v>
                </c:pt>
                <c:pt idx="37">
                  <c:v>12.676442687747036</c:v>
                </c:pt>
                <c:pt idx="38">
                  <c:v>13.964730471131238</c:v>
                </c:pt>
                <c:pt idx="39">
                  <c:v>13.246076325788863</c:v>
                </c:pt>
                <c:pt idx="40">
                  <c:v>14.278069628706261</c:v>
                </c:pt>
                <c:pt idx="41">
                  <c:v>14.335508671553729</c:v>
                </c:pt>
                <c:pt idx="42">
                  <c:v>15.129446174167375</c:v>
                </c:pt>
                <c:pt idx="43">
                  <c:v>14.536941347112682</c:v>
                </c:pt>
                <c:pt idx="44">
                  <c:v>14.851995924793924</c:v>
                </c:pt>
                <c:pt idx="45">
                  <c:v>14.470041508752933</c:v>
                </c:pt>
                <c:pt idx="46">
                  <c:v>14.869899851632049</c:v>
                </c:pt>
                <c:pt idx="47">
                  <c:v>14.993641888733054</c:v>
                </c:pt>
              </c:numCache>
            </c:numRef>
          </c:val>
          <c:smooth val="0"/>
        </c:ser>
        <c:ser>
          <c:idx val="0"/>
          <c:order val="3"/>
          <c:tx>
            <c:v>@PT-WithExceptionHandling</c:v>
          </c:tx>
          <c:spPr>
            <a:ln w="12700"/>
          </c:spPr>
          <c:marker>
            <c:spPr>
              <a:noFill/>
            </c:spPr>
          </c:marker>
          <c:val>
            <c:numRef>
              <c:f>Sheet1!$S$6:$S$53</c:f>
              <c:numCache>
                <c:formatCode>0.00</c:formatCode>
                <c:ptCount val="48"/>
                <c:pt idx="0">
                  <c:v>1</c:v>
                </c:pt>
                <c:pt idx="1">
                  <c:v>1.8237278093024316</c:v>
                </c:pt>
                <c:pt idx="2">
                  <c:v>2.4296991225673259</c:v>
                </c:pt>
                <c:pt idx="3">
                  <c:v>3.2478490259740256</c:v>
                </c:pt>
                <c:pt idx="4">
                  <c:v>3.7786906532568407</c:v>
                </c:pt>
                <c:pt idx="5">
                  <c:v>4.2990598979317758</c:v>
                </c:pt>
                <c:pt idx="6">
                  <c:v>5.0569984202211691</c:v>
                </c:pt>
                <c:pt idx="7">
                  <c:v>5.5479912648618672</c:v>
                </c:pt>
                <c:pt idx="8">
                  <c:v>5.8629986446389983</c:v>
                </c:pt>
                <c:pt idx="9">
                  <c:v>6.2722000156752102</c:v>
                </c:pt>
                <c:pt idx="10">
                  <c:v>6.6206411582213036</c:v>
                </c:pt>
                <c:pt idx="11">
                  <c:v>7.0792162413198287</c:v>
                </c:pt>
                <c:pt idx="12">
                  <c:v>7.5725775927327792</c:v>
                </c:pt>
                <c:pt idx="13">
                  <c:v>8.0607373086220786</c:v>
                </c:pt>
                <c:pt idx="14">
                  <c:v>8.4492424642348105</c:v>
                </c:pt>
                <c:pt idx="15">
                  <c:v>8.8456947054272135</c:v>
                </c:pt>
                <c:pt idx="16">
                  <c:v>9.1837273353224713</c:v>
                </c:pt>
                <c:pt idx="17">
                  <c:v>9.454985822306238</c:v>
                </c:pt>
                <c:pt idx="18">
                  <c:v>10.125514012779149</c:v>
                </c:pt>
                <c:pt idx="19">
                  <c:v>9.8428140950741057</c:v>
                </c:pt>
                <c:pt idx="20">
                  <c:v>9.9252139402207629</c:v>
                </c:pt>
                <c:pt idx="21">
                  <c:v>10.586982405080038</c:v>
                </c:pt>
                <c:pt idx="22">
                  <c:v>11.242905310480474</c:v>
                </c:pt>
                <c:pt idx="23">
                  <c:v>10.614364347768422</c:v>
                </c:pt>
                <c:pt idx="24">
                  <c:v>12.427517664414939</c:v>
                </c:pt>
                <c:pt idx="25">
                  <c:v>11.319236209335221</c:v>
                </c:pt>
                <c:pt idx="26">
                  <c:v>11.3280486941751</c:v>
                </c:pt>
                <c:pt idx="27">
                  <c:v>12.008853541416567</c:v>
                </c:pt>
                <c:pt idx="28">
                  <c:v>11.481635581061692</c:v>
                </c:pt>
                <c:pt idx="29">
                  <c:v>12.07954716981132</c:v>
                </c:pt>
                <c:pt idx="30">
                  <c:v>11.920309823489982</c:v>
                </c:pt>
                <c:pt idx="31">
                  <c:v>12.000749793806703</c:v>
                </c:pt>
                <c:pt idx="32">
                  <c:v>12.207611928914654</c:v>
                </c:pt>
                <c:pt idx="33">
                  <c:v>13.191626143575373</c:v>
                </c:pt>
                <c:pt idx="34">
                  <c:v>13.302360372340427</c:v>
                </c:pt>
                <c:pt idx="35">
                  <c:v>14.485835822246358</c:v>
                </c:pt>
                <c:pt idx="36">
                  <c:v>13.593850857822321</c:v>
                </c:pt>
                <c:pt idx="37">
                  <c:v>12.912787414279952</c:v>
                </c:pt>
                <c:pt idx="38">
                  <c:v>13.430729210371739</c:v>
                </c:pt>
                <c:pt idx="39">
                  <c:v>13.282489626556018</c:v>
                </c:pt>
                <c:pt idx="40">
                  <c:v>13.628576294277931</c:v>
                </c:pt>
                <c:pt idx="41">
                  <c:v>14.171595537453516</c:v>
                </c:pt>
                <c:pt idx="42">
                  <c:v>13.984622105723025</c:v>
                </c:pt>
                <c:pt idx="43">
                  <c:v>14.474045939591248</c:v>
                </c:pt>
                <c:pt idx="44">
                  <c:v>13.86829564162551</c:v>
                </c:pt>
                <c:pt idx="45">
                  <c:v>15.113692162417376</c:v>
                </c:pt>
                <c:pt idx="46">
                  <c:v>14.495019018293789</c:v>
                </c:pt>
                <c:pt idx="47">
                  <c:v>16.42253232095219</c:v>
                </c:pt>
              </c:numCache>
            </c:numRef>
          </c:val>
          <c:smooth val="0"/>
        </c:ser>
        <c:ser>
          <c:idx val="4"/>
          <c:order val="4"/>
          <c:tx>
            <c:v>LinearSpeedup</c:v>
          </c:tx>
          <c:spPr>
            <a:ln w="12700">
              <a:solidFill>
                <a:schemeClr val="bg2">
                  <a:lumMod val="7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[1]Sheet1!$N$4:$N$51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val>
          <c:smooth val="0"/>
        </c:ser>
        <c:ser>
          <c:idx val="5"/>
          <c:order val="5"/>
          <c:tx>
            <c:v>IdealSpeedup</c:v>
          </c:tx>
          <c:spPr>
            <a:ln w="12700"/>
          </c:spPr>
          <c:marker>
            <c:symbol val="none"/>
          </c:marker>
          <c:val>
            <c:numRef>
              <c:f>Sheet1!$S$107:$S$154</c:f>
              <c:numCache>
                <c:formatCode>0.00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69344"/>
        <c:axId val="112575616"/>
      </c:lineChart>
      <c:catAx>
        <c:axId val="1125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/>
                  <a:t>Number</a:t>
                </a:r>
                <a:r>
                  <a:rPr lang="en-NZ" sz="1400" baseline="0"/>
                  <a:t> of Threads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41920177127337649"/>
              <c:y val="0.96309778812067637"/>
            </c:manualLayout>
          </c:layout>
          <c:overlay val="0"/>
        </c:title>
        <c:majorTickMark val="out"/>
        <c:minorTickMark val="none"/>
        <c:tickLblPos val="nextTo"/>
        <c:crossAx val="112575616"/>
        <c:crosses val="autoZero"/>
        <c:auto val="1"/>
        <c:lblAlgn val="ctr"/>
        <c:lblOffset val="100"/>
        <c:tickLblSkip val="3"/>
        <c:noMultiLvlLbl val="0"/>
      </c:catAx>
      <c:valAx>
        <c:axId val="112575616"/>
        <c:scaling>
          <c:orientation val="minMax"/>
          <c:max val="48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400"/>
                  <a:t>Speedups</a:t>
                </a:r>
              </a:p>
            </c:rich>
          </c:tx>
          <c:layout>
            <c:manualLayout>
              <c:xMode val="edge"/>
              <c:yMode val="edge"/>
              <c:x val="1.3346593552978532E-3"/>
              <c:y val="0.4309007915788621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12569344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70858849807583624"/>
          <c:y val="0.78568129720701396"/>
          <c:w val="0.26034775484330103"/>
          <c:h val="0.12865184308956135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MonteCarlo Benchmark</a:t>
            </a:r>
            <a:r>
              <a:rPr lang="en-NZ" baseline="0"/>
              <a:t> - Speedups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451130039797846E-2"/>
          <c:y val="6.2920178246261602E-2"/>
          <c:w val="0.88585611466169834"/>
          <c:h val="0.86241034534128436"/>
        </c:manualLayout>
      </c:layout>
      <c:lineChart>
        <c:grouping val="standard"/>
        <c:varyColors val="0"/>
        <c:ser>
          <c:idx val="1"/>
          <c:order val="0"/>
          <c:tx>
            <c:v>Jomp</c:v>
          </c:tx>
          <c:spPr>
            <a:ln w="12700"/>
          </c:spPr>
          <c:marker>
            <c:spPr>
              <a:noFill/>
            </c:spPr>
          </c:marker>
          <c:val>
            <c:numRef>
              <c:f>Sheet1!$T$6:$T$53</c:f>
              <c:numCache>
                <c:formatCode>0.00</c:formatCode>
                <c:ptCount val="48"/>
                <c:pt idx="0">
                  <c:v>1</c:v>
                </c:pt>
                <c:pt idx="1">
                  <c:v>1.779393813768166</c:v>
                </c:pt>
                <c:pt idx="2">
                  <c:v>2.4635534581167695</c:v>
                </c:pt>
                <c:pt idx="3">
                  <c:v>3.0661573568806433</c:v>
                </c:pt>
                <c:pt idx="4">
                  <c:v>3.6847263622272566</c:v>
                </c:pt>
                <c:pt idx="5">
                  <c:v>4.1196278127332837</c:v>
                </c:pt>
                <c:pt idx="6">
                  <c:v>4.7957479826194911</c:v>
                </c:pt>
                <c:pt idx="7">
                  <c:v>5.4333485706248466</c:v>
                </c:pt>
                <c:pt idx="8">
                  <c:v>5.7943900701241242</c:v>
                </c:pt>
                <c:pt idx="9">
                  <c:v>6.4185012876962704</c:v>
                </c:pt>
                <c:pt idx="10">
                  <c:v>7.2615724423140193</c:v>
                </c:pt>
                <c:pt idx="11">
                  <c:v>7.4223748679027777</c:v>
                </c:pt>
                <c:pt idx="12">
                  <c:v>7.6829256165473359</c:v>
                </c:pt>
                <c:pt idx="13">
                  <c:v>8.0136396639352778</c:v>
                </c:pt>
                <c:pt idx="14">
                  <c:v>8.5256565879496815</c:v>
                </c:pt>
                <c:pt idx="15">
                  <c:v>8.9173014773776558</c:v>
                </c:pt>
                <c:pt idx="16">
                  <c:v>9.0728084081968188</c:v>
                </c:pt>
                <c:pt idx="17">
                  <c:v>9.4109872708447533</c:v>
                </c:pt>
                <c:pt idx="18">
                  <c:v>9.6123794712286159</c:v>
                </c:pt>
                <c:pt idx="19">
                  <c:v>10.312266417512012</c:v>
                </c:pt>
                <c:pt idx="20">
                  <c:v>10.43553724589721</c:v>
                </c:pt>
                <c:pt idx="21">
                  <c:v>10.721551484873716</c:v>
                </c:pt>
                <c:pt idx="22">
                  <c:v>10.971243964782733</c:v>
                </c:pt>
                <c:pt idx="23">
                  <c:v>11.580529116390618</c:v>
                </c:pt>
                <c:pt idx="24">
                  <c:v>11.584001799235326</c:v>
                </c:pt>
                <c:pt idx="25">
                  <c:v>11.746921088642239</c:v>
                </c:pt>
                <c:pt idx="26">
                  <c:v>12.272178540227147</c:v>
                </c:pt>
                <c:pt idx="27">
                  <c:v>12.080290829489483</c:v>
                </c:pt>
                <c:pt idx="28">
                  <c:v>12.343745007189646</c:v>
                </c:pt>
                <c:pt idx="29">
                  <c:v>12.239128712871288</c:v>
                </c:pt>
                <c:pt idx="30">
                  <c:v>12.85408867814658</c:v>
                </c:pt>
                <c:pt idx="31">
                  <c:v>12.60145163921057</c:v>
                </c:pt>
                <c:pt idx="32">
                  <c:v>12.977156294616613</c:v>
                </c:pt>
                <c:pt idx="33">
                  <c:v>12.786015721969385</c:v>
                </c:pt>
                <c:pt idx="34">
                  <c:v>13.385221760221762</c:v>
                </c:pt>
                <c:pt idx="35">
                  <c:v>13.622410297099533</c:v>
                </c:pt>
                <c:pt idx="36">
                  <c:v>13.110385202782965</c:v>
                </c:pt>
                <c:pt idx="37">
                  <c:v>13.102603239209701</c:v>
                </c:pt>
                <c:pt idx="38">
                  <c:v>13.598433512276689</c:v>
                </c:pt>
                <c:pt idx="39">
                  <c:v>13.889348314606742</c:v>
                </c:pt>
                <c:pt idx="40">
                  <c:v>13.869401310474824</c:v>
                </c:pt>
                <c:pt idx="41">
                  <c:v>13.926904010815683</c:v>
                </c:pt>
                <c:pt idx="42">
                  <c:v>14.88909231065716</c:v>
                </c:pt>
                <c:pt idx="43">
                  <c:v>14.66581245254366</c:v>
                </c:pt>
                <c:pt idx="44">
                  <c:v>15.114839088330237</c:v>
                </c:pt>
                <c:pt idx="45">
                  <c:v>15.309521450510255</c:v>
                </c:pt>
                <c:pt idx="46">
                  <c:v>15.804336708601822</c:v>
                </c:pt>
                <c:pt idx="47">
                  <c:v>15.485969132090601</c:v>
                </c:pt>
              </c:numCache>
            </c:numRef>
          </c:val>
          <c:smooth val="0"/>
        </c:ser>
        <c:ser>
          <c:idx val="3"/>
          <c:order val="1"/>
          <c:tx>
            <c:v>ExecutorService</c:v>
          </c:tx>
          <c:spPr>
            <a:ln w="12700"/>
          </c:spPr>
          <c:marker>
            <c:symbol val="x"/>
            <c:size val="7"/>
            <c:spPr>
              <a:noFill/>
            </c:spPr>
          </c:marker>
          <c:val>
            <c:numRef>
              <c:f>Sheet1!$V$6:$V$53</c:f>
              <c:numCache>
                <c:formatCode>0.00</c:formatCode>
                <c:ptCount val="48"/>
                <c:pt idx="0">
                  <c:v>1</c:v>
                </c:pt>
                <c:pt idx="1">
                  <c:v>1.8223661304923053</c:v>
                </c:pt>
                <c:pt idx="2">
                  <c:v>2.5459409504353321</c:v>
                </c:pt>
                <c:pt idx="3">
                  <c:v>3.2025861189859475</c:v>
                </c:pt>
                <c:pt idx="4">
                  <c:v>3.6912552891396331</c:v>
                </c:pt>
                <c:pt idx="5">
                  <c:v>4.2017018088408431</c:v>
                </c:pt>
                <c:pt idx="6">
                  <c:v>4.8254817000092194</c:v>
                </c:pt>
                <c:pt idx="7">
                  <c:v>5.502540561376458</c:v>
                </c:pt>
                <c:pt idx="8">
                  <c:v>6.0469038817005538</c:v>
                </c:pt>
                <c:pt idx="9">
                  <c:v>6.5728756802009212</c:v>
                </c:pt>
                <c:pt idx="10">
                  <c:v>7.0738805297774574</c:v>
                </c:pt>
                <c:pt idx="11">
                  <c:v>7.549326923076924</c:v>
                </c:pt>
                <c:pt idx="12">
                  <c:v>7.8943240661605758</c:v>
                </c:pt>
                <c:pt idx="13">
                  <c:v>8.2837096433846789</c:v>
                </c:pt>
                <c:pt idx="14">
                  <c:v>8.7945113413609626</c:v>
                </c:pt>
                <c:pt idx="15">
                  <c:v>9.1066519747143762</c:v>
                </c:pt>
                <c:pt idx="16">
                  <c:v>9.3390032116093735</c:v>
                </c:pt>
                <c:pt idx="17">
                  <c:v>9.7683359253499216</c:v>
                </c:pt>
                <c:pt idx="18">
                  <c:v>10.170736446661055</c:v>
                </c:pt>
                <c:pt idx="19">
                  <c:v>10.513960495480417</c:v>
                </c:pt>
                <c:pt idx="20">
                  <c:v>10.535829307568438</c:v>
                </c:pt>
                <c:pt idx="21">
                  <c:v>10.766266712375726</c:v>
                </c:pt>
                <c:pt idx="22">
                  <c:v>11.090973301313745</c:v>
                </c:pt>
                <c:pt idx="23">
                  <c:v>11.255537237474016</c:v>
                </c:pt>
                <c:pt idx="24">
                  <c:v>11.492790748737466</c:v>
                </c:pt>
                <c:pt idx="25">
                  <c:v>11.636727434415295</c:v>
                </c:pt>
                <c:pt idx="26">
                  <c:v>12.018828932261767</c:v>
                </c:pt>
                <c:pt idx="27">
                  <c:v>12.069638739431205</c:v>
                </c:pt>
                <c:pt idx="28">
                  <c:v>12.133992736264583</c:v>
                </c:pt>
                <c:pt idx="29">
                  <c:v>12.386684546817069</c:v>
                </c:pt>
                <c:pt idx="30">
                  <c:v>12.392549917133611</c:v>
                </c:pt>
                <c:pt idx="31">
                  <c:v>12.551035089121575</c:v>
                </c:pt>
                <c:pt idx="32">
                  <c:v>12.463370108738786</c:v>
                </c:pt>
                <c:pt idx="33">
                  <c:v>12.608479203468766</c:v>
                </c:pt>
                <c:pt idx="34">
                  <c:v>12.651144054141154</c:v>
                </c:pt>
                <c:pt idx="35">
                  <c:v>12.798598092754098</c:v>
                </c:pt>
                <c:pt idx="36">
                  <c:v>13.283647745537602</c:v>
                </c:pt>
                <c:pt idx="37">
                  <c:v>13.152357818912806</c:v>
                </c:pt>
                <c:pt idx="38">
                  <c:v>14.225946729479977</c:v>
                </c:pt>
                <c:pt idx="39">
                  <c:v>13.789935891806445</c:v>
                </c:pt>
                <c:pt idx="40">
                  <c:v>14.02143048486472</c:v>
                </c:pt>
                <c:pt idx="41">
                  <c:v>15.004873387482084</c:v>
                </c:pt>
                <c:pt idx="42">
                  <c:v>14.600278940027893</c:v>
                </c:pt>
                <c:pt idx="43">
                  <c:v>14.843179884677189</c:v>
                </c:pt>
                <c:pt idx="44">
                  <c:v>15.342061553492917</c:v>
                </c:pt>
                <c:pt idx="45">
                  <c:v>15.723039951937517</c:v>
                </c:pt>
                <c:pt idx="46">
                  <c:v>15.435564730168091</c:v>
                </c:pt>
                <c:pt idx="47">
                  <c:v>15.756170981336544</c:v>
                </c:pt>
              </c:numCache>
            </c:numRef>
          </c:val>
          <c:smooth val="0"/>
        </c:ser>
        <c:ser>
          <c:idx val="2"/>
          <c:order val="2"/>
          <c:tx>
            <c:v>@PT-WithoutExceptionHandling</c:v>
          </c:tx>
          <c:spPr>
            <a:ln w="12700"/>
          </c:spPr>
          <c:marker>
            <c:spPr>
              <a:noFill/>
            </c:spPr>
          </c:marker>
          <c:val>
            <c:numRef>
              <c:f>Sheet1!$U$6:$U$53</c:f>
              <c:numCache>
                <c:formatCode>0.00</c:formatCode>
                <c:ptCount val="48"/>
                <c:pt idx="0">
                  <c:v>1</c:v>
                </c:pt>
                <c:pt idx="1">
                  <c:v>1.7938629855020585</c:v>
                </c:pt>
                <c:pt idx="2">
                  <c:v>2.4533674000183594</c:v>
                </c:pt>
                <c:pt idx="3">
                  <c:v>3.1292223631573814</c:v>
                </c:pt>
                <c:pt idx="4">
                  <c:v>3.7795088149335347</c:v>
                </c:pt>
                <c:pt idx="5">
                  <c:v>4.278925178781086</c:v>
                </c:pt>
                <c:pt idx="6">
                  <c:v>4.9755499705234421</c:v>
                </c:pt>
                <c:pt idx="7">
                  <c:v>5.618872420196924</c:v>
                </c:pt>
                <c:pt idx="8">
                  <c:v>5.8396576839038596</c:v>
                </c:pt>
                <c:pt idx="9">
                  <c:v>6.4667903375408322</c:v>
                </c:pt>
                <c:pt idx="10">
                  <c:v>6.6980076020216366</c:v>
                </c:pt>
                <c:pt idx="11">
                  <c:v>7.1253943568095979</c:v>
                </c:pt>
                <c:pt idx="12">
                  <c:v>7.6477012590614279</c:v>
                </c:pt>
                <c:pt idx="13">
                  <c:v>7.9075398195177273</c:v>
                </c:pt>
                <c:pt idx="14">
                  <c:v>8.4154815009183945</c:v>
                </c:pt>
                <c:pt idx="15">
                  <c:v>8.9181358100216901</c:v>
                </c:pt>
                <c:pt idx="16">
                  <c:v>9.4073096327584178</c:v>
                </c:pt>
                <c:pt idx="17">
                  <c:v>9.5212563828523926</c:v>
                </c:pt>
                <c:pt idx="18">
                  <c:v>10.270735925190548</c:v>
                </c:pt>
                <c:pt idx="19">
                  <c:v>9.8572043275141379</c:v>
                </c:pt>
                <c:pt idx="20">
                  <c:v>10.037368552829244</c:v>
                </c:pt>
                <c:pt idx="21">
                  <c:v>10.586716841618802</c:v>
                </c:pt>
                <c:pt idx="22">
                  <c:v>10.687616635563851</c:v>
                </c:pt>
                <c:pt idx="23">
                  <c:v>11.361555901941333</c:v>
                </c:pt>
                <c:pt idx="24">
                  <c:v>10.655658183267994</c:v>
                </c:pt>
                <c:pt idx="25">
                  <c:v>11.436916054489695</c:v>
                </c:pt>
                <c:pt idx="26">
                  <c:v>12.060544524669073</c:v>
                </c:pt>
                <c:pt idx="27">
                  <c:v>10.445349140177177</c:v>
                </c:pt>
                <c:pt idx="28">
                  <c:v>12.390434245093495</c:v>
                </c:pt>
                <c:pt idx="29">
                  <c:v>11.703182017223764</c:v>
                </c:pt>
                <c:pt idx="30">
                  <c:v>12.668431031758573</c:v>
                </c:pt>
                <c:pt idx="31">
                  <c:v>12.452978178147086</c:v>
                </c:pt>
                <c:pt idx="32">
                  <c:v>13.84655901908298</c:v>
                </c:pt>
                <c:pt idx="33">
                  <c:v>13.173170130616942</c:v>
                </c:pt>
                <c:pt idx="34">
                  <c:v>14.113448336560465</c:v>
                </c:pt>
                <c:pt idx="35">
                  <c:v>14.289520584566032</c:v>
                </c:pt>
                <c:pt idx="36">
                  <c:v>14.591173794358507</c:v>
                </c:pt>
                <c:pt idx="37">
                  <c:v>12.676442687747036</c:v>
                </c:pt>
                <c:pt idx="38">
                  <c:v>13.964730471131238</c:v>
                </c:pt>
                <c:pt idx="39">
                  <c:v>13.246076325788863</c:v>
                </c:pt>
                <c:pt idx="40">
                  <c:v>14.278069628706261</c:v>
                </c:pt>
                <c:pt idx="41">
                  <c:v>14.335508671553729</c:v>
                </c:pt>
                <c:pt idx="42">
                  <c:v>15.129446174167375</c:v>
                </c:pt>
                <c:pt idx="43">
                  <c:v>14.536941347112682</c:v>
                </c:pt>
                <c:pt idx="44">
                  <c:v>14.851995924793924</c:v>
                </c:pt>
                <c:pt idx="45">
                  <c:v>14.470041508752933</c:v>
                </c:pt>
                <c:pt idx="46">
                  <c:v>14.869899851632049</c:v>
                </c:pt>
                <c:pt idx="47">
                  <c:v>14.993641888733054</c:v>
                </c:pt>
              </c:numCache>
            </c:numRef>
          </c:val>
          <c:smooth val="0"/>
        </c:ser>
        <c:ser>
          <c:idx val="0"/>
          <c:order val="3"/>
          <c:tx>
            <c:v>@PT-WithExceptionHandling</c:v>
          </c:tx>
          <c:spPr>
            <a:ln w="12700"/>
          </c:spPr>
          <c:marker>
            <c:spPr>
              <a:noFill/>
            </c:spPr>
          </c:marker>
          <c:val>
            <c:numRef>
              <c:f>Sheet1!$S$6:$S$53</c:f>
              <c:numCache>
                <c:formatCode>0.00</c:formatCode>
                <c:ptCount val="48"/>
                <c:pt idx="0">
                  <c:v>1</c:v>
                </c:pt>
                <c:pt idx="1">
                  <c:v>1.8237278093024316</c:v>
                </c:pt>
                <c:pt idx="2">
                  <c:v>2.4296991225673259</c:v>
                </c:pt>
                <c:pt idx="3">
                  <c:v>3.2478490259740256</c:v>
                </c:pt>
                <c:pt idx="4">
                  <c:v>3.7786906532568407</c:v>
                </c:pt>
                <c:pt idx="5">
                  <c:v>4.2990598979317758</c:v>
                </c:pt>
                <c:pt idx="6">
                  <c:v>5.0569984202211691</c:v>
                </c:pt>
                <c:pt idx="7">
                  <c:v>5.5479912648618672</c:v>
                </c:pt>
                <c:pt idx="8">
                  <c:v>5.8629986446389983</c:v>
                </c:pt>
                <c:pt idx="9">
                  <c:v>6.2722000156752102</c:v>
                </c:pt>
                <c:pt idx="10">
                  <c:v>6.6206411582213036</c:v>
                </c:pt>
                <c:pt idx="11">
                  <c:v>7.0792162413198287</c:v>
                </c:pt>
                <c:pt idx="12">
                  <c:v>7.5725775927327792</c:v>
                </c:pt>
                <c:pt idx="13">
                  <c:v>8.0607373086220786</c:v>
                </c:pt>
                <c:pt idx="14">
                  <c:v>8.4492424642348105</c:v>
                </c:pt>
                <c:pt idx="15">
                  <c:v>8.8456947054272135</c:v>
                </c:pt>
                <c:pt idx="16">
                  <c:v>9.1837273353224713</c:v>
                </c:pt>
                <c:pt idx="17">
                  <c:v>9.454985822306238</c:v>
                </c:pt>
                <c:pt idx="18">
                  <c:v>10.125514012779149</c:v>
                </c:pt>
                <c:pt idx="19">
                  <c:v>9.8428140950741057</c:v>
                </c:pt>
                <c:pt idx="20">
                  <c:v>9.9252139402207629</c:v>
                </c:pt>
                <c:pt idx="21">
                  <c:v>10.586982405080038</c:v>
                </c:pt>
                <c:pt idx="22">
                  <c:v>11.242905310480474</c:v>
                </c:pt>
                <c:pt idx="23">
                  <c:v>10.614364347768422</c:v>
                </c:pt>
                <c:pt idx="24">
                  <c:v>12.427517664414939</c:v>
                </c:pt>
                <c:pt idx="25">
                  <c:v>11.319236209335221</c:v>
                </c:pt>
                <c:pt idx="26">
                  <c:v>11.3280486941751</c:v>
                </c:pt>
                <c:pt idx="27">
                  <c:v>12.008853541416567</c:v>
                </c:pt>
                <c:pt idx="28">
                  <c:v>11.481635581061692</c:v>
                </c:pt>
                <c:pt idx="29">
                  <c:v>12.07954716981132</c:v>
                </c:pt>
                <c:pt idx="30">
                  <c:v>11.920309823489982</c:v>
                </c:pt>
                <c:pt idx="31">
                  <c:v>12.000749793806703</c:v>
                </c:pt>
                <c:pt idx="32">
                  <c:v>12.207611928914654</c:v>
                </c:pt>
                <c:pt idx="33">
                  <c:v>13.191626143575373</c:v>
                </c:pt>
                <c:pt idx="34">
                  <c:v>13.302360372340427</c:v>
                </c:pt>
                <c:pt idx="35">
                  <c:v>14.485835822246358</c:v>
                </c:pt>
                <c:pt idx="36">
                  <c:v>13.593850857822321</c:v>
                </c:pt>
                <c:pt idx="37">
                  <c:v>12.912787414279952</c:v>
                </c:pt>
                <c:pt idx="38">
                  <c:v>13.430729210371739</c:v>
                </c:pt>
                <c:pt idx="39">
                  <c:v>13.282489626556018</c:v>
                </c:pt>
                <c:pt idx="40">
                  <c:v>13.628576294277931</c:v>
                </c:pt>
                <c:pt idx="41">
                  <c:v>14.171595537453516</c:v>
                </c:pt>
                <c:pt idx="42">
                  <c:v>13.984622105723025</c:v>
                </c:pt>
                <c:pt idx="43">
                  <c:v>14.474045939591248</c:v>
                </c:pt>
                <c:pt idx="44">
                  <c:v>13.86829564162551</c:v>
                </c:pt>
                <c:pt idx="45">
                  <c:v>15.113692162417376</c:v>
                </c:pt>
                <c:pt idx="46">
                  <c:v>14.495019018293789</c:v>
                </c:pt>
                <c:pt idx="47">
                  <c:v>16.42253232095219</c:v>
                </c:pt>
              </c:numCache>
            </c:numRef>
          </c:val>
          <c:smooth val="0"/>
        </c:ser>
        <c:ser>
          <c:idx val="4"/>
          <c:order val="4"/>
          <c:tx>
            <c:v>LinearSpeedup-NoTurbo</c:v>
          </c:tx>
          <c:spPr>
            <a:ln w="12700">
              <a:solidFill>
                <a:schemeClr val="bg2">
                  <a:lumMod val="75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Sheet1!$L$120:$L$167</c:f>
              <c:numCache>
                <c:formatCode>0.00</c:formatCode>
                <c:ptCount val="48"/>
                <c:pt idx="0">
                  <c:v>0.77777777800000003</c:v>
                </c:pt>
                <c:pt idx="1">
                  <c:v>1.5555555560000001</c:v>
                </c:pt>
                <c:pt idx="2">
                  <c:v>2.3333333340000002</c:v>
                </c:pt>
                <c:pt idx="3">
                  <c:v>3.1111111120000001</c:v>
                </c:pt>
                <c:pt idx="4">
                  <c:v>3.88888889</c:v>
                </c:pt>
                <c:pt idx="5">
                  <c:v>4.6666666680000004</c:v>
                </c:pt>
                <c:pt idx="6">
                  <c:v>5.4444444460000003</c:v>
                </c:pt>
                <c:pt idx="7">
                  <c:v>6.2222222240000002</c:v>
                </c:pt>
                <c:pt idx="8">
                  <c:v>7.0000000020000002</c:v>
                </c:pt>
                <c:pt idx="9">
                  <c:v>7.7777777800000001</c:v>
                </c:pt>
                <c:pt idx="10">
                  <c:v>8.555555558</c:v>
                </c:pt>
                <c:pt idx="11">
                  <c:v>9.3333333360000008</c:v>
                </c:pt>
                <c:pt idx="12">
                  <c:v>10.111111114</c:v>
                </c:pt>
                <c:pt idx="13">
                  <c:v>10.888888892000001</c:v>
                </c:pt>
                <c:pt idx="14">
                  <c:v>11.66666667</c:v>
                </c:pt>
                <c:pt idx="15">
                  <c:v>12.444444448</c:v>
                </c:pt>
                <c:pt idx="16">
                  <c:v>13.222222226000001</c:v>
                </c:pt>
                <c:pt idx="17">
                  <c:v>14.000000004</c:v>
                </c:pt>
                <c:pt idx="18">
                  <c:v>14.777777782000001</c:v>
                </c:pt>
                <c:pt idx="19">
                  <c:v>15.55555556</c:v>
                </c:pt>
                <c:pt idx="20">
                  <c:v>16.333333337999999</c:v>
                </c:pt>
                <c:pt idx="21">
                  <c:v>17.111111116</c:v>
                </c:pt>
                <c:pt idx="22">
                  <c:v>17.888888894000001</c:v>
                </c:pt>
                <c:pt idx="23">
                  <c:v>18.666666672000002</c:v>
                </c:pt>
                <c:pt idx="24">
                  <c:v>19.444444450000002</c:v>
                </c:pt>
                <c:pt idx="25">
                  <c:v>20.222222228</c:v>
                </c:pt>
                <c:pt idx="26">
                  <c:v>21.000000006</c:v>
                </c:pt>
                <c:pt idx="27">
                  <c:v>21.777777784000001</c:v>
                </c:pt>
                <c:pt idx="28">
                  <c:v>22.555555562000002</c:v>
                </c:pt>
                <c:pt idx="29">
                  <c:v>23.333333339999999</c:v>
                </c:pt>
                <c:pt idx="30">
                  <c:v>24.111111118</c:v>
                </c:pt>
                <c:pt idx="31">
                  <c:v>24.888888896000001</c:v>
                </c:pt>
                <c:pt idx="32">
                  <c:v>25.666666674000002</c:v>
                </c:pt>
                <c:pt idx="33">
                  <c:v>26.444444452000003</c:v>
                </c:pt>
                <c:pt idx="34">
                  <c:v>27.22222223</c:v>
                </c:pt>
                <c:pt idx="35">
                  <c:v>28.000000008000001</c:v>
                </c:pt>
                <c:pt idx="36">
                  <c:v>28.777777786000001</c:v>
                </c:pt>
                <c:pt idx="37">
                  <c:v>29.555555564000002</c:v>
                </c:pt>
                <c:pt idx="38">
                  <c:v>30.333333342</c:v>
                </c:pt>
                <c:pt idx="39">
                  <c:v>31.11111112</c:v>
                </c:pt>
                <c:pt idx="40">
                  <c:v>31.888888898000001</c:v>
                </c:pt>
                <c:pt idx="41">
                  <c:v>32.666666675999998</c:v>
                </c:pt>
                <c:pt idx="42">
                  <c:v>33.444444453999999</c:v>
                </c:pt>
                <c:pt idx="43">
                  <c:v>34.222222232</c:v>
                </c:pt>
                <c:pt idx="44">
                  <c:v>35.000000010000001</c:v>
                </c:pt>
                <c:pt idx="45">
                  <c:v>35.777777788000002</c:v>
                </c:pt>
                <c:pt idx="46">
                  <c:v>36.555555566000002</c:v>
                </c:pt>
                <c:pt idx="47">
                  <c:v>37.333333344000003</c:v>
                </c:pt>
              </c:numCache>
            </c:numRef>
          </c:val>
          <c:smooth val="0"/>
        </c:ser>
        <c:ser>
          <c:idx val="5"/>
          <c:order val="5"/>
          <c:tx>
            <c:v>IdealSpeedup</c:v>
          </c:tx>
          <c:spPr>
            <a:ln w="12700"/>
          </c:spPr>
          <c:marker>
            <c:symbol val="none"/>
          </c:marker>
          <c:val>
            <c:numRef>
              <c:f>Sheet1!$S$107:$S$154</c:f>
              <c:numCache>
                <c:formatCode>0.00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8.8333333333333339</c:v>
                </c:pt>
                <c:pt idx="9">
                  <c:v>9.6296296296296298</c:v>
                </c:pt>
                <c:pt idx="10">
                  <c:v>10.388888888888888</c:v>
                </c:pt>
                <c:pt idx="11">
                  <c:v>11.111111111111111</c:v>
                </c:pt>
                <c:pt idx="12">
                  <c:v>11.916666666666666</c:v>
                </c:pt>
                <c:pt idx="13">
                  <c:v>12.703703703703704</c:v>
                </c:pt>
                <c:pt idx="14">
                  <c:v>13.47222222222222</c:v>
                </c:pt>
                <c:pt idx="15">
                  <c:v>14.222222222222221</c:v>
                </c:pt>
                <c:pt idx="16">
                  <c:v>15.111111111111111</c:v>
                </c:pt>
                <c:pt idx="17">
                  <c:v>16</c:v>
                </c:pt>
                <c:pt idx="18">
                  <c:v>16.888888888888889</c:v>
                </c:pt>
                <c:pt idx="19">
                  <c:v>17.777777777777779</c:v>
                </c:pt>
                <c:pt idx="20">
                  <c:v>18.666666666666664</c:v>
                </c:pt>
                <c:pt idx="21">
                  <c:v>19.555555555555554</c:v>
                </c:pt>
                <c:pt idx="22">
                  <c:v>20.444444444444443</c:v>
                </c:pt>
                <c:pt idx="23">
                  <c:v>21.333333333333332</c:v>
                </c:pt>
                <c:pt idx="24">
                  <c:v>22.222222222222221</c:v>
                </c:pt>
                <c:pt idx="25">
                  <c:v>23.111111111111111</c:v>
                </c:pt>
                <c:pt idx="26">
                  <c:v>24</c:v>
                </c:pt>
                <c:pt idx="27">
                  <c:v>24.888888888888886</c:v>
                </c:pt>
                <c:pt idx="28">
                  <c:v>25.777777777777775</c:v>
                </c:pt>
                <c:pt idx="29">
                  <c:v>26.666666666666664</c:v>
                </c:pt>
                <c:pt idx="30">
                  <c:v>27.555555555555554</c:v>
                </c:pt>
                <c:pt idx="31">
                  <c:v>28.444444444444443</c:v>
                </c:pt>
                <c:pt idx="32">
                  <c:v>29.333333333333332</c:v>
                </c:pt>
                <c:pt idx="33">
                  <c:v>30.222222222222221</c:v>
                </c:pt>
                <c:pt idx="34">
                  <c:v>31.111111111111111</c:v>
                </c:pt>
                <c:pt idx="35">
                  <c:v>32</c:v>
                </c:pt>
                <c:pt idx="36">
                  <c:v>32.888888888888886</c:v>
                </c:pt>
                <c:pt idx="37">
                  <c:v>33.777777777777779</c:v>
                </c:pt>
                <c:pt idx="38">
                  <c:v>34.666666666666664</c:v>
                </c:pt>
                <c:pt idx="39">
                  <c:v>35.555555555555557</c:v>
                </c:pt>
                <c:pt idx="40">
                  <c:v>36.444444444444443</c:v>
                </c:pt>
                <c:pt idx="41">
                  <c:v>37.333333333333329</c:v>
                </c:pt>
                <c:pt idx="42">
                  <c:v>38.222222222222221</c:v>
                </c:pt>
                <c:pt idx="43">
                  <c:v>39.111111111111107</c:v>
                </c:pt>
                <c:pt idx="44">
                  <c:v>40</c:v>
                </c:pt>
                <c:pt idx="45">
                  <c:v>40.888888888888886</c:v>
                </c:pt>
                <c:pt idx="46">
                  <c:v>41.777777777777779</c:v>
                </c:pt>
                <c:pt idx="47">
                  <c:v>42.666666666666664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43936"/>
        <c:axId val="112745856"/>
      </c:lineChart>
      <c:catAx>
        <c:axId val="11274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/>
                  <a:t>Number</a:t>
                </a:r>
                <a:r>
                  <a:rPr lang="en-NZ" sz="1400" baseline="0"/>
                  <a:t> of Threads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41920177127337649"/>
              <c:y val="0.96309778812067637"/>
            </c:manualLayout>
          </c:layout>
          <c:overlay val="0"/>
        </c:title>
        <c:majorTickMark val="out"/>
        <c:minorTickMark val="none"/>
        <c:tickLblPos val="nextTo"/>
        <c:crossAx val="112745856"/>
        <c:crosses val="autoZero"/>
        <c:auto val="1"/>
        <c:lblAlgn val="ctr"/>
        <c:lblOffset val="100"/>
        <c:tickLblSkip val="3"/>
        <c:noMultiLvlLbl val="0"/>
      </c:catAx>
      <c:valAx>
        <c:axId val="112745856"/>
        <c:scaling>
          <c:orientation val="minMax"/>
          <c:max val="48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400"/>
                  <a:t>Speedups</a:t>
                </a:r>
              </a:p>
            </c:rich>
          </c:tx>
          <c:layout>
            <c:manualLayout>
              <c:xMode val="edge"/>
              <c:yMode val="edge"/>
              <c:x val="1.3346593552978532E-3"/>
              <c:y val="0.4309007915788621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12743936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4617425678886709"/>
          <c:y val="0.78568129720701396"/>
          <c:w val="0.32276208603151896"/>
          <c:h val="0.12865184308956135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244474</xdr:colOff>
      <xdr:row>56</xdr:row>
      <xdr:rowOff>80641</xdr:rowOff>
    </xdr:from>
    <xdr:to>
      <xdr:col>26</xdr:col>
      <xdr:colOff>231052</xdr:colOff>
      <xdr:row>102</xdr:row>
      <xdr:rowOff>18908</xdr:rowOff>
    </xdr:to>
    <xdr:graphicFrame macro="">
      <xdr:nvGraphicFramePr>
        <xdr:cNvPr id="2" name="Chart 1" title="Crypt Benchmark Runtim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502081</xdr:colOff>
      <xdr:row>4</xdr:row>
      <xdr:rowOff>13279</xdr:rowOff>
    </xdr:from>
    <xdr:to>
      <xdr:col>42</xdr:col>
      <xdr:colOff>369597</xdr:colOff>
      <xdr:row>49</xdr:row>
      <xdr:rowOff>118234</xdr:rowOff>
    </xdr:to>
    <xdr:graphicFrame macro="">
      <xdr:nvGraphicFramePr>
        <xdr:cNvPr id="3" name="Chart 2" title="Crypt Benchmark Runtim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34635</xdr:colOff>
      <xdr:row>52</xdr:row>
      <xdr:rowOff>121228</xdr:rowOff>
    </xdr:from>
    <xdr:to>
      <xdr:col>42</xdr:col>
      <xdr:colOff>62794</xdr:colOff>
      <xdr:row>98</xdr:row>
      <xdr:rowOff>126107</xdr:rowOff>
    </xdr:to>
    <xdr:graphicFrame macro="">
      <xdr:nvGraphicFramePr>
        <xdr:cNvPr id="4" name="Chart 3" title="Crypt Benchmark Runtim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108</xdr:row>
      <xdr:rowOff>0</xdr:rowOff>
    </xdr:from>
    <xdr:to>
      <xdr:col>34</xdr:col>
      <xdr:colOff>180481</xdr:colOff>
      <xdr:row>153</xdr:row>
      <xdr:rowOff>104955</xdr:rowOff>
    </xdr:to>
    <xdr:graphicFrame macro="">
      <xdr:nvGraphicFramePr>
        <xdr:cNvPr id="5" name="Chart 4" title="Crypt Benchmark Runtim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0</xdr:colOff>
      <xdr:row>111</xdr:row>
      <xdr:rowOff>0</xdr:rowOff>
    </xdr:from>
    <xdr:to>
      <xdr:col>49</xdr:col>
      <xdr:colOff>466231</xdr:colOff>
      <xdr:row>156</xdr:row>
      <xdr:rowOff>104956</xdr:rowOff>
    </xdr:to>
    <xdr:graphicFrame macro="">
      <xdr:nvGraphicFramePr>
        <xdr:cNvPr id="6" name="Chart 5" title="Crypt Benchmark Runtime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ParallelITBenchmarks/branches/ExtensionWithPTAnnotationWithoutJMH/Crypt/Crypt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N4">
            <v>1</v>
          </cell>
        </row>
        <row r="5">
          <cell r="N5">
            <v>2</v>
          </cell>
        </row>
        <row r="6">
          <cell r="N6">
            <v>3</v>
          </cell>
        </row>
        <row r="7">
          <cell r="N7">
            <v>4</v>
          </cell>
        </row>
        <row r="8">
          <cell r="N8">
            <v>5</v>
          </cell>
        </row>
        <row r="9">
          <cell r="N9">
            <v>6</v>
          </cell>
        </row>
        <row r="10">
          <cell r="N10">
            <v>7</v>
          </cell>
        </row>
        <row r="11">
          <cell r="N11">
            <v>8</v>
          </cell>
        </row>
        <row r="12">
          <cell r="N12">
            <v>9</v>
          </cell>
        </row>
        <row r="13">
          <cell r="N13">
            <v>10</v>
          </cell>
        </row>
        <row r="14">
          <cell r="N14">
            <v>11</v>
          </cell>
        </row>
        <row r="15">
          <cell r="N15">
            <v>12</v>
          </cell>
        </row>
        <row r="16">
          <cell r="N16">
            <v>13</v>
          </cell>
        </row>
        <row r="17">
          <cell r="N17">
            <v>14</v>
          </cell>
        </row>
        <row r="18">
          <cell r="N18">
            <v>15</v>
          </cell>
        </row>
        <row r="19">
          <cell r="N19">
            <v>16</v>
          </cell>
        </row>
        <row r="20">
          <cell r="N20">
            <v>17</v>
          </cell>
        </row>
        <row r="21">
          <cell r="N21">
            <v>18</v>
          </cell>
        </row>
        <row r="22">
          <cell r="N22">
            <v>19</v>
          </cell>
        </row>
        <row r="23">
          <cell r="N23">
            <v>20</v>
          </cell>
        </row>
        <row r="24">
          <cell r="N24">
            <v>21</v>
          </cell>
        </row>
        <row r="25">
          <cell r="N25">
            <v>22</v>
          </cell>
        </row>
        <row r="26">
          <cell r="N26">
            <v>23</v>
          </cell>
        </row>
        <row r="27">
          <cell r="N27">
            <v>24</v>
          </cell>
        </row>
        <row r="28">
          <cell r="N28">
            <v>25</v>
          </cell>
        </row>
        <row r="29">
          <cell r="N29">
            <v>26</v>
          </cell>
        </row>
        <row r="30">
          <cell r="N30">
            <v>27</v>
          </cell>
        </row>
        <row r="31">
          <cell r="N31">
            <v>28</v>
          </cell>
        </row>
        <row r="32">
          <cell r="N32">
            <v>29</v>
          </cell>
        </row>
        <row r="33">
          <cell r="N33">
            <v>30</v>
          </cell>
        </row>
        <row r="34">
          <cell r="N34">
            <v>31</v>
          </cell>
        </row>
        <row r="35">
          <cell r="N35">
            <v>32</v>
          </cell>
        </row>
        <row r="36">
          <cell r="N36">
            <v>33</v>
          </cell>
        </row>
        <row r="37">
          <cell r="N37">
            <v>34</v>
          </cell>
        </row>
        <row r="38">
          <cell r="N38">
            <v>35</v>
          </cell>
        </row>
        <row r="39">
          <cell r="N39">
            <v>36</v>
          </cell>
        </row>
        <row r="40">
          <cell r="N40">
            <v>37</v>
          </cell>
        </row>
        <row r="41">
          <cell r="N41">
            <v>38</v>
          </cell>
        </row>
        <row r="42">
          <cell r="N42">
            <v>39</v>
          </cell>
        </row>
        <row r="43">
          <cell r="N43">
            <v>40</v>
          </cell>
        </row>
        <row r="44">
          <cell r="N44">
            <v>41</v>
          </cell>
        </row>
        <row r="45">
          <cell r="N45">
            <v>42</v>
          </cell>
        </row>
        <row r="46">
          <cell r="N46">
            <v>43</v>
          </cell>
        </row>
        <row r="47">
          <cell r="N47">
            <v>44</v>
          </cell>
        </row>
        <row r="48">
          <cell r="N48">
            <v>45</v>
          </cell>
        </row>
        <row r="49">
          <cell r="N49">
            <v>46</v>
          </cell>
        </row>
        <row r="50">
          <cell r="N50">
            <v>47</v>
          </cell>
        </row>
        <row r="51">
          <cell r="N51">
            <v>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7"/>
  <sheetViews>
    <sheetView tabSelected="1" topLeftCell="I1" zoomScale="85" zoomScaleNormal="85" workbookViewId="0">
      <selection activeCell="AZ151" sqref="AZ151"/>
    </sheetView>
  </sheetViews>
  <sheetFormatPr defaultRowHeight="12.75" x14ac:dyDescent="0.2"/>
  <cols>
    <col min="1" max="1" width="15.7109375"/>
    <col min="2" max="2" width="10.42578125"/>
    <col min="7" max="7" width="15.140625" customWidth="1"/>
    <col min="9" max="9" width="9.42578125" customWidth="1"/>
    <col min="15" max="15" width="12.5703125"/>
    <col min="16" max="16" width="13.7109375"/>
    <col min="17" max="17" width="12.7109375"/>
    <col min="18" max="18" width="12.5703125"/>
    <col min="19" max="19" width="13.28515625"/>
    <col min="20" max="20" width="13.85546875"/>
    <col min="21" max="21" width="11.5703125"/>
    <col min="22" max="22" width="13.7109375"/>
  </cols>
  <sheetData>
    <row r="1" spans="1:26" x14ac:dyDescent="0.2">
      <c r="B1" s="11" t="s">
        <v>21</v>
      </c>
      <c r="C1" s="11"/>
      <c r="D1" s="11"/>
      <c r="E1" s="11"/>
      <c r="F1" s="11"/>
      <c r="G1" s="11"/>
      <c r="H1" s="11"/>
      <c r="I1" s="11"/>
    </row>
    <row r="3" spans="1:26" x14ac:dyDescent="0.2">
      <c r="A3" s="15" t="s">
        <v>22</v>
      </c>
      <c r="B3" t="s">
        <v>0</v>
      </c>
      <c r="F3" t="s">
        <v>1</v>
      </c>
      <c r="G3" s="16" t="s">
        <v>2</v>
      </c>
      <c r="H3" t="s">
        <v>0</v>
      </c>
      <c r="L3" t="s">
        <v>1</v>
      </c>
    </row>
    <row r="4" spans="1:26" x14ac:dyDescent="0.2">
      <c r="A4" s="15"/>
      <c r="B4">
        <v>1</v>
      </c>
      <c r="C4">
        <v>53176</v>
      </c>
      <c r="D4">
        <v>53388</v>
      </c>
      <c r="E4">
        <v>53490</v>
      </c>
      <c r="F4" s="1">
        <f t="shared" ref="F4:F51" si="0">AVERAGE(C4:E4)</f>
        <v>53351.333333333336</v>
      </c>
      <c r="G4" s="16"/>
      <c r="H4">
        <v>1</v>
      </c>
      <c r="I4">
        <v>52287</v>
      </c>
      <c r="J4">
        <v>53256</v>
      </c>
      <c r="K4">
        <v>51483</v>
      </c>
      <c r="L4" s="1">
        <f t="shared" ref="L4:L51" si="1">AVERAGE(I4:K4)</f>
        <v>52342</v>
      </c>
      <c r="N4" s="12" t="s">
        <v>3</v>
      </c>
      <c r="O4" s="12"/>
      <c r="P4" s="12"/>
      <c r="Q4" s="12"/>
      <c r="R4" s="12"/>
      <c r="S4" s="12"/>
      <c r="T4" s="12"/>
      <c r="U4" s="12"/>
      <c r="V4" s="12"/>
      <c r="W4" s="13" t="s">
        <v>11</v>
      </c>
      <c r="X4" s="13"/>
      <c r="Y4" s="13"/>
      <c r="Z4" s="13"/>
    </row>
    <row r="5" spans="1:26" x14ac:dyDescent="0.2">
      <c r="A5" s="15"/>
      <c r="B5">
        <v>2</v>
      </c>
      <c r="C5">
        <v>29707</v>
      </c>
      <c r="D5">
        <v>29039</v>
      </c>
      <c r="E5">
        <v>29016</v>
      </c>
      <c r="F5" s="1">
        <f t="shared" si="0"/>
        <v>29254</v>
      </c>
      <c r="G5" s="16"/>
      <c r="H5">
        <v>2</v>
      </c>
      <c r="I5">
        <v>28930</v>
      </c>
      <c r="J5">
        <v>28507</v>
      </c>
      <c r="K5">
        <v>28729</v>
      </c>
      <c r="L5" s="1">
        <f t="shared" si="1"/>
        <v>28722</v>
      </c>
      <c r="N5" s="2" t="s">
        <v>4</v>
      </c>
      <c r="O5" s="2" t="s">
        <v>24</v>
      </c>
      <c r="P5" s="2" t="s">
        <v>5</v>
      </c>
      <c r="Q5" s="2" t="s">
        <v>25</v>
      </c>
      <c r="R5" s="2" t="s">
        <v>6</v>
      </c>
      <c r="S5" s="2" t="s">
        <v>26</v>
      </c>
      <c r="T5" s="2" t="s">
        <v>7</v>
      </c>
      <c r="U5" s="2" t="s">
        <v>27</v>
      </c>
      <c r="V5" s="2" t="s">
        <v>8</v>
      </c>
      <c r="W5" s="6" t="s">
        <v>12</v>
      </c>
      <c r="X5" s="6" t="s">
        <v>13</v>
      </c>
      <c r="Y5" s="6" t="s">
        <v>14</v>
      </c>
      <c r="Z5" s="6" t="s">
        <v>15</v>
      </c>
    </row>
    <row r="6" spans="1:26" x14ac:dyDescent="0.2">
      <c r="A6" s="15"/>
      <c r="B6">
        <v>3</v>
      </c>
      <c r="C6">
        <v>21398</v>
      </c>
      <c r="D6">
        <v>21983</v>
      </c>
      <c r="E6">
        <v>22493</v>
      </c>
      <c r="F6" s="1">
        <f t="shared" si="0"/>
        <v>21958</v>
      </c>
      <c r="G6" s="16"/>
      <c r="H6">
        <v>3</v>
      </c>
      <c r="I6">
        <v>20172</v>
      </c>
      <c r="J6">
        <v>20743</v>
      </c>
      <c r="K6">
        <v>20762</v>
      </c>
      <c r="L6" s="1">
        <f t="shared" si="1"/>
        <v>20559</v>
      </c>
      <c r="N6" s="2">
        <v>1</v>
      </c>
      <c r="O6" s="3">
        <f t="shared" ref="O6:O53" si="2">F4/1000</f>
        <v>53.351333333333336</v>
      </c>
      <c r="P6" s="3">
        <f t="shared" ref="P6:P53" si="3">F68/1000</f>
        <v>51.506333333333338</v>
      </c>
      <c r="Q6" s="3">
        <f t="shared" ref="Q6:Q53" si="4">L68/1000</f>
        <v>53.452333333333335</v>
      </c>
      <c r="R6" s="3">
        <f t="shared" ref="R6:R53" si="5">L4/1000</f>
        <v>52.341999999999999</v>
      </c>
      <c r="S6" s="3">
        <f t="shared" ref="S6:S53" si="6">O$6/O6</f>
        <v>1</v>
      </c>
      <c r="T6" s="3">
        <f t="shared" ref="T6:T53" si="7">P$6/P6</f>
        <v>1</v>
      </c>
      <c r="U6" s="3">
        <f t="shared" ref="U6:U53" si="8">Q$6/Q6</f>
        <v>1</v>
      </c>
      <c r="V6" s="3">
        <f t="shared" ref="V6:V53" si="9">R$6/R6</f>
        <v>1</v>
      </c>
      <c r="W6" s="7">
        <f>_xlfn.STDEV.P(C4:E4)/F4</f>
        <v>2.4514037781784397E-3</v>
      </c>
      <c r="X6" s="7">
        <f>_xlfn.STDEV.P(C68:E68)/F68</f>
        <v>6.1409064005379281E-3</v>
      </c>
      <c r="Y6" s="7">
        <f>_xlfn.STDEV.P(I68:K68)/L68</f>
        <v>7.6920493395809713E-3</v>
      </c>
      <c r="Z6" s="7">
        <f>_xlfn.STDEV.P(I4:K4)/L4</f>
        <v>1.3848692520223072E-2</v>
      </c>
    </row>
    <row r="7" spans="1:26" x14ac:dyDescent="0.2">
      <c r="A7" s="15"/>
      <c r="B7">
        <v>4</v>
      </c>
      <c r="C7">
        <v>16043</v>
      </c>
      <c r="D7">
        <v>16382</v>
      </c>
      <c r="E7">
        <v>16855</v>
      </c>
      <c r="F7" s="1">
        <f t="shared" si="0"/>
        <v>16426.666666666668</v>
      </c>
      <c r="G7" s="16"/>
      <c r="H7">
        <v>4</v>
      </c>
      <c r="I7">
        <v>16048</v>
      </c>
      <c r="J7">
        <v>16194</v>
      </c>
      <c r="K7">
        <v>16789</v>
      </c>
      <c r="L7" s="1">
        <f t="shared" si="1"/>
        <v>16343.666666666666</v>
      </c>
      <c r="N7" s="2">
        <f t="shared" ref="N7:N53" si="10">N6+1</f>
        <v>2</v>
      </c>
      <c r="O7" s="3">
        <f t="shared" si="2"/>
        <v>29.254000000000001</v>
      </c>
      <c r="P7" s="3">
        <f t="shared" si="3"/>
        <v>28.946000000000002</v>
      </c>
      <c r="Q7" s="3">
        <f t="shared" si="4"/>
        <v>29.797333333333331</v>
      </c>
      <c r="R7" s="3">
        <f t="shared" si="5"/>
        <v>28.722000000000001</v>
      </c>
      <c r="S7" s="3">
        <f t="shared" si="6"/>
        <v>1.8237278093024316</v>
      </c>
      <c r="T7" s="3">
        <f t="shared" si="7"/>
        <v>1.779393813768166</v>
      </c>
      <c r="U7" s="3">
        <f t="shared" si="8"/>
        <v>1.7938629855020585</v>
      </c>
      <c r="V7" s="3">
        <f t="shared" si="9"/>
        <v>1.8223661304923053</v>
      </c>
      <c r="W7" s="7">
        <f t="shared" ref="W7:W53" si="11">_xlfn.STDEV.P(C5:E5)/F5</f>
        <v>1.0954295665192123E-2</v>
      </c>
      <c r="X7" s="7">
        <f t="shared" ref="X7:X53" si="12">_xlfn.STDEV.P(C69:E69)/F69</f>
        <v>1.8627833245564902E-2</v>
      </c>
      <c r="Y7" s="7">
        <f t="shared" ref="Y7:Y53" si="13">_xlfn.STDEV.P(I69:K69)/L69</f>
        <v>1.241589824265401E-2</v>
      </c>
      <c r="Z7" s="7">
        <f t="shared" ref="Z7:Z53" si="14">_xlfn.STDEV.P(I5:K5)/L5</f>
        <v>6.0148996957828643E-3</v>
      </c>
    </row>
    <row r="8" spans="1:26" x14ac:dyDescent="0.2">
      <c r="A8" s="15"/>
      <c r="B8">
        <v>5</v>
      </c>
      <c r="C8">
        <v>13795</v>
      </c>
      <c r="D8">
        <v>14703</v>
      </c>
      <c r="E8">
        <v>13859</v>
      </c>
      <c r="F8" s="1">
        <f t="shared" si="0"/>
        <v>14119</v>
      </c>
      <c r="G8" s="16"/>
      <c r="H8">
        <v>5</v>
      </c>
      <c r="I8">
        <v>14078</v>
      </c>
      <c r="J8">
        <v>14225</v>
      </c>
      <c r="K8">
        <v>14237</v>
      </c>
      <c r="L8" s="1">
        <f t="shared" si="1"/>
        <v>14180</v>
      </c>
      <c r="N8" s="2">
        <f t="shared" si="10"/>
        <v>3</v>
      </c>
      <c r="O8" s="3">
        <f t="shared" si="2"/>
        <v>21.957999999999998</v>
      </c>
      <c r="P8" s="3">
        <f t="shared" si="3"/>
        <v>20.907333333333334</v>
      </c>
      <c r="Q8" s="3">
        <f t="shared" si="4"/>
        <v>21.787333333333333</v>
      </c>
      <c r="R8" s="3">
        <f t="shared" si="5"/>
        <v>20.559000000000001</v>
      </c>
      <c r="S8" s="3">
        <f t="shared" si="6"/>
        <v>2.4296991225673259</v>
      </c>
      <c r="T8" s="3">
        <f t="shared" si="7"/>
        <v>2.4635534581167695</v>
      </c>
      <c r="U8" s="3">
        <f t="shared" si="8"/>
        <v>2.4533674000183594</v>
      </c>
      <c r="V8" s="3">
        <f t="shared" si="9"/>
        <v>2.5459409504353321</v>
      </c>
      <c r="W8" s="7">
        <f t="shared" si="11"/>
        <v>2.0374408833470751E-2</v>
      </c>
      <c r="X8" s="7">
        <f t="shared" si="12"/>
        <v>2.6479896369594927E-2</v>
      </c>
      <c r="Y8" s="7">
        <f t="shared" si="13"/>
        <v>3.3088693208885862E-2</v>
      </c>
      <c r="Z8" s="7">
        <f t="shared" si="14"/>
        <v>1.3315834220024872E-2</v>
      </c>
    </row>
    <row r="9" spans="1:26" x14ac:dyDescent="0.2">
      <c r="A9" s="15"/>
      <c r="B9">
        <v>6</v>
      </c>
      <c r="C9">
        <v>12382</v>
      </c>
      <c r="D9">
        <v>12505</v>
      </c>
      <c r="E9">
        <v>12343</v>
      </c>
      <c r="F9" s="1">
        <f t="shared" si="0"/>
        <v>12410</v>
      </c>
      <c r="G9" s="16"/>
      <c r="H9">
        <v>6</v>
      </c>
      <c r="I9">
        <v>12437</v>
      </c>
      <c r="J9">
        <v>12504</v>
      </c>
      <c r="K9">
        <v>12431</v>
      </c>
      <c r="L9" s="1">
        <f t="shared" si="1"/>
        <v>12457.333333333334</v>
      </c>
      <c r="N9" s="2">
        <f t="shared" si="10"/>
        <v>4</v>
      </c>
      <c r="O9" s="3">
        <f t="shared" si="2"/>
        <v>16.426666666666669</v>
      </c>
      <c r="P9" s="3">
        <f t="shared" si="3"/>
        <v>16.798333333333332</v>
      </c>
      <c r="Q9" s="3">
        <f t="shared" si="4"/>
        <v>17.081666666666667</v>
      </c>
      <c r="R9" s="3">
        <f t="shared" si="5"/>
        <v>16.343666666666667</v>
      </c>
      <c r="S9" s="3">
        <f t="shared" si="6"/>
        <v>3.2478490259740256</v>
      </c>
      <c r="T9" s="3">
        <f t="shared" si="7"/>
        <v>3.0661573568806433</v>
      </c>
      <c r="U9" s="3">
        <f t="shared" si="8"/>
        <v>3.1292223631573814</v>
      </c>
      <c r="V9" s="3">
        <f t="shared" si="9"/>
        <v>3.2025861189859475</v>
      </c>
      <c r="W9" s="7">
        <f t="shared" si="11"/>
        <v>2.0271844490469825E-2</v>
      </c>
      <c r="X9" s="7">
        <f t="shared" si="12"/>
        <v>1.1428086060072475E-2</v>
      </c>
      <c r="Y9" s="7">
        <f t="shared" si="13"/>
        <v>1.026037144755566E-2</v>
      </c>
      <c r="Z9" s="7">
        <f t="shared" si="14"/>
        <v>1.9609403606621448E-2</v>
      </c>
    </row>
    <row r="10" spans="1:26" x14ac:dyDescent="0.2">
      <c r="A10" s="15"/>
      <c r="B10">
        <v>7</v>
      </c>
      <c r="C10">
        <v>10491</v>
      </c>
      <c r="D10">
        <v>10390</v>
      </c>
      <c r="E10">
        <v>10769</v>
      </c>
      <c r="F10" s="1">
        <f t="shared" si="0"/>
        <v>10550</v>
      </c>
      <c r="G10" s="16"/>
      <c r="H10">
        <v>7</v>
      </c>
      <c r="I10">
        <v>10764</v>
      </c>
      <c r="J10">
        <v>10915</v>
      </c>
      <c r="K10">
        <v>10862</v>
      </c>
      <c r="L10" s="1">
        <f t="shared" si="1"/>
        <v>10847</v>
      </c>
      <c r="N10" s="2">
        <f t="shared" si="10"/>
        <v>5</v>
      </c>
      <c r="O10" s="3">
        <f t="shared" si="2"/>
        <v>14.119</v>
      </c>
      <c r="P10" s="3">
        <f t="shared" si="3"/>
        <v>13.978333333333333</v>
      </c>
      <c r="Q10" s="3">
        <f t="shared" si="4"/>
        <v>14.142666666666667</v>
      </c>
      <c r="R10" s="3">
        <f t="shared" si="5"/>
        <v>14.18</v>
      </c>
      <c r="S10" s="3">
        <f t="shared" si="6"/>
        <v>3.7786906532568407</v>
      </c>
      <c r="T10" s="3">
        <f t="shared" si="7"/>
        <v>3.6847263622272566</v>
      </c>
      <c r="U10" s="3">
        <f t="shared" si="8"/>
        <v>3.7795088149335347</v>
      </c>
      <c r="V10" s="3">
        <f t="shared" si="9"/>
        <v>3.6912552891396331</v>
      </c>
      <c r="W10" s="7">
        <f t="shared" si="11"/>
        <v>2.9306332384066023E-2</v>
      </c>
      <c r="X10" s="7">
        <f t="shared" si="12"/>
        <v>7.7933690792748277E-3</v>
      </c>
      <c r="Y10" s="7">
        <f t="shared" si="13"/>
        <v>5.0245280132521844E-3</v>
      </c>
      <c r="Z10" s="7">
        <f t="shared" si="14"/>
        <v>5.0981014307271699E-3</v>
      </c>
    </row>
    <row r="11" spans="1:26" x14ac:dyDescent="0.2">
      <c r="A11" s="15"/>
      <c r="B11">
        <v>8</v>
      </c>
      <c r="C11">
        <v>9491</v>
      </c>
      <c r="D11">
        <v>9585</v>
      </c>
      <c r="E11">
        <v>9773</v>
      </c>
      <c r="F11" s="1">
        <f t="shared" si="0"/>
        <v>9616.3333333333339</v>
      </c>
      <c r="G11" s="16"/>
      <c r="H11">
        <v>8</v>
      </c>
      <c r="I11">
        <v>9499</v>
      </c>
      <c r="J11">
        <v>9493</v>
      </c>
      <c r="K11">
        <v>9545</v>
      </c>
      <c r="L11" s="1">
        <f t="shared" si="1"/>
        <v>9512.3333333333339</v>
      </c>
      <c r="N11" s="2">
        <f t="shared" si="10"/>
        <v>6</v>
      </c>
      <c r="O11" s="3">
        <f t="shared" si="2"/>
        <v>12.41</v>
      </c>
      <c r="P11" s="3">
        <f t="shared" si="3"/>
        <v>12.502666666666666</v>
      </c>
      <c r="Q11" s="3">
        <f t="shared" si="4"/>
        <v>12.492000000000001</v>
      </c>
      <c r="R11" s="3">
        <f t="shared" si="5"/>
        <v>12.457333333333334</v>
      </c>
      <c r="S11" s="3">
        <f t="shared" si="6"/>
        <v>4.2990598979317758</v>
      </c>
      <c r="T11" s="3">
        <f t="shared" si="7"/>
        <v>4.1196278127332837</v>
      </c>
      <c r="U11" s="3">
        <f t="shared" si="8"/>
        <v>4.278925178781086</v>
      </c>
      <c r="V11" s="3">
        <f t="shared" si="9"/>
        <v>4.2017018088408431</v>
      </c>
      <c r="W11" s="7">
        <f t="shared" si="11"/>
        <v>5.5629510375804041E-3</v>
      </c>
      <c r="X11" s="7">
        <f t="shared" si="12"/>
        <v>2.5799453435344899E-2</v>
      </c>
      <c r="Y11" s="7">
        <f t="shared" si="13"/>
        <v>1.5862807074076047E-3</v>
      </c>
      <c r="Z11" s="7">
        <f t="shared" si="14"/>
        <v>2.6561949017935072E-3</v>
      </c>
    </row>
    <row r="12" spans="1:26" x14ac:dyDescent="0.2">
      <c r="A12" s="15"/>
      <c r="B12">
        <v>9</v>
      </c>
      <c r="C12">
        <v>9154</v>
      </c>
      <c r="D12">
        <v>9198</v>
      </c>
      <c r="E12">
        <v>8947</v>
      </c>
      <c r="F12" s="1">
        <f t="shared" si="0"/>
        <v>9099.6666666666661</v>
      </c>
      <c r="G12" s="16"/>
      <c r="H12">
        <v>9</v>
      </c>
      <c r="I12">
        <v>8580</v>
      </c>
      <c r="J12">
        <v>8742</v>
      </c>
      <c r="K12">
        <v>8646</v>
      </c>
      <c r="L12" s="1">
        <f t="shared" si="1"/>
        <v>8656</v>
      </c>
      <c r="N12" s="2">
        <f t="shared" si="10"/>
        <v>7</v>
      </c>
      <c r="O12" s="3">
        <f t="shared" si="2"/>
        <v>10.55</v>
      </c>
      <c r="P12" s="3">
        <f t="shared" si="3"/>
        <v>10.74</v>
      </c>
      <c r="Q12" s="3">
        <f t="shared" si="4"/>
        <v>10.743</v>
      </c>
      <c r="R12" s="3">
        <f t="shared" si="5"/>
        <v>10.847</v>
      </c>
      <c r="S12" s="3">
        <f t="shared" si="6"/>
        <v>5.0569984202211691</v>
      </c>
      <c r="T12" s="3">
        <f t="shared" si="7"/>
        <v>4.7957479826194911</v>
      </c>
      <c r="U12" s="3">
        <f t="shared" si="8"/>
        <v>4.9755499705234421</v>
      </c>
      <c r="V12" s="3">
        <f t="shared" si="9"/>
        <v>4.8254817000092194</v>
      </c>
      <c r="W12" s="7">
        <f t="shared" si="11"/>
        <v>1.5189752138797702E-2</v>
      </c>
      <c r="X12" s="7">
        <f t="shared" si="12"/>
        <v>4.116305795788977E-2</v>
      </c>
      <c r="Y12" s="7">
        <f t="shared" si="13"/>
        <v>1.5548628653170835E-2</v>
      </c>
      <c r="Z12" s="7">
        <f t="shared" si="14"/>
        <v>5.7666923822016344E-3</v>
      </c>
    </row>
    <row r="13" spans="1:26" x14ac:dyDescent="0.2">
      <c r="A13" s="15"/>
      <c r="B13">
        <v>10</v>
      </c>
      <c r="C13">
        <v>8380</v>
      </c>
      <c r="D13">
        <v>8569</v>
      </c>
      <c r="E13">
        <v>8569</v>
      </c>
      <c r="F13" s="1">
        <f t="shared" si="0"/>
        <v>8506</v>
      </c>
      <c r="G13" s="16"/>
      <c r="H13">
        <v>10</v>
      </c>
      <c r="I13">
        <v>7946</v>
      </c>
      <c r="J13">
        <v>7995</v>
      </c>
      <c r="K13">
        <v>7949</v>
      </c>
      <c r="L13" s="1">
        <f t="shared" si="1"/>
        <v>7963.333333333333</v>
      </c>
      <c r="N13" s="2">
        <f t="shared" si="10"/>
        <v>8</v>
      </c>
      <c r="O13" s="3">
        <f t="shared" si="2"/>
        <v>9.6163333333333334</v>
      </c>
      <c r="P13" s="3">
        <f t="shared" si="3"/>
        <v>9.4796666666666667</v>
      </c>
      <c r="Q13" s="3">
        <f t="shared" si="4"/>
        <v>9.5129999999999999</v>
      </c>
      <c r="R13" s="3">
        <f t="shared" si="5"/>
        <v>9.5123333333333342</v>
      </c>
      <c r="S13" s="3">
        <f t="shared" si="6"/>
        <v>5.5479912648618672</v>
      </c>
      <c r="T13" s="3">
        <f t="shared" si="7"/>
        <v>5.4333485706248466</v>
      </c>
      <c r="U13" s="3">
        <f t="shared" si="8"/>
        <v>5.618872420196924</v>
      </c>
      <c r="V13" s="3">
        <f t="shared" si="9"/>
        <v>5.502540561376458</v>
      </c>
      <c r="W13" s="7">
        <f t="shared" si="11"/>
        <v>1.2191611298719211E-2</v>
      </c>
      <c r="X13" s="7">
        <f t="shared" si="12"/>
        <v>3.1092625592378208E-2</v>
      </c>
      <c r="Y13" s="7">
        <f t="shared" si="13"/>
        <v>1.8450959473285657E-2</v>
      </c>
      <c r="Z13" s="7">
        <f t="shared" si="14"/>
        <v>2.4419177054608885E-3</v>
      </c>
    </row>
    <row r="14" spans="1:26" x14ac:dyDescent="0.2">
      <c r="A14" s="15"/>
      <c r="B14">
        <v>11</v>
      </c>
      <c r="C14">
        <v>7991</v>
      </c>
      <c r="D14">
        <v>8144</v>
      </c>
      <c r="E14">
        <v>8040</v>
      </c>
      <c r="F14" s="1">
        <f t="shared" si="0"/>
        <v>8058.333333333333</v>
      </c>
      <c r="G14" s="16"/>
      <c r="H14">
        <v>11</v>
      </c>
      <c r="I14">
        <v>7384</v>
      </c>
      <c r="J14">
        <v>7337</v>
      </c>
      <c r="K14">
        <v>7477</v>
      </c>
      <c r="L14" s="1">
        <f t="shared" si="1"/>
        <v>7399.333333333333</v>
      </c>
      <c r="N14" s="2">
        <f t="shared" si="10"/>
        <v>9</v>
      </c>
      <c r="O14" s="3">
        <f t="shared" si="2"/>
        <v>9.0996666666666659</v>
      </c>
      <c r="P14" s="3">
        <f t="shared" si="3"/>
        <v>8.8889999999999993</v>
      </c>
      <c r="Q14" s="3">
        <f t="shared" si="4"/>
        <v>9.1533333333333342</v>
      </c>
      <c r="R14" s="3">
        <f t="shared" si="5"/>
        <v>8.6560000000000006</v>
      </c>
      <c r="S14" s="3">
        <f t="shared" si="6"/>
        <v>5.8629986446389983</v>
      </c>
      <c r="T14" s="3">
        <f t="shared" si="7"/>
        <v>5.7943900701241242</v>
      </c>
      <c r="U14" s="3">
        <f t="shared" si="8"/>
        <v>5.8396576839038596</v>
      </c>
      <c r="V14" s="3">
        <f t="shared" si="9"/>
        <v>6.0469038817005538</v>
      </c>
      <c r="W14" s="7">
        <f t="shared" si="11"/>
        <v>1.2026366622357943E-2</v>
      </c>
      <c r="X14" s="7">
        <f t="shared" si="12"/>
        <v>1.6000395687089879E-2</v>
      </c>
      <c r="Y14" s="7">
        <f t="shared" si="13"/>
        <v>9.8467701231933578E-3</v>
      </c>
      <c r="Z14" s="7">
        <f t="shared" si="14"/>
        <v>7.6840522866524442E-3</v>
      </c>
    </row>
    <row r="15" spans="1:26" x14ac:dyDescent="0.2">
      <c r="A15" s="15"/>
      <c r="B15">
        <v>12</v>
      </c>
      <c r="C15">
        <v>7479</v>
      </c>
      <c r="D15">
        <v>7535</v>
      </c>
      <c r="E15">
        <v>7595</v>
      </c>
      <c r="F15" s="1">
        <f t="shared" si="0"/>
        <v>7536.333333333333</v>
      </c>
      <c r="G15" s="16"/>
      <c r="H15">
        <v>12</v>
      </c>
      <c r="I15">
        <v>6970</v>
      </c>
      <c r="J15">
        <v>6928</v>
      </c>
      <c r="K15">
        <v>6902</v>
      </c>
      <c r="L15" s="1">
        <f t="shared" si="1"/>
        <v>6933.333333333333</v>
      </c>
      <c r="N15" s="2">
        <f t="shared" si="10"/>
        <v>10</v>
      </c>
      <c r="O15" s="3">
        <f t="shared" si="2"/>
        <v>8.5060000000000002</v>
      </c>
      <c r="P15" s="3">
        <f t="shared" si="3"/>
        <v>8.0246666666666666</v>
      </c>
      <c r="Q15" s="3">
        <f t="shared" si="4"/>
        <v>8.2656666666666663</v>
      </c>
      <c r="R15" s="3">
        <f t="shared" si="5"/>
        <v>7.9633333333333329</v>
      </c>
      <c r="S15" s="3">
        <f t="shared" si="6"/>
        <v>6.2722000156752102</v>
      </c>
      <c r="T15" s="3">
        <f t="shared" si="7"/>
        <v>6.4185012876962704</v>
      </c>
      <c r="U15" s="3">
        <f t="shared" si="8"/>
        <v>6.4667903375408322</v>
      </c>
      <c r="V15" s="3">
        <f t="shared" si="9"/>
        <v>6.5728756802009212</v>
      </c>
      <c r="W15" s="7">
        <f t="shared" si="11"/>
        <v>1.047442445679579E-2</v>
      </c>
      <c r="X15" s="7">
        <f t="shared" si="12"/>
        <v>3.4009274517691791E-2</v>
      </c>
      <c r="Y15" s="7">
        <f t="shared" si="13"/>
        <v>2.2914231102573852E-2</v>
      </c>
      <c r="Z15" s="7">
        <f t="shared" si="14"/>
        <v>2.8160549504485828E-3</v>
      </c>
    </row>
    <row r="16" spans="1:26" x14ac:dyDescent="0.2">
      <c r="A16" s="15"/>
      <c r="B16">
        <v>13</v>
      </c>
      <c r="C16">
        <v>7084</v>
      </c>
      <c r="D16">
        <v>6999</v>
      </c>
      <c r="E16">
        <v>7053</v>
      </c>
      <c r="F16" s="1">
        <f t="shared" si="0"/>
        <v>7045.333333333333</v>
      </c>
      <c r="G16" s="16"/>
      <c r="H16">
        <v>13</v>
      </c>
      <c r="I16">
        <v>6667</v>
      </c>
      <c r="J16">
        <v>6624</v>
      </c>
      <c r="K16">
        <v>6600</v>
      </c>
      <c r="L16" s="1">
        <f t="shared" si="1"/>
        <v>6630.333333333333</v>
      </c>
      <c r="N16" s="2">
        <f t="shared" si="10"/>
        <v>11</v>
      </c>
      <c r="O16" s="3">
        <f t="shared" si="2"/>
        <v>8.0583333333333336</v>
      </c>
      <c r="P16" s="3">
        <f t="shared" si="3"/>
        <v>7.093</v>
      </c>
      <c r="Q16" s="3">
        <f t="shared" si="4"/>
        <v>7.9803333333333333</v>
      </c>
      <c r="R16" s="3">
        <f t="shared" si="5"/>
        <v>7.3993333333333329</v>
      </c>
      <c r="S16" s="3">
        <f t="shared" si="6"/>
        <v>6.6206411582213036</v>
      </c>
      <c r="T16" s="3">
        <f t="shared" si="7"/>
        <v>7.2615724423140193</v>
      </c>
      <c r="U16" s="3">
        <f t="shared" si="8"/>
        <v>6.6980076020216366</v>
      </c>
      <c r="V16" s="3">
        <f t="shared" si="9"/>
        <v>7.0738805297774574</v>
      </c>
      <c r="W16" s="7">
        <f t="shared" si="11"/>
        <v>7.9164097092837317E-3</v>
      </c>
      <c r="X16" s="7">
        <f t="shared" si="12"/>
        <v>1.9289931941700596E-2</v>
      </c>
      <c r="Y16" s="7">
        <f t="shared" si="13"/>
        <v>2.9106973627140631E-3</v>
      </c>
      <c r="Z16" s="7">
        <f t="shared" si="14"/>
        <v>7.8620688751668468E-3</v>
      </c>
    </row>
    <row r="17" spans="1:26" x14ac:dyDescent="0.2">
      <c r="A17" s="15"/>
      <c r="B17">
        <v>14</v>
      </c>
      <c r="C17">
        <v>6763</v>
      </c>
      <c r="D17">
        <v>6385</v>
      </c>
      <c r="E17">
        <v>6708</v>
      </c>
      <c r="F17" s="1">
        <f t="shared" si="0"/>
        <v>6618.666666666667</v>
      </c>
      <c r="G17" s="16"/>
      <c r="H17">
        <v>14</v>
      </c>
      <c r="I17">
        <v>6296</v>
      </c>
      <c r="J17">
        <v>6586</v>
      </c>
      <c r="K17">
        <v>6074</v>
      </c>
      <c r="L17" s="1">
        <f t="shared" si="1"/>
        <v>6318.666666666667</v>
      </c>
      <c r="N17" s="2">
        <f t="shared" si="10"/>
        <v>12</v>
      </c>
      <c r="O17" s="3">
        <f t="shared" si="2"/>
        <v>7.5363333333333333</v>
      </c>
      <c r="P17" s="3">
        <f t="shared" si="3"/>
        <v>6.9393333333333329</v>
      </c>
      <c r="Q17" s="3">
        <f t="shared" si="4"/>
        <v>7.5016666666666669</v>
      </c>
      <c r="R17" s="3">
        <f t="shared" si="5"/>
        <v>6.9333333333333327</v>
      </c>
      <c r="S17" s="3">
        <f t="shared" si="6"/>
        <v>7.0792162413198287</v>
      </c>
      <c r="T17" s="3">
        <f t="shared" si="7"/>
        <v>7.4223748679027777</v>
      </c>
      <c r="U17" s="3">
        <f t="shared" si="8"/>
        <v>7.1253943568095979</v>
      </c>
      <c r="V17" s="3">
        <f t="shared" si="9"/>
        <v>7.549326923076924</v>
      </c>
      <c r="W17" s="7">
        <f t="shared" si="11"/>
        <v>6.2850438916649516E-3</v>
      </c>
      <c r="X17" s="7">
        <f t="shared" si="12"/>
        <v>2.1703582833809944E-2</v>
      </c>
      <c r="Y17" s="7">
        <f t="shared" si="13"/>
        <v>1.5637054912169407E-2</v>
      </c>
      <c r="Z17" s="7">
        <f t="shared" si="14"/>
        <v>4.0407502672020566E-3</v>
      </c>
    </row>
    <row r="18" spans="1:26" x14ac:dyDescent="0.2">
      <c r="A18" s="15"/>
      <c r="B18">
        <v>15</v>
      </c>
      <c r="C18">
        <v>6292</v>
      </c>
      <c r="D18">
        <v>6383</v>
      </c>
      <c r="E18">
        <v>6268</v>
      </c>
      <c r="F18" s="1">
        <f t="shared" si="0"/>
        <v>6314.333333333333</v>
      </c>
      <c r="G18" s="16"/>
      <c r="H18">
        <v>15</v>
      </c>
      <c r="I18">
        <v>6080</v>
      </c>
      <c r="J18">
        <v>5926</v>
      </c>
      <c r="K18">
        <v>5849</v>
      </c>
      <c r="L18" s="1">
        <f t="shared" si="1"/>
        <v>5951.666666666667</v>
      </c>
      <c r="N18" s="2">
        <f t="shared" si="10"/>
        <v>13</v>
      </c>
      <c r="O18" s="3">
        <f t="shared" si="2"/>
        <v>7.0453333333333328</v>
      </c>
      <c r="P18" s="3">
        <f t="shared" si="3"/>
        <v>6.7039999999999997</v>
      </c>
      <c r="Q18" s="3">
        <f t="shared" si="4"/>
        <v>6.9893333333333327</v>
      </c>
      <c r="R18" s="3">
        <f t="shared" si="5"/>
        <v>6.6303333333333327</v>
      </c>
      <c r="S18" s="3">
        <f t="shared" si="6"/>
        <v>7.5725775927327792</v>
      </c>
      <c r="T18" s="3">
        <f t="shared" si="7"/>
        <v>7.6829256165473359</v>
      </c>
      <c r="U18" s="3">
        <f t="shared" si="8"/>
        <v>7.6477012590614279</v>
      </c>
      <c r="V18" s="3">
        <f t="shared" si="9"/>
        <v>7.8943240661605758</v>
      </c>
      <c r="W18" s="7">
        <f t="shared" si="11"/>
        <v>4.9851451874041814E-3</v>
      </c>
      <c r="X18" s="7">
        <f t="shared" si="12"/>
        <v>1.7543186668244819E-2</v>
      </c>
      <c r="Y18" s="7">
        <f t="shared" si="13"/>
        <v>2.1247611645898237E-2</v>
      </c>
      <c r="Z18" s="7">
        <f t="shared" si="14"/>
        <v>4.1803059687270435E-3</v>
      </c>
    </row>
    <row r="19" spans="1:26" x14ac:dyDescent="0.2">
      <c r="A19" s="15"/>
      <c r="B19">
        <v>16</v>
      </c>
      <c r="C19">
        <v>5971</v>
      </c>
      <c r="D19">
        <v>6139</v>
      </c>
      <c r="E19">
        <v>5984</v>
      </c>
      <c r="F19" s="1">
        <f t="shared" si="0"/>
        <v>6031.333333333333</v>
      </c>
      <c r="G19" s="16"/>
      <c r="H19">
        <v>16</v>
      </c>
      <c r="I19">
        <v>5627</v>
      </c>
      <c r="J19">
        <v>5805</v>
      </c>
      <c r="K19">
        <v>5811</v>
      </c>
      <c r="L19" s="1">
        <f t="shared" si="1"/>
        <v>5747.666666666667</v>
      </c>
      <c r="N19" s="2">
        <f t="shared" si="10"/>
        <v>14</v>
      </c>
      <c r="O19" s="3">
        <f t="shared" si="2"/>
        <v>6.6186666666666669</v>
      </c>
      <c r="P19" s="3">
        <f t="shared" si="3"/>
        <v>6.4273333333333333</v>
      </c>
      <c r="Q19" s="3">
        <f t="shared" si="4"/>
        <v>6.7596666666666669</v>
      </c>
      <c r="R19" s="3">
        <f t="shared" si="5"/>
        <v>6.3186666666666671</v>
      </c>
      <c r="S19" s="3">
        <f t="shared" si="6"/>
        <v>8.0607373086220786</v>
      </c>
      <c r="T19" s="3">
        <f t="shared" si="7"/>
        <v>8.0136396639352778</v>
      </c>
      <c r="U19" s="3">
        <f t="shared" si="8"/>
        <v>7.9075398195177273</v>
      </c>
      <c r="V19" s="3">
        <f t="shared" si="9"/>
        <v>8.2837096433846789</v>
      </c>
      <c r="W19" s="7">
        <f t="shared" si="11"/>
        <v>2.5193288848859109E-2</v>
      </c>
      <c r="X19" s="7">
        <f t="shared" si="12"/>
        <v>3.7742950714872311E-2</v>
      </c>
      <c r="Y19" s="7">
        <f t="shared" si="13"/>
        <v>1.5611465147425421E-2</v>
      </c>
      <c r="Z19" s="7">
        <f t="shared" si="14"/>
        <v>3.3177366979639883E-2</v>
      </c>
    </row>
    <row r="20" spans="1:26" x14ac:dyDescent="0.2">
      <c r="A20" s="15"/>
      <c r="B20">
        <v>17</v>
      </c>
      <c r="C20">
        <v>5735</v>
      </c>
      <c r="D20">
        <v>5762</v>
      </c>
      <c r="E20">
        <v>5931</v>
      </c>
      <c r="F20" s="1">
        <f t="shared" si="0"/>
        <v>5809.333333333333</v>
      </c>
      <c r="G20" s="16"/>
      <c r="H20">
        <v>17</v>
      </c>
      <c r="I20">
        <v>5809</v>
      </c>
      <c r="J20">
        <v>5491</v>
      </c>
      <c r="K20">
        <v>5514</v>
      </c>
      <c r="L20" s="1">
        <f t="shared" si="1"/>
        <v>5604.666666666667</v>
      </c>
      <c r="N20" s="2">
        <f t="shared" si="10"/>
        <v>15</v>
      </c>
      <c r="O20" s="3">
        <f t="shared" si="2"/>
        <v>6.3143333333333329</v>
      </c>
      <c r="P20" s="3">
        <f t="shared" si="3"/>
        <v>6.0413333333333332</v>
      </c>
      <c r="Q20" s="3">
        <f t="shared" si="4"/>
        <v>6.3516666666666666</v>
      </c>
      <c r="R20" s="3">
        <f t="shared" si="5"/>
        <v>5.9516666666666671</v>
      </c>
      <c r="S20" s="3">
        <f t="shared" si="6"/>
        <v>8.4492424642348105</v>
      </c>
      <c r="T20" s="3">
        <f t="shared" si="7"/>
        <v>8.5256565879496815</v>
      </c>
      <c r="U20" s="3">
        <f t="shared" si="8"/>
        <v>8.4154815009183945</v>
      </c>
      <c r="V20" s="3">
        <f t="shared" si="9"/>
        <v>8.7945113413609626</v>
      </c>
      <c r="W20" s="7">
        <f t="shared" si="11"/>
        <v>7.844593495720904E-3</v>
      </c>
      <c r="X20" s="7">
        <f t="shared" si="12"/>
        <v>7.920321199113553E-3</v>
      </c>
      <c r="Y20" s="7">
        <f t="shared" si="13"/>
        <v>9.3658191013249788E-3</v>
      </c>
      <c r="Z20" s="7">
        <f t="shared" si="14"/>
        <v>1.6135962967325314E-2</v>
      </c>
    </row>
    <row r="21" spans="1:26" x14ac:dyDescent="0.2">
      <c r="A21" s="15"/>
      <c r="B21">
        <v>18</v>
      </c>
      <c r="C21">
        <v>5342</v>
      </c>
      <c r="D21">
        <v>5836</v>
      </c>
      <c r="E21">
        <v>5750</v>
      </c>
      <c r="F21" s="1">
        <f t="shared" si="0"/>
        <v>5642.666666666667</v>
      </c>
      <c r="G21" s="16"/>
      <c r="H21">
        <v>18</v>
      </c>
      <c r="I21">
        <v>5357</v>
      </c>
      <c r="J21">
        <v>5262</v>
      </c>
      <c r="K21">
        <v>5456</v>
      </c>
      <c r="L21" s="1">
        <f t="shared" si="1"/>
        <v>5358.333333333333</v>
      </c>
      <c r="N21" s="2">
        <f t="shared" si="10"/>
        <v>16</v>
      </c>
      <c r="O21" s="3">
        <f t="shared" si="2"/>
        <v>6.0313333333333334</v>
      </c>
      <c r="P21" s="3">
        <f t="shared" si="3"/>
        <v>5.7759999999999998</v>
      </c>
      <c r="Q21" s="3">
        <f t="shared" si="4"/>
        <v>5.9936666666666669</v>
      </c>
      <c r="R21" s="3">
        <f t="shared" si="5"/>
        <v>5.7476666666666674</v>
      </c>
      <c r="S21" s="3">
        <f t="shared" si="6"/>
        <v>8.8456947054272135</v>
      </c>
      <c r="T21" s="3">
        <f t="shared" si="7"/>
        <v>8.9173014773776558</v>
      </c>
      <c r="U21" s="3">
        <f t="shared" si="8"/>
        <v>8.9181358100216901</v>
      </c>
      <c r="V21" s="3">
        <f t="shared" si="9"/>
        <v>9.1066519747143762</v>
      </c>
      <c r="W21" s="7">
        <f t="shared" si="11"/>
        <v>1.2653353385204423E-2</v>
      </c>
      <c r="X21" s="7">
        <f t="shared" si="12"/>
        <v>1.4437438877693479E-2</v>
      </c>
      <c r="Y21" s="7">
        <f t="shared" si="13"/>
        <v>4.3769517535067011E-3</v>
      </c>
      <c r="Z21" s="7">
        <f t="shared" si="14"/>
        <v>1.4851134552149139E-2</v>
      </c>
    </row>
    <row r="22" spans="1:26" x14ac:dyDescent="0.2">
      <c r="A22" s="15"/>
      <c r="B22">
        <v>19</v>
      </c>
      <c r="C22">
        <v>5198</v>
      </c>
      <c r="D22">
        <v>5191</v>
      </c>
      <c r="E22">
        <v>5418</v>
      </c>
      <c r="F22" s="1">
        <f t="shared" si="0"/>
        <v>5269</v>
      </c>
      <c r="G22" s="16"/>
      <c r="H22">
        <v>19</v>
      </c>
      <c r="I22">
        <v>5092</v>
      </c>
      <c r="J22">
        <v>5076</v>
      </c>
      <c r="K22">
        <v>5271</v>
      </c>
      <c r="L22" s="1">
        <f t="shared" si="1"/>
        <v>5146.333333333333</v>
      </c>
      <c r="N22" s="2">
        <f t="shared" si="10"/>
        <v>17</v>
      </c>
      <c r="O22" s="3">
        <f t="shared" si="2"/>
        <v>5.809333333333333</v>
      </c>
      <c r="P22" s="3">
        <f t="shared" si="3"/>
        <v>5.6769999999999996</v>
      </c>
      <c r="Q22" s="3">
        <f t="shared" si="4"/>
        <v>5.6820000000000004</v>
      </c>
      <c r="R22" s="3">
        <f t="shared" si="5"/>
        <v>5.6046666666666667</v>
      </c>
      <c r="S22" s="3">
        <f t="shared" si="6"/>
        <v>9.1837273353224713</v>
      </c>
      <c r="T22" s="3">
        <f t="shared" si="7"/>
        <v>9.0728084081968188</v>
      </c>
      <c r="U22" s="3">
        <f t="shared" si="8"/>
        <v>9.4073096327584178</v>
      </c>
      <c r="V22" s="3">
        <f t="shared" si="9"/>
        <v>9.3390032116093735</v>
      </c>
      <c r="W22" s="7">
        <f t="shared" si="11"/>
        <v>1.493021381147186E-2</v>
      </c>
      <c r="X22" s="7">
        <f t="shared" si="12"/>
        <v>6.6050143594337416E-3</v>
      </c>
      <c r="Y22" s="7">
        <f t="shared" si="13"/>
        <v>1.3297381019723985E-2</v>
      </c>
      <c r="Z22" s="7">
        <f t="shared" si="14"/>
        <v>2.5833877086493581E-2</v>
      </c>
    </row>
    <row r="23" spans="1:26" x14ac:dyDescent="0.2">
      <c r="A23" s="15"/>
      <c r="B23">
        <v>20</v>
      </c>
      <c r="C23">
        <v>5205</v>
      </c>
      <c r="D23">
        <v>5529</v>
      </c>
      <c r="E23">
        <v>5527</v>
      </c>
      <c r="F23" s="1">
        <f t="shared" si="0"/>
        <v>5420.333333333333</v>
      </c>
      <c r="G23" s="16"/>
      <c r="H23">
        <v>20</v>
      </c>
      <c r="I23">
        <v>5007</v>
      </c>
      <c r="J23">
        <v>4981</v>
      </c>
      <c r="K23">
        <v>4947</v>
      </c>
      <c r="L23" s="1">
        <f t="shared" si="1"/>
        <v>4978.333333333333</v>
      </c>
      <c r="N23" s="2">
        <f t="shared" si="10"/>
        <v>18</v>
      </c>
      <c r="O23" s="3">
        <f t="shared" si="2"/>
        <v>5.6426666666666669</v>
      </c>
      <c r="P23" s="3">
        <f t="shared" si="3"/>
        <v>5.4729999999999999</v>
      </c>
      <c r="Q23" s="3">
        <f t="shared" si="4"/>
        <v>5.6139999999999999</v>
      </c>
      <c r="R23" s="3">
        <f t="shared" si="5"/>
        <v>5.3583333333333334</v>
      </c>
      <c r="S23" s="3">
        <f t="shared" si="6"/>
        <v>9.454985822306238</v>
      </c>
      <c r="T23" s="3">
        <f t="shared" si="7"/>
        <v>9.4109872708447533</v>
      </c>
      <c r="U23" s="3">
        <f t="shared" si="8"/>
        <v>9.5212563828523926</v>
      </c>
      <c r="V23" s="3">
        <f t="shared" si="9"/>
        <v>9.7683359253499216</v>
      </c>
      <c r="W23" s="7">
        <f t="shared" si="11"/>
        <v>3.8188135665000969E-2</v>
      </c>
      <c r="X23" s="7">
        <f t="shared" si="12"/>
        <v>7.3858516102348754E-3</v>
      </c>
      <c r="Y23" s="7">
        <f t="shared" si="13"/>
        <v>1.367362071646498E-2</v>
      </c>
      <c r="Z23" s="7">
        <f t="shared" si="14"/>
        <v>1.4781794055032441E-2</v>
      </c>
    </row>
    <row r="24" spans="1:26" x14ac:dyDescent="0.2">
      <c r="A24" s="15"/>
      <c r="B24">
        <v>21</v>
      </c>
      <c r="C24">
        <v>5339</v>
      </c>
      <c r="D24">
        <v>5229</v>
      </c>
      <c r="E24">
        <v>5558</v>
      </c>
      <c r="F24" s="1">
        <f t="shared" si="0"/>
        <v>5375.333333333333</v>
      </c>
      <c r="G24" s="16"/>
      <c r="H24">
        <v>21</v>
      </c>
      <c r="I24">
        <v>5018</v>
      </c>
      <c r="J24">
        <v>4976</v>
      </c>
      <c r="K24">
        <v>4910</v>
      </c>
      <c r="L24" s="1">
        <f t="shared" si="1"/>
        <v>4968</v>
      </c>
      <c r="N24" s="2">
        <f t="shared" si="10"/>
        <v>19</v>
      </c>
      <c r="O24" s="3">
        <f t="shared" si="2"/>
        <v>5.2690000000000001</v>
      </c>
      <c r="P24" s="3">
        <f t="shared" si="3"/>
        <v>5.3583333333333334</v>
      </c>
      <c r="Q24" s="3">
        <f t="shared" si="4"/>
        <v>5.2043333333333326</v>
      </c>
      <c r="R24" s="3">
        <f t="shared" si="5"/>
        <v>5.1463333333333328</v>
      </c>
      <c r="S24" s="3">
        <f t="shared" si="6"/>
        <v>10.125514012779149</v>
      </c>
      <c r="T24" s="3">
        <f t="shared" si="7"/>
        <v>9.6123794712286159</v>
      </c>
      <c r="U24" s="3">
        <f t="shared" si="8"/>
        <v>10.270735925190548</v>
      </c>
      <c r="V24" s="3">
        <f t="shared" si="9"/>
        <v>10.170736446661055</v>
      </c>
      <c r="W24" s="7">
        <f t="shared" si="11"/>
        <v>2.0003351619484255E-2</v>
      </c>
      <c r="X24" s="7">
        <f t="shared" si="12"/>
        <v>1.6702230856238245E-2</v>
      </c>
      <c r="Y24" s="7">
        <f t="shared" si="13"/>
        <v>6.6085605149145557E-3</v>
      </c>
      <c r="Z24" s="7">
        <f t="shared" si="14"/>
        <v>1.7176174344951899E-2</v>
      </c>
    </row>
    <row r="25" spans="1:26" x14ac:dyDescent="0.2">
      <c r="A25" s="15"/>
      <c r="B25">
        <v>22</v>
      </c>
      <c r="C25">
        <v>4934</v>
      </c>
      <c r="D25">
        <v>5146</v>
      </c>
      <c r="E25">
        <v>5038</v>
      </c>
      <c r="F25" s="1">
        <f t="shared" si="0"/>
        <v>5039.333333333333</v>
      </c>
      <c r="G25" s="16"/>
      <c r="H25">
        <v>22</v>
      </c>
      <c r="I25">
        <v>4757</v>
      </c>
      <c r="J25">
        <v>4997</v>
      </c>
      <c r="K25">
        <v>4831</v>
      </c>
      <c r="L25" s="1">
        <f t="shared" si="1"/>
        <v>4861.666666666667</v>
      </c>
      <c r="N25" s="2">
        <f t="shared" si="10"/>
        <v>20</v>
      </c>
      <c r="O25" s="3">
        <f t="shared" si="2"/>
        <v>5.4203333333333328</v>
      </c>
      <c r="P25" s="3">
        <f t="shared" si="3"/>
        <v>4.9946666666666673</v>
      </c>
      <c r="Q25" s="3">
        <f t="shared" si="4"/>
        <v>5.4226666666666672</v>
      </c>
      <c r="R25" s="3">
        <f t="shared" si="5"/>
        <v>4.9783333333333326</v>
      </c>
      <c r="S25" s="3">
        <f t="shared" si="6"/>
        <v>9.8428140950741057</v>
      </c>
      <c r="T25" s="3">
        <f t="shared" si="7"/>
        <v>10.312266417512012</v>
      </c>
      <c r="U25" s="3">
        <f t="shared" si="8"/>
        <v>9.8572043275141379</v>
      </c>
      <c r="V25" s="3">
        <f t="shared" si="9"/>
        <v>10.513960495480417</v>
      </c>
      <c r="W25" s="7">
        <f t="shared" si="11"/>
        <v>2.8091602493975822E-2</v>
      </c>
      <c r="X25" s="7">
        <f t="shared" si="12"/>
        <v>2.4711216788058557E-2</v>
      </c>
      <c r="Y25" s="7">
        <f t="shared" si="13"/>
        <v>5.4076879983836139E-2</v>
      </c>
      <c r="Z25" s="7">
        <f t="shared" si="14"/>
        <v>4.9348579237196597E-3</v>
      </c>
    </row>
    <row r="26" spans="1:26" x14ac:dyDescent="0.2">
      <c r="A26" s="15"/>
      <c r="B26">
        <v>23</v>
      </c>
      <c r="C26">
        <v>4565</v>
      </c>
      <c r="D26">
        <v>4796</v>
      </c>
      <c r="E26">
        <v>4875</v>
      </c>
      <c r="F26" s="1">
        <f t="shared" si="0"/>
        <v>4745.333333333333</v>
      </c>
      <c r="G26" s="16"/>
      <c r="H26">
        <v>23</v>
      </c>
      <c r="I26">
        <v>4752</v>
      </c>
      <c r="J26">
        <v>4782</v>
      </c>
      <c r="K26">
        <v>4624</v>
      </c>
      <c r="L26" s="1">
        <f t="shared" si="1"/>
        <v>4719.333333333333</v>
      </c>
      <c r="N26" s="2">
        <f t="shared" si="10"/>
        <v>21</v>
      </c>
      <c r="O26" s="3">
        <f t="shared" si="2"/>
        <v>5.3753333333333329</v>
      </c>
      <c r="P26" s="3">
        <f t="shared" si="3"/>
        <v>4.9356666666666671</v>
      </c>
      <c r="Q26" s="3">
        <f t="shared" si="4"/>
        <v>5.325333333333333</v>
      </c>
      <c r="R26" s="3">
        <f t="shared" si="5"/>
        <v>4.968</v>
      </c>
      <c r="S26" s="3">
        <f t="shared" si="6"/>
        <v>9.9252139402207629</v>
      </c>
      <c r="T26" s="3">
        <f t="shared" si="7"/>
        <v>10.43553724589721</v>
      </c>
      <c r="U26" s="3">
        <f t="shared" si="8"/>
        <v>10.037368552829244</v>
      </c>
      <c r="V26" s="3">
        <f t="shared" si="9"/>
        <v>10.535829307568438</v>
      </c>
      <c r="W26" s="7">
        <f t="shared" si="11"/>
        <v>2.5440051314822378E-2</v>
      </c>
      <c r="X26" s="7">
        <f t="shared" si="12"/>
        <v>7.9754969639951479E-3</v>
      </c>
      <c r="Y26" s="7">
        <f t="shared" si="13"/>
        <v>2.136442373004941E-2</v>
      </c>
      <c r="Z26" s="7">
        <f t="shared" si="14"/>
        <v>8.9477096501179021E-3</v>
      </c>
    </row>
    <row r="27" spans="1:26" x14ac:dyDescent="0.2">
      <c r="A27" s="15"/>
      <c r="B27">
        <v>24</v>
      </c>
      <c r="C27">
        <v>4848</v>
      </c>
      <c r="D27">
        <v>4915</v>
      </c>
      <c r="E27">
        <v>5316</v>
      </c>
      <c r="F27" s="1">
        <f t="shared" si="0"/>
        <v>5026.333333333333</v>
      </c>
      <c r="G27" s="16"/>
      <c r="H27">
        <v>24</v>
      </c>
      <c r="I27">
        <v>4655</v>
      </c>
      <c r="J27">
        <v>4590</v>
      </c>
      <c r="K27">
        <v>4706</v>
      </c>
      <c r="L27" s="1">
        <f t="shared" si="1"/>
        <v>4650.333333333333</v>
      </c>
      <c r="N27" s="2">
        <f t="shared" si="10"/>
        <v>22</v>
      </c>
      <c r="O27" s="3">
        <f t="shared" si="2"/>
        <v>5.0393333333333334</v>
      </c>
      <c r="P27" s="3">
        <f t="shared" si="3"/>
        <v>4.8040000000000003</v>
      </c>
      <c r="Q27" s="3">
        <f t="shared" si="4"/>
        <v>5.0490000000000004</v>
      </c>
      <c r="R27" s="3">
        <f t="shared" si="5"/>
        <v>4.8616666666666672</v>
      </c>
      <c r="S27" s="3">
        <f t="shared" si="6"/>
        <v>10.586982405080038</v>
      </c>
      <c r="T27" s="3">
        <f t="shared" si="7"/>
        <v>10.721551484873716</v>
      </c>
      <c r="U27" s="3">
        <f t="shared" si="8"/>
        <v>10.586716841618802</v>
      </c>
      <c r="V27" s="3">
        <f t="shared" si="9"/>
        <v>10.766266712375726</v>
      </c>
      <c r="W27" s="7">
        <f t="shared" si="11"/>
        <v>1.7175639494237317E-2</v>
      </c>
      <c r="X27" s="7">
        <f t="shared" si="12"/>
        <v>2.3456578430760162E-2</v>
      </c>
      <c r="Y27" s="7">
        <f t="shared" si="13"/>
        <v>5.3399836798846294E-2</v>
      </c>
      <c r="Z27" s="7">
        <f t="shared" si="14"/>
        <v>2.0641171793794062E-2</v>
      </c>
    </row>
    <row r="28" spans="1:26" x14ac:dyDescent="0.2">
      <c r="A28" s="15"/>
      <c r="B28">
        <v>25</v>
      </c>
      <c r="C28">
        <v>4264</v>
      </c>
      <c r="D28">
        <v>4172</v>
      </c>
      <c r="E28">
        <v>4443</v>
      </c>
      <c r="F28" s="1">
        <f t="shared" si="0"/>
        <v>4293</v>
      </c>
      <c r="G28" s="16"/>
      <c r="H28">
        <v>25</v>
      </c>
      <c r="I28">
        <v>4480</v>
      </c>
      <c r="J28">
        <v>4607</v>
      </c>
      <c r="K28">
        <v>4576</v>
      </c>
      <c r="L28" s="1">
        <f t="shared" si="1"/>
        <v>4554.333333333333</v>
      </c>
      <c r="N28" s="2">
        <f t="shared" si="10"/>
        <v>23</v>
      </c>
      <c r="O28" s="3">
        <f t="shared" si="2"/>
        <v>4.745333333333333</v>
      </c>
      <c r="P28" s="3">
        <f t="shared" si="3"/>
        <v>4.6946666666666665</v>
      </c>
      <c r="Q28" s="3">
        <f t="shared" si="4"/>
        <v>5.0013333333333332</v>
      </c>
      <c r="R28" s="3">
        <f t="shared" si="5"/>
        <v>4.7193333333333332</v>
      </c>
      <c r="S28" s="3">
        <f t="shared" si="6"/>
        <v>11.242905310480474</v>
      </c>
      <c r="T28" s="3">
        <f t="shared" si="7"/>
        <v>10.971243964782733</v>
      </c>
      <c r="U28" s="3">
        <f t="shared" si="8"/>
        <v>10.687616635563851</v>
      </c>
      <c r="V28" s="3">
        <f t="shared" si="9"/>
        <v>11.090973301313745</v>
      </c>
      <c r="W28" s="7">
        <f t="shared" si="11"/>
        <v>2.7717822943048826E-2</v>
      </c>
      <c r="X28" s="7">
        <f t="shared" si="12"/>
        <v>2.3115885102800285E-2</v>
      </c>
      <c r="Y28" s="7">
        <f t="shared" si="13"/>
        <v>5.0846859850808529E-2</v>
      </c>
      <c r="Z28" s="7">
        <f t="shared" si="14"/>
        <v>1.4517812036362109E-2</v>
      </c>
    </row>
    <row r="29" spans="1:26" x14ac:dyDescent="0.2">
      <c r="A29" s="15"/>
      <c r="B29">
        <v>26</v>
      </c>
      <c r="C29">
        <v>4671</v>
      </c>
      <c r="D29">
        <v>4796</v>
      </c>
      <c r="E29">
        <v>4673</v>
      </c>
      <c r="F29" s="1">
        <f t="shared" si="0"/>
        <v>4713.333333333333</v>
      </c>
      <c r="G29" s="16"/>
      <c r="H29">
        <v>26</v>
      </c>
      <c r="I29">
        <v>4446</v>
      </c>
      <c r="J29">
        <v>4603</v>
      </c>
      <c r="K29">
        <v>4445</v>
      </c>
      <c r="L29" s="1">
        <f t="shared" si="1"/>
        <v>4498</v>
      </c>
      <c r="N29" s="2">
        <f t="shared" si="10"/>
        <v>24</v>
      </c>
      <c r="O29" s="3">
        <f t="shared" si="2"/>
        <v>5.0263333333333327</v>
      </c>
      <c r="P29" s="3">
        <f t="shared" si="3"/>
        <v>4.4476666666666667</v>
      </c>
      <c r="Q29" s="3">
        <f t="shared" si="4"/>
        <v>4.7046666666666672</v>
      </c>
      <c r="R29" s="3">
        <f t="shared" si="5"/>
        <v>4.6503333333333332</v>
      </c>
      <c r="S29" s="3">
        <f t="shared" si="6"/>
        <v>10.614364347768422</v>
      </c>
      <c r="T29" s="3">
        <f t="shared" si="7"/>
        <v>11.580529116390618</v>
      </c>
      <c r="U29" s="3">
        <f t="shared" si="8"/>
        <v>11.361555901941333</v>
      </c>
      <c r="V29" s="3">
        <f t="shared" si="9"/>
        <v>11.255537237474016</v>
      </c>
      <c r="W29" s="7">
        <f t="shared" si="11"/>
        <v>4.1112185243169209E-2</v>
      </c>
      <c r="X29" s="7">
        <f t="shared" si="12"/>
        <v>5.5873488179916959E-3</v>
      </c>
      <c r="Y29" s="7">
        <f t="shared" si="13"/>
        <v>2.9538930199490231E-2</v>
      </c>
      <c r="Z29" s="7">
        <f t="shared" si="14"/>
        <v>1.0208220691154325E-2</v>
      </c>
    </row>
    <row r="30" spans="1:26" x14ac:dyDescent="0.2">
      <c r="A30" s="15"/>
      <c r="B30">
        <v>27</v>
      </c>
      <c r="C30">
        <v>4616</v>
      </c>
      <c r="D30">
        <v>4624</v>
      </c>
      <c r="E30">
        <v>4889</v>
      </c>
      <c r="F30" s="1">
        <f t="shared" si="0"/>
        <v>4709.666666666667</v>
      </c>
      <c r="G30" s="16"/>
      <c r="H30">
        <v>27</v>
      </c>
      <c r="I30">
        <v>4300</v>
      </c>
      <c r="J30">
        <v>4500</v>
      </c>
      <c r="K30">
        <v>4265</v>
      </c>
      <c r="L30" s="1">
        <f t="shared" si="1"/>
        <v>4355</v>
      </c>
      <c r="N30" s="2">
        <f t="shared" si="10"/>
        <v>25</v>
      </c>
      <c r="O30" s="3">
        <f t="shared" si="2"/>
        <v>4.2930000000000001</v>
      </c>
      <c r="P30" s="3">
        <f t="shared" si="3"/>
        <v>4.4463333333333335</v>
      </c>
      <c r="Q30" s="3">
        <f t="shared" si="4"/>
        <v>5.0163333333333329</v>
      </c>
      <c r="R30" s="3">
        <f t="shared" si="5"/>
        <v>4.5543333333333331</v>
      </c>
      <c r="S30" s="3">
        <f t="shared" si="6"/>
        <v>12.427517664414939</v>
      </c>
      <c r="T30" s="3">
        <f t="shared" si="7"/>
        <v>11.584001799235326</v>
      </c>
      <c r="U30" s="3">
        <f t="shared" si="8"/>
        <v>10.655658183267994</v>
      </c>
      <c r="V30" s="3">
        <f t="shared" si="9"/>
        <v>11.492790748737466</v>
      </c>
      <c r="W30" s="7">
        <f t="shared" si="11"/>
        <v>2.6210022808615084E-2</v>
      </c>
      <c r="X30" s="7">
        <f t="shared" si="12"/>
        <v>4.2300502292310471E-2</v>
      </c>
      <c r="Y30" s="7">
        <f t="shared" si="13"/>
        <v>1.0383161663698378E-2</v>
      </c>
      <c r="Z30" s="7">
        <f t="shared" si="14"/>
        <v>1.1870836942092075E-2</v>
      </c>
    </row>
    <row r="31" spans="1:26" x14ac:dyDescent="0.2">
      <c r="A31" s="15"/>
      <c r="B31">
        <v>28</v>
      </c>
      <c r="C31">
        <v>4679</v>
      </c>
      <c r="D31">
        <v>4084</v>
      </c>
      <c r="E31">
        <v>4565</v>
      </c>
      <c r="F31" s="1">
        <f t="shared" si="0"/>
        <v>4442.666666666667</v>
      </c>
      <c r="G31" s="16"/>
      <c r="H31">
        <v>28</v>
      </c>
      <c r="I31">
        <v>4129</v>
      </c>
      <c r="J31">
        <v>4368</v>
      </c>
      <c r="K31">
        <v>4513</v>
      </c>
      <c r="L31" s="1">
        <f t="shared" si="1"/>
        <v>4336.666666666667</v>
      </c>
      <c r="N31" s="2">
        <f t="shared" si="10"/>
        <v>26</v>
      </c>
      <c r="O31" s="3">
        <f t="shared" si="2"/>
        <v>4.7133333333333329</v>
      </c>
      <c r="P31" s="3">
        <f t="shared" si="3"/>
        <v>4.3846666666666669</v>
      </c>
      <c r="Q31" s="3">
        <f t="shared" si="4"/>
        <v>4.6736666666666666</v>
      </c>
      <c r="R31" s="3">
        <f t="shared" si="5"/>
        <v>4.4980000000000002</v>
      </c>
      <c r="S31" s="3">
        <f t="shared" si="6"/>
        <v>11.319236209335221</v>
      </c>
      <c r="T31" s="3">
        <f t="shared" si="7"/>
        <v>11.746921088642239</v>
      </c>
      <c r="U31" s="3">
        <f t="shared" si="8"/>
        <v>11.436916054489695</v>
      </c>
      <c r="V31" s="3">
        <f t="shared" si="9"/>
        <v>11.636727434415295</v>
      </c>
      <c r="W31" s="7">
        <f t="shared" si="11"/>
        <v>1.2403082625319417E-2</v>
      </c>
      <c r="X31" s="7">
        <f t="shared" si="12"/>
        <v>4.0084698362110989E-2</v>
      </c>
      <c r="Y31" s="7">
        <f t="shared" si="13"/>
        <v>1.5725399558442054E-2</v>
      </c>
      <c r="Z31" s="7">
        <f t="shared" si="14"/>
        <v>1.6506743976838618E-2</v>
      </c>
    </row>
    <row r="32" spans="1:26" x14ac:dyDescent="0.2">
      <c r="A32" s="15"/>
      <c r="B32">
        <v>29</v>
      </c>
      <c r="C32">
        <v>4843</v>
      </c>
      <c r="D32">
        <v>4206</v>
      </c>
      <c r="E32">
        <v>4891</v>
      </c>
      <c r="F32" s="1">
        <f t="shared" si="0"/>
        <v>4646.666666666667</v>
      </c>
      <c r="G32" s="16"/>
      <c r="H32">
        <v>29</v>
      </c>
      <c r="I32">
        <v>4179</v>
      </c>
      <c r="J32">
        <v>4303</v>
      </c>
      <c r="K32">
        <v>4459</v>
      </c>
      <c r="L32" s="1">
        <f t="shared" si="1"/>
        <v>4313.666666666667</v>
      </c>
      <c r="N32" s="2">
        <f t="shared" si="10"/>
        <v>27</v>
      </c>
      <c r="O32" s="3">
        <f t="shared" si="2"/>
        <v>4.7096666666666671</v>
      </c>
      <c r="P32" s="3">
        <f t="shared" si="3"/>
        <v>4.1970000000000001</v>
      </c>
      <c r="Q32" s="3">
        <f t="shared" si="4"/>
        <v>4.4320000000000004</v>
      </c>
      <c r="R32" s="3">
        <f t="shared" si="5"/>
        <v>4.3550000000000004</v>
      </c>
      <c r="S32" s="3">
        <f t="shared" si="6"/>
        <v>11.3280486941751</v>
      </c>
      <c r="T32" s="3">
        <f t="shared" si="7"/>
        <v>12.272178540227147</v>
      </c>
      <c r="U32" s="3">
        <f t="shared" si="8"/>
        <v>12.060544524669073</v>
      </c>
      <c r="V32" s="3">
        <f t="shared" si="9"/>
        <v>12.018828932261767</v>
      </c>
      <c r="W32" s="7">
        <f t="shared" si="11"/>
        <v>2.6933937472484588E-2</v>
      </c>
      <c r="X32" s="7">
        <f t="shared" si="12"/>
        <v>1.1363703993341225E-2</v>
      </c>
      <c r="Y32" s="7">
        <f t="shared" si="13"/>
        <v>6.9701107090277076E-2</v>
      </c>
      <c r="Z32" s="7">
        <f t="shared" si="14"/>
        <v>2.377068527098283E-2</v>
      </c>
    </row>
    <row r="33" spans="1:26" x14ac:dyDescent="0.2">
      <c r="A33" s="15"/>
      <c r="B33">
        <v>30</v>
      </c>
      <c r="C33">
        <v>4707</v>
      </c>
      <c r="D33">
        <v>4210</v>
      </c>
      <c r="E33">
        <v>4333</v>
      </c>
      <c r="F33" s="1">
        <f t="shared" si="0"/>
        <v>4416.666666666667</v>
      </c>
      <c r="G33" s="16"/>
      <c r="H33">
        <v>30</v>
      </c>
      <c r="I33">
        <v>4198</v>
      </c>
      <c r="J33">
        <v>4264</v>
      </c>
      <c r="K33">
        <v>4215</v>
      </c>
      <c r="L33" s="1">
        <f t="shared" si="1"/>
        <v>4225.666666666667</v>
      </c>
      <c r="N33" s="2">
        <f t="shared" si="10"/>
        <v>28</v>
      </c>
      <c r="O33" s="3">
        <f t="shared" si="2"/>
        <v>4.4426666666666668</v>
      </c>
      <c r="P33" s="3">
        <f t="shared" si="3"/>
        <v>4.2636666666666674</v>
      </c>
      <c r="Q33" s="3">
        <f t="shared" si="4"/>
        <v>5.1173333333333328</v>
      </c>
      <c r="R33" s="3">
        <f t="shared" si="5"/>
        <v>4.3366666666666669</v>
      </c>
      <c r="S33" s="3">
        <f t="shared" si="6"/>
        <v>12.008853541416567</v>
      </c>
      <c r="T33" s="3">
        <f t="shared" si="7"/>
        <v>12.080290829489483</v>
      </c>
      <c r="U33" s="3">
        <f t="shared" si="8"/>
        <v>10.445349140177177</v>
      </c>
      <c r="V33" s="3">
        <f t="shared" si="9"/>
        <v>12.069638739431205</v>
      </c>
      <c r="W33" s="7">
        <f t="shared" si="11"/>
        <v>5.8039582058225583E-2</v>
      </c>
      <c r="X33" s="7">
        <f t="shared" si="12"/>
        <v>2.8917501800204443E-2</v>
      </c>
      <c r="Y33" s="7">
        <f t="shared" si="13"/>
        <v>2.2215623233742127E-2</v>
      </c>
      <c r="Z33" s="7">
        <f t="shared" si="14"/>
        <v>3.6508515669227755E-2</v>
      </c>
    </row>
    <row r="34" spans="1:26" x14ac:dyDescent="0.2">
      <c r="A34" s="15"/>
      <c r="B34">
        <v>31</v>
      </c>
      <c r="C34">
        <v>4335</v>
      </c>
      <c r="D34">
        <v>4426</v>
      </c>
      <c r="E34">
        <v>4666</v>
      </c>
      <c r="F34" s="1">
        <f t="shared" si="0"/>
        <v>4475.666666666667</v>
      </c>
      <c r="G34" s="16"/>
      <c r="H34">
        <v>31</v>
      </c>
      <c r="I34">
        <v>4225</v>
      </c>
      <c r="J34">
        <v>4208</v>
      </c>
      <c r="K34">
        <v>4238</v>
      </c>
      <c r="L34" s="1">
        <f t="shared" si="1"/>
        <v>4223.666666666667</v>
      </c>
      <c r="N34" s="2">
        <f t="shared" si="10"/>
        <v>29</v>
      </c>
      <c r="O34" s="3">
        <f t="shared" si="2"/>
        <v>4.6466666666666674</v>
      </c>
      <c r="P34" s="3">
        <f t="shared" si="3"/>
        <v>4.1726666666666672</v>
      </c>
      <c r="Q34" s="3">
        <f t="shared" si="4"/>
        <v>4.3140000000000001</v>
      </c>
      <c r="R34" s="3">
        <f t="shared" si="5"/>
        <v>4.3136666666666672</v>
      </c>
      <c r="S34" s="3">
        <f t="shared" si="6"/>
        <v>11.481635581061692</v>
      </c>
      <c r="T34" s="3">
        <f t="shared" si="7"/>
        <v>12.343745007189646</v>
      </c>
      <c r="U34" s="3">
        <f t="shared" si="8"/>
        <v>12.390434245093495</v>
      </c>
      <c r="V34" s="3">
        <f t="shared" si="9"/>
        <v>12.133992736264583</v>
      </c>
      <c r="W34" s="7">
        <f t="shared" si="11"/>
        <v>6.7190952218829217E-2</v>
      </c>
      <c r="X34" s="7">
        <f t="shared" si="12"/>
        <v>1.9383260146252874E-2</v>
      </c>
      <c r="Y34" s="7">
        <f t="shared" si="13"/>
        <v>3.6482845734357103E-2</v>
      </c>
      <c r="Z34" s="7">
        <f t="shared" si="14"/>
        <v>2.6557009843456412E-2</v>
      </c>
    </row>
    <row r="35" spans="1:26" x14ac:dyDescent="0.2">
      <c r="A35" s="15"/>
      <c r="B35">
        <v>32</v>
      </c>
      <c r="C35">
        <v>4126</v>
      </c>
      <c r="D35">
        <v>4687</v>
      </c>
      <c r="E35">
        <v>4524</v>
      </c>
      <c r="F35" s="1">
        <f t="shared" si="0"/>
        <v>4445.666666666667</v>
      </c>
      <c r="G35" s="16"/>
      <c r="H35">
        <v>32</v>
      </c>
      <c r="I35">
        <v>4175</v>
      </c>
      <c r="J35">
        <v>4291</v>
      </c>
      <c r="K35">
        <v>4045</v>
      </c>
      <c r="L35" s="1">
        <f t="shared" si="1"/>
        <v>4170.333333333333</v>
      </c>
      <c r="N35" s="2">
        <f t="shared" si="10"/>
        <v>30</v>
      </c>
      <c r="O35" s="3">
        <f t="shared" si="2"/>
        <v>4.416666666666667</v>
      </c>
      <c r="P35" s="3">
        <f t="shared" si="3"/>
        <v>4.208333333333333</v>
      </c>
      <c r="Q35" s="3">
        <f t="shared" si="4"/>
        <v>4.567333333333333</v>
      </c>
      <c r="R35" s="3">
        <f t="shared" si="5"/>
        <v>4.2256666666666671</v>
      </c>
      <c r="S35" s="3">
        <f t="shared" si="6"/>
        <v>12.07954716981132</v>
      </c>
      <c r="T35" s="3">
        <f t="shared" si="7"/>
        <v>12.239128712871288</v>
      </c>
      <c r="U35" s="3">
        <f t="shared" si="8"/>
        <v>11.703182017223764</v>
      </c>
      <c r="V35" s="3">
        <f t="shared" si="9"/>
        <v>12.386684546817069</v>
      </c>
      <c r="W35" s="7">
        <f t="shared" si="11"/>
        <v>4.7852508654715908E-2</v>
      </c>
      <c r="X35" s="7">
        <f t="shared" si="12"/>
        <v>3.1217970940410435E-2</v>
      </c>
      <c r="Y35" s="7">
        <f t="shared" si="13"/>
        <v>4.0145565640299911E-2</v>
      </c>
      <c r="Z35" s="7">
        <f t="shared" si="14"/>
        <v>6.621476302416442E-3</v>
      </c>
    </row>
    <row r="36" spans="1:26" x14ac:dyDescent="0.2">
      <c r="A36" s="15"/>
      <c r="B36">
        <v>33</v>
      </c>
      <c r="C36">
        <v>4740</v>
      </c>
      <c r="D36">
        <v>3869</v>
      </c>
      <c r="E36">
        <v>4502</v>
      </c>
      <c r="F36" s="1">
        <f t="shared" si="0"/>
        <v>4370.333333333333</v>
      </c>
      <c r="G36" s="16"/>
      <c r="H36">
        <v>33</v>
      </c>
      <c r="I36">
        <v>4052</v>
      </c>
      <c r="J36">
        <v>4341</v>
      </c>
      <c r="K36">
        <v>4206</v>
      </c>
      <c r="L36" s="1">
        <f t="shared" si="1"/>
        <v>4199.666666666667</v>
      </c>
      <c r="N36" s="2">
        <f t="shared" si="10"/>
        <v>31</v>
      </c>
      <c r="O36" s="3">
        <f t="shared" si="2"/>
        <v>4.4756666666666671</v>
      </c>
      <c r="P36" s="3">
        <f t="shared" si="3"/>
        <v>4.0069999999999997</v>
      </c>
      <c r="Q36" s="3">
        <f t="shared" si="4"/>
        <v>4.2193333333333332</v>
      </c>
      <c r="R36" s="3">
        <f t="shared" si="5"/>
        <v>4.2236666666666673</v>
      </c>
      <c r="S36" s="3">
        <f t="shared" si="6"/>
        <v>11.920309823489982</v>
      </c>
      <c r="T36" s="3">
        <f t="shared" si="7"/>
        <v>12.85408867814658</v>
      </c>
      <c r="U36" s="3">
        <f t="shared" si="8"/>
        <v>12.668431031758573</v>
      </c>
      <c r="V36" s="3">
        <f t="shared" si="9"/>
        <v>12.392549917133611</v>
      </c>
      <c r="W36" s="7">
        <f t="shared" si="11"/>
        <v>3.1195201545758632E-2</v>
      </c>
      <c r="X36" s="7">
        <f t="shared" si="12"/>
        <v>8.7049536379903304E-3</v>
      </c>
      <c r="Y36" s="7">
        <f t="shared" si="13"/>
        <v>8.6155170937560657E-2</v>
      </c>
      <c r="Z36" s="7">
        <f t="shared" si="14"/>
        <v>2.9082985987985603E-3</v>
      </c>
    </row>
    <row r="37" spans="1:26" x14ac:dyDescent="0.2">
      <c r="A37" s="15"/>
      <c r="B37">
        <v>34</v>
      </c>
      <c r="C37">
        <v>3891</v>
      </c>
      <c r="D37">
        <v>3686</v>
      </c>
      <c r="E37">
        <v>4556</v>
      </c>
      <c r="F37" s="1">
        <f t="shared" si="0"/>
        <v>4044.3333333333335</v>
      </c>
      <c r="G37" s="16"/>
      <c r="H37">
        <v>34</v>
      </c>
      <c r="I37">
        <v>4133</v>
      </c>
      <c r="J37">
        <v>4063</v>
      </c>
      <c r="K37">
        <v>4258</v>
      </c>
      <c r="L37" s="1">
        <f t="shared" si="1"/>
        <v>4151.333333333333</v>
      </c>
      <c r="N37" s="2">
        <f t="shared" si="10"/>
        <v>32</v>
      </c>
      <c r="O37" s="3">
        <f t="shared" si="2"/>
        <v>4.4456666666666669</v>
      </c>
      <c r="P37" s="3">
        <f t="shared" si="3"/>
        <v>4.0873333333333335</v>
      </c>
      <c r="Q37" s="3">
        <f t="shared" si="4"/>
        <v>4.2923333333333327</v>
      </c>
      <c r="R37" s="3">
        <f t="shared" si="5"/>
        <v>4.1703333333333328</v>
      </c>
      <c r="S37" s="3">
        <f t="shared" si="6"/>
        <v>12.000749793806703</v>
      </c>
      <c r="T37" s="3">
        <f t="shared" si="7"/>
        <v>12.60145163921057</v>
      </c>
      <c r="U37" s="3">
        <f t="shared" si="8"/>
        <v>12.452978178147086</v>
      </c>
      <c r="V37" s="3">
        <f t="shared" si="9"/>
        <v>12.551035089121575</v>
      </c>
      <c r="W37" s="7">
        <f t="shared" si="11"/>
        <v>5.3002202399043644E-2</v>
      </c>
      <c r="X37" s="7">
        <f t="shared" si="12"/>
        <v>1.8564318531227877E-2</v>
      </c>
      <c r="Y37" s="7">
        <f t="shared" si="13"/>
        <v>5.9405760129362897E-2</v>
      </c>
      <c r="Z37" s="7">
        <f t="shared" si="14"/>
        <v>2.409478299003609E-2</v>
      </c>
    </row>
    <row r="38" spans="1:26" x14ac:dyDescent="0.2">
      <c r="A38" s="15"/>
      <c r="B38">
        <v>35</v>
      </c>
      <c r="C38">
        <v>4069</v>
      </c>
      <c r="D38">
        <v>3891</v>
      </c>
      <c r="E38">
        <v>4072</v>
      </c>
      <c r="F38" s="1">
        <f t="shared" si="0"/>
        <v>4010.6666666666665</v>
      </c>
      <c r="G38" s="16"/>
      <c r="H38">
        <v>35</v>
      </c>
      <c r="I38">
        <v>4095</v>
      </c>
      <c r="J38">
        <v>4176</v>
      </c>
      <c r="K38">
        <v>4141</v>
      </c>
      <c r="L38" s="1">
        <f t="shared" si="1"/>
        <v>4137.333333333333</v>
      </c>
      <c r="N38" s="2">
        <f t="shared" si="10"/>
        <v>33</v>
      </c>
      <c r="O38" s="3">
        <f t="shared" si="2"/>
        <v>4.370333333333333</v>
      </c>
      <c r="P38" s="3">
        <f t="shared" si="3"/>
        <v>3.9689999999999999</v>
      </c>
      <c r="Q38" s="3">
        <f t="shared" si="4"/>
        <v>3.8603333333333336</v>
      </c>
      <c r="R38" s="3">
        <f t="shared" si="5"/>
        <v>4.1996666666666673</v>
      </c>
      <c r="S38" s="3">
        <f t="shared" si="6"/>
        <v>12.207611928914654</v>
      </c>
      <c r="T38" s="3">
        <f t="shared" si="7"/>
        <v>12.977156294616613</v>
      </c>
      <c r="U38" s="3">
        <f t="shared" si="8"/>
        <v>13.84655901908298</v>
      </c>
      <c r="V38" s="3">
        <f t="shared" si="9"/>
        <v>12.463370108738786</v>
      </c>
      <c r="W38" s="7">
        <f t="shared" si="11"/>
        <v>8.4105873778898332E-2</v>
      </c>
      <c r="X38" s="7">
        <f t="shared" si="12"/>
        <v>7.8173016062619265E-3</v>
      </c>
      <c r="Y38" s="7">
        <f t="shared" si="13"/>
        <v>0.14900249265237198</v>
      </c>
      <c r="Z38" s="7">
        <f t="shared" si="14"/>
        <v>2.8113830832715132E-2</v>
      </c>
    </row>
    <row r="39" spans="1:26" x14ac:dyDescent="0.2">
      <c r="A39" s="15"/>
      <c r="B39">
        <v>36</v>
      </c>
      <c r="C39">
        <v>3495</v>
      </c>
      <c r="D39">
        <v>3711</v>
      </c>
      <c r="E39">
        <v>3843</v>
      </c>
      <c r="F39" s="1">
        <f t="shared" si="0"/>
        <v>3683</v>
      </c>
      <c r="G39" s="16"/>
      <c r="H39">
        <v>36</v>
      </c>
      <c r="I39">
        <v>4082</v>
      </c>
      <c r="J39">
        <v>4111</v>
      </c>
      <c r="K39">
        <v>4076</v>
      </c>
      <c r="L39" s="1">
        <f t="shared" si="1"/>
        <v>4089.6666666666665</v>
      </c>
      <c r="N39" s="2">
        <f t="shared" si="10"/>
        <v>34</v>
      </c>
      <c r="O39" s="3">
        <f t="shared" si="2"/>
        <v>4.0443333333333333</v>
      </c>
      <c r="P39" s="3">
        <f t="shared" si="3"/>
        <v>4.0283333333333333</v>
      </c>
      <c r="Q39" s="3">
        <f t="shared" si="4"/>
        <v>4.0576666666666661</v>
      </c>
      <c r="R39" s="3">
        <f t="shared" si="5"/>
        <v>4.1513333333333327</v>
      </c>
      <c r="S39" s="3">
        <f t="shared" si="6"/>
        <v>13.191626143575373</v>
      </c>
      <c r="T39" s="3">
        <f t="shared" si="7"/>
        <v>12.786015721969385</v>
      </c>
      <c r="U39" s="3">
        <f t="shared" si="8"/>
        <v>13.173170130616942</v>
      </c>
      <c r="V39" s="3">
        <f t="shared" si="9"/>
        <v>12.608479203468766</v>
      </c>
      <c r="W39" s="7">
        <f t="shared" si="11"/>
        <v>9.1821405929533931E-2</v>
      </c>
      <c r="X39" s="7">
        <f t="shared" si="12"/>
        <v>2.4902098042951768E-2</v>
      </c>
      <c r="Y39" s="7">
        <f t="shared" si="13"/>
        <v>1.8412012395824594E-2</v>
      </c>
      <c r="Z39" s="7">
        <f t="shared" si="14"/>
        <v>1.9429185213686945E-2</v>
      </c>
    </row>
    <row r="40" spans="1:26" x14ac:dyDescent="0.2">
      <c r="A40" s="15"/>
      <c r="B40">
        <v>37</v>
      </c>
      <c r="C40">
        <v>3824</v>
      </c>
      <c r="D40">
        <v>3970</v>
      </c>
      <c r="E40">
        <v>3980</v>
      </c>
      <c r="F40" s="1">
        <f t="shared" si="0"/>
        <v>3924.6666666666665</v>
      </c>
      <c r="G40" s="16"/>
      <c r="H40">
        <v>37</v>
      </c>
      <c r="I40">
        <v>3874</v>
      </c>
      <c r="J40">
        <v>3876</v>
      </c>
      <c r="K40">
        <v>4071</v>
      </c>
      <c r="L40" s="1">
        <f t="shared" si="1"/>
        <v>3940.3333333333335</v>
      </c>
      <c r="N40" s="2">
        <f t="shared" si="10"/>
        <v>35</v>
      </c>
      <c r="O40" s="3">
        <f t="shared" si="2"/>
        <v>4.0106666666666664</v>
      </c>
      <c r="P40" s="3">
        <f t="shared" si="3"/>
        <v>3.8479999999999999</v>
      </c>
      <c r="Q40" s="3">
        <f t="shared" si="4"/>
        <v>3.7873333333333337</v>
      </c>
      <c r="R40" s="3">
        <f t="shared" si="5"/>
        <v>4.1373333333333333</v>
      </c>
      <c r="S40" s="3">
        <f t="shared" si="6"/>
        <v>13.302360372340427</v>
      </c>
      <c r="T40" s="3">
        <f t="shared" si="7"/>
        <v>13.385221760221762</v>
      </c>
      <c r="U40" s="3">
        <f t="shared" si="8"/>
        <v>14.113448336560465</v>
      </c>
      <c r="V40" s="3">
        <f t="shared" si="9"/>
        <v>12.651144054141154</v>
      </c>
      <c r="W40" s="7">
        <f t="shared" si="11"/>
        <v>2.1100226348063397E-2</v>
      </c>
      <c r="X40" s="7">
        <f t="shared" si="12"/>
        <v>3.3076720533674261E-3</v>
      </c>
      <c r="Y40" s="7">
        <f t="shared" si="13"/>
        <v>2.3684405128046697E-2</v>
      </c>
      <c r="Z40" s="7">
        <f t="shared" si="14"/>
        <v>8.0171441815397194E-3</v>
      </c>
    </row>
    <row r="41" spans="1:26" x14ac:dyDescent="0.2">
      <c r="A41" s="15"/>
      <c r="B41">
        <v>38</v>
      </c>
      <c r="C41">
        <v>3999</v>
      </c>
      <c r="D41">
        <v>4178</v>
      </c>
      <c r="E41">
        <v>4218</v>
      </c>
      <c r="F41" s="1">
        <f t="shared" si="0"/>
        <v>4131.666666666667</v>
      </c>
      <c r="G41" s="16"/>
      <c r="H41">
        <v>38</v>
      </c>
      <c r="I41">
        <v>4002</v>
      </c>
      <c r="J41">
        <v>3980</v>
      </c>
      <c r="K41">
        <v>3957</v>
      </c>
      <c r="L41" s="1">
        <f t="shared" si="1"/>
        <v>3979.6666666666665</v>
      </c>
      <c r="N41" s="2">
        <f t="shared" si="10"/>
        <v>36</v>
      </c>
      <c r="O41" s="3">
        <f t="shared" si="2"/>
        <v>3.6829999999999998</v>
      </c>
      <c r="P41" s="3">
        <f t="shared" si="3"/>
        <v>3.7810000000000001</v>
      </c>
      <c r="Q41" s="3">
        <f t="shared" si="4"/>
        <v>3.7406666666666664</v>
      </c>
      <c r="R41" s="3">
        <f t="shared" si="5"/>
        <v>4.0896666666666661</v>
      </c>
      <c r="S41" s="3">
        <f t="shared" si="6"/>
        <v>14.485835822246358</v>
      </c>
      <c r="T41" s="3">
        <f t="shared" si="7"/>
        <v>13.622410297099533</v>
      </c>
      <c r="U41" s="3">
        <f t="shared" si="8"/>
        <v>14.289520584566032</v>
      </c>
      <c r="V41" s="3">
        <f t="shared" si="9"/>
        <v>12.798598092754098</v>
      </c>
      <c r="W41" s="7">
        <f t="shared" si="11"/>
        <v>3.8947425635712421E-2</v>
      </c>
      <c r="X41" s="7">
        <f t="shared" si="12"/>
        <v>6.195089867146562E-3</v>
      </c>
      <c r="Y41" s="7">
        <f t="shared" si="13"/>
        <v>2.9133331327139814E-2</v>
      </c>
      <c r="Z41" s="7">
        <f t="shared" si="14"/>
        <v>3.7368631139775535E-3</v>
      </c>
    </row>
    <row r="42" spans="1:26" x14ac:dyDescent="0.2">
      <c r="A42" s="15"/>
      <c r="B42">
        <v>39</v>
      </c>
      <c r="C42">
        <v>4008</v>
      </c>
      <c r="D42">
        <v>3869</v>
      </c>
      <c r="E42">
        <v>4040</v>
      </c>
      <c r="F42" s="1">
        <f t="shared" si="0"/>
        <v>3972.3333333333335</v>
      </c>
      <c r="G42" s="16"/>
      <c r="H42">
        <v>39</v>
      </c>
      <c r="I42">
        <v>3723</v>
      </c>
      <c r="J42">
        <v>3636</v>
      </c>
      <c r="K42">
        <v>3679</v>
      </c>
      <c r="L42" s="1">
        <f t="shared" si="1"/>
        <v>3679.3333333333335</v>
      </c>
      <c r="N42" s="2">
        <f t="shared" si="10"/>
        <v>37</v>
      </c>
      <c r="O42" s="3">
        <f t="shared" si="2"/>
        <v>3.9246666666666665</v>
      </c>
      <c r="P42" s="3">
        <f t="shared" si="3"/>
        <v>3.9286666666666665</v>
      </c>
      <c r="Q42" s="3">
        <f t="shared" si="4"/>
        <v>3.6633333333333336</v>
      </c>
      <c r="R42" s="3">
        <f t="shared" si="5"/>
        <v>3.9403333333333337</v>
      </c>
      <c r="S42" s="3">
        <f t="shared" si="6"/>
        <v>13.593850857822321</v>
      </c>
      <c r="T42" s="3">
        <f t="shared" si="7"/>
        <v>13.110385202782965</v>
      </c>
      <c r="U42" s="3">
        <f t="shared" si="8"/>
        <v>14.591173794358507</v>
      </c>
      <c r="V42" s="3">
        <f t="shared" si="9"/>
        <v>13.283647745537602</v>
      </c>
      <c r="W42" s="7">
        <f t="shared" si="11"/>
        <v>1.8166907725225244E-2</v>
      </c>
      <c r="X42" s="7">
        <f t="shared" si="12"/>
        <v>2.0441827163531462E-2</v>
      </c>
      <c r="Y42" s="7">
        <f t="shared" si="13"/>
        <v>4.6596159112584967E-2</v>
      </c>
      <c r="Z42" s="7">
        <f t="shared" si="14"/>
        <v>2.344951197672044E-2</v>
      </c>
    </row>
    <row r="43" spans="1:26" x14ac:dyDescent="0.2">
      <c r="A43" s="15"/>
      <c r="B43">
        <v>40</v>
      </c>
      <c r="C43">
        <v>3952</v>
      </c>
      <c r="D43">
        <v>4086</v>
      </c>
      <c r="E43">
        <v>4012</v>
      </c>
      <c r="F43" s="1">
        <f t="shared" si="0"/>
        <v>4016.6666666666665</v>
      </c>
      <c r="G43" s="16"/>
      <c r="H43">
        <v>40</v>
      </c>
      <c r="I43">
        <v>3964</v>
      </c>
      <c r="J43">
        <v>3667</v>
      </c>
      <c r="K43">
        <v>3756</v>
      </c>
      <c r="L43" s="1">
        <f t="shared" si="1"/>
        <v>3795.6666666666665</v>
      </c>
      <c r="N43" s="2">
        <f t="shared" si="10"/>
        <v>38</v>
      </c>
      <c r="O43" s="3">
        <f t="shared" si="2"/>
        <v>4.1316666666666668</v>
      </c>
      <c r="P43" s="3">
        <f t="shared" si="3"/>
        <v>3.931</v>
      </c>
      <c r="Q43" s="3">
        <f t="shared" si="4"/>
        <v>4.2166666666666668</v>
      </c>
      <c r="R43" s="3">
        <f t="shared" si="5"/>
        <v>3.9796666666666667</v>
      </c>
      <c r="S43" s="3">
        <f t="shared" si="6"/>
        <v>12.912787414279952</v>
      </c>
      <c r="T43" s="3">
        <f t="shared" si="7"/>
        <v>13.102603239209701</v>
      </c>
      <c r="U43" s="3">
        <f t="shared" si="8"/>
        <v>12.676442687747036</v>
      </c>
      <c r="V43" s="3">
        <f t="shared" si="9"/>
        <v>13.152357818912806</v>
      </c>
      <c r="W43" s="7">
        <f t="shared" si="11"/>
        <v>2.3046441131139489E-2</v>
      </c>
      <c r="X43" s="7">
        <f t="shared" si="12"/>
        <v>2.2884571364519816E-2</v>
      </c>
      <c r="Y43" s="7">
        <f t="shared" si="13"/>
        <v>7.9388766209217809E-2</v>
      </c>
      <c r="Z43" s="7">
        <f t="shared" si="14"/>
        <v>4.6166391756497765E-3</v>
      </c>
    </row>
    <row r="44" spans="1:26" x14ac:dyDescent="0.2">
      <c r="A44" s="15"/>
      <c r="B44">
        <v>41</v>
      </c>
      <c r="C44">
        <v>3985</v>
      </c>
      <c r="D44">
        <v>3970</v>
      </c>
      <c r="E44">
        <v>3789</v>
      </c>
      <c r="F44" s="1">
        <f t="shared" si="0"/>
        <v>3914.6666666666665</v>
      </c>
      <c r="G44" s="16"/>
      <c r="H44">
        <v>41</v>
      </c>
      <c r="I44">
        <v>3914</v>
      </c>
      <c r="J44">
        <v>3614</v>
      </c>
      <c r="K44">
        <v>3671</v>
      </c>
      <c r="L44" s="1">
        <f t="shared" si="1"/>
        <v>3733</v>
      </c>
      <c r="N44" s="2">
        <f t="shared" si="10"/>
        <v>39</v>
      </c>
      <c r="O44" s="3">
        <f t="shared" si="2"/>
        <v>3.9723333333333333</v>
      </c>
      <c r="P44" s="3">
        <f t="shared" si="3"/>
        <v>3.7876666666666665</v>
      </c>
      <c r="Q44" s="3">
        <f t="shared" si="4"/>
        <v>3.8276666666666666</v>
      </c>
      <c r="R44" s="3">
        <f t="shared" si="5"/>
        <v>3.6793333333333336</v>
      </c>
      <c r="S44" s="3">
        <f t="shared" si="6"/>
        <v>13.430729210371739</v>
      </c>
      <c r="T44" s="3">
        <f t="shared" si="7"/>
        <v>13.598433512276689</v>
      </c>
      <c r="U44" s="3">
        <f t="shared" si="8"/>
        <v>13.964730471131238</v>
      </c>
      <c r="V44" s="3">
        <f t="shared" si="9"/>
        <v>14.225946729479977</v>
      </c>
      <c r="W44" s="7">
        <f t="shared" si="11"/>
        <v>1.8685838832518661E-2</v>
      </c>
      <c r="X44" s="7">
        <f t="shared" si="12"/>
        <v>7.2346260369848146E-3</v>
      </c>
      <c r="Y44" s="7">
        <f t="shared" si="13"/>
        <v>5.491359013470002E-2</v>
      </c>
      <c r="Z44" s="7">
        <f t="shared" si="14"/>
        <v>9.653483424513486E-3</v>
      </c>
    </row>
    <row r="45" spans="1:26" x14ac:dyDescent="0.2">
      <c r="A45" s="15"/>
      <c r="B45">
        <v>42</v>
      </c>
      <c r="C45">
        <v>3661</v>
      </c>
      <c r="D45">
        <v>3652</v>
      </c>
      <c r="E45">
        <v>3981</v>
      </c>
      <c r="F45" s="1">
        <f t="shared" si="0"/>
        <v>3764.6666666666665</v>
      </c>
      <c r="G45" s="16"/>
      <c r="H45">
        <v>42</v>
      </c>
      <c r="I45">
        <v>3560</v>
      </c>
      <c r="J45">
        <v>3669</v>
      </c>
      <c r="K45">
        <v>3236</v>
      </c>
      <c r="L45" s="1">
        <f t="shared" si="1"/>
        <v>3488.3333333333335</v>
      </c>
      <c r="N45" s="2">
        <f t="shared" si="10"/>
        <v>40</v>
      </c>
      <c r="O45" s="3">
        <f t="shared" si="2"/>
        <v>4.0166666666666666</v>
      </c>
      <c r="P45" s="3">
        <f t="shared" si="3"/>
        <v>3.7083333333333335</v>
      </c>
      <c r="Q45" s="3">
        <f t="shared" si="4"/>
        <v>4.0353333333333339</v>
      </c>
      <c r="R45" s="3">
        <f t="shared" si="5"/>
        <v>3.7956666666666665</v>
      </c>
      <c r="S45" s="3">
        <f t="shared" si="6"/>
        <v>13.282489626556018</v>
      </c>
      <c r="T45" s="3">
        <f t="shared" si="7"/>
        <v>13.889348314606742</v>
      </c>
      <c r="U45" s="3">
        <f t="shared" si="8"/>
        <v>13.246076325788863</v>
      </c>
      <c r="V45" s="3">
        <f t="shared" si="9"/>
        <v>13.789935891806445</v>
      </c>
      <c r="W45" s="7">
        <f t="shared" si="11"/>
        <v>1.3644324590582313E-2</v>
      </c>
      <c r="X45" s="7">
        <f t="shared" si="12"/>
        <v>9.8990740839091807E-3</v>
      </c>
      <c r="Y45" s="7">
        <f t="shared" si="13"/>
        <v>5.3777969379606119E-2</v>
      </c>
      <c r="Z45" s="7">
        <f t="shared" si="14"/>
        <v>3.278783339700244E-2</v>
      </c>
    </row>
    <row r="46" spans="1:26" x14ac:dyDescent="0.2">
      <c r="A46" s="15"/>
      <c r="B46">
        <v>43</v>
      </c>
      <c r="C46">
        <v>3690</v>
      </c>
      <c r="D46">
        <v>4114</v>
      </c>
      <c r="E46">
        <v>3641</v>
      </c>
      <c r="F46" s="1">
        <f t="shared" si="0"/>
        <v>3815</v>
      </c>
      <c r="G46" s="16"/>
      <c r="H46">
        <v>43</v>
      </c>
      <c r="I46">
        <v>3932</v>
      </c>
      <c r="J46">
        <v>3386</v>
      </c>
      <c r="K46">
        <v>3437</v>
      </c>
      <c r="L46" s="1">
        <f t="shared" si="1"/>
        <v>3585</v>
      </c>
      <c r="N46" s="2">
        <f t="shared" si="10"/>
        <v>41</v>
      </c>
      <c r="O46" s="3">
        <f t="shared" si="2"/>
        <v>3.9146666666666663</v>
      </c>
      <c r="P46" s="3">
        <f t="shared" si="3"/>
        <v>3.7136666666666667</v>
      </c>
      <c r="Q46" s="3">
        <f t="shared" si="4"/>
        <v>3.7436666666666665</v>
      </c>
      <c r="R46" s="3">
        <f t="shared" si="5"/>
        <v>3.7330000000000001</v>
      </c>
      <c r="S46" s="3">
        <f t="shared" si="6"/>
        <v>13.628576294277931</v>
      </c>
      <c r="T46" s="3">
        <f t="shared" si="7"/>
        <v>13.869401310474824</v>
      </c>
      <c r="U46" s="3">
        <f t="shared" si="8"/>
        <v>14.278069628706261</v>
      </c>
      <c r="V46" s="3">
        <f t="shared" si="9"/>
        <v>14.02143048486472</v>
      </c>
      <c r="W46" s="7">
        <f t="shared" si="11"/>
        <v>2.2753025093450584E-2</v>
      </c>
      <c r="X46" s="7">
        <f t="shared" si="12"/>
        <v>2.0606576922924055E-2</v>
      </c>
      <c r="Y46" s="7">
        <f t="shared" si="13"/>
        <v>5.4144513554532689E-2</v>
      </c>
      <c r="Z46" s="7">
        <f t="shared" si="14"/>
        <v>3.4847197392170765E-2</v>
      </c>
    </row>
    <row r="47" spans="1:26" x14ac:dyDescent="0.2">
      <c r="A47" s="15"/>
      <c r="B47">
        <v>44</v>
      </c>
      <c r="C47">
        <v>3690</v>
      </c>
      <c r="D47">
        <v>3868</v>
      </c>
      <c r="E47">
        <v>3500</v>
      </c>
      <c r="F47" s="1">
        <f t="shared" si="0"/>
        <v>3686</v>
      </c>
      <c r="G47" s="16"/>
      <c r="H47">
        <v>44</v>
      </c>
      <c r="I47">
        <v>3555</v>
      </c>
      <c r="J47">
        <v>3476</v>
      </c>
      <c r="K47">
        <v>3548</v>
      </c>
      <c r="L47" s="1">
        <f t="shared" si="1"/>
        <v>3526.3333333333335</v>
      </c>
      <c r="N47" s="2">
        <f t="shared" si="10"/>
        <v>42</v>
      </c>
      <c r="O47" s="3">
        <f t="shared" si="2"/>
        <v>3.7646666666666664</v>
      </c>
      <c r="P47" s="3">
        <f t="shared" si="3"/>
        <v>3.6983333333333337</v>
      </c>
      <c r="Q47" s="3">
        <f t="shared" si="4"/>
        <v>3.7286666666666664</v>
      </c>
      <c r="R47" s="3">
        <f t="shared" si="5"/>
        <v>3.4883333333333333</v>
      </c>
      <c r="S47" s="3">
        <f t="shared" si="6"/>
        <v>14.171595537453516</v>
      </c>
      <c r="T47" s="3">
        <f t="shared" si="7"/>
        <v>13.926904010815683</v>
      </c>
      <c r="U47" s="3">
        <f t="shared" si="8"/>
        <v>14.335508671553729</v>
      </c>
      <c r="V47" s="3">
        <f t="shared" si="9"/>
        <v>15.004873387482084</v>
      </c>
      <c r="W47" s="7">
        <f t="shared" si="11"/>
        <v>4.0645002668379664E-2</v>
      </c>
      <c r="X47" s="7">
        <f t="shared" si="12"/>
        <v>1.4205809031331037E-2</v>
      </c>
      <c r="Y47" s="7">
        <f t="shared" si="13"/>
        <v>7.0518562370394375E-2</v>
      </c>
      <c r="Z47" s="7">
        <f t="shared" si="14"/>
        <v>5.2716256983567591E-2</v>
      </c>
    </row>
    <row r="48" spans="1:26" x14ac:dyDescent="0.2">
      <c r="A48" s="15"/>
      <c r="B48">
        <v>45</v>
      </c>
      <c r="C48">
        <v>3845</v>
      </c>
      <c r="D48">
        <v>3797</v>
      </c>
      <c r="E48">
        <v>3899</v>
      </c>
      <c r="F48" s="1">
        <f t="shared" si="0"/>
        <v>3847</v>
      </c>
      <c r="G48" s="16"/>
      <c r="H48">
        <v>45</v>
      </c>
      <c r="I48">
        <v>3418</v>
      </c>
      <c r="J48">
        <v>3434</v>
      </c>
      <c r="K48">
        <v>3383</v>
      </c>
      <c r="L48" s="1">
        <f t="shared" si="1"/>
        <v>3411.6666666666665</v>
      </c>
      <c r="N48" s="2">
        <f t="shared" si="10"/>
        <v>43</v>
      </c>
      <c r="O48" s="3">
        <f t="shared" si="2"/>
        <v>3.8149999999999999</v>
      </c>
      <c r="P48" s="3">
        <f t="shared" si="3"/>
        <v>3.4593333333333334</v>
      </c>
      <c r="Q48" s="3">
        <f t="shared" si="4"/>
        <v>3.5329999999999999</v>
      </c>
      <c r="R48" s="3">
        <f t="shared" si="5"/>
        <v>3.585</v>
      </c>
      <c r="S48" s="3">
        <f t="shared" si="6"/>
        <v>13.984622105723025</v>
      </c>
      <c r="T48" s="3">
        <f t="shared" si="7"/>
        <v>14.88909231065716</v>
      </c>
      <c r="U48" s="3">
        <f t="shared" si="8"/>
        <v>15.129446174167375</v>
      </c>
      <c r="V48" s="3">
        <f t="shared" si="9"/>
        <v>14.600278940027893</v>
      </c>
      <c r="W48" s="7">
        <f t="shared" si="11"/>
        <v>5.5666887395941569E-2</v>
      </c>
      <c r="X48" s="7">
        <f t="shared" si="12"/>
        <v>2.7448580631373641E-2</v>
      </c>
      <c r="Y48" s="7">
        <f t="shared" si="13"/>
        <v>9.999243287131572E-2</v>
      </c>
      <c r="Z48" s="7">
        <f t="shared" si="14"/>
        <v>6.8688380092090287E-2</v>
      </c>
    </row>
    <row r="49" spans="1:26" x14ac:dyDescent="0.2">
      <c r="A49" s="15"/>
      <c r="B49">
        <v>46</v>
      </c>
      <c r="C49">
        <v>3679</v>
      </c>
      <c r="D49">
        <v>3453</v>
      </c>
      <c r="E49">
        <v>3458</v>
      </c>
      <c r="F49" s="1">
        <f t="shared" si="0"/>
        <v>3530</v>
      </c>
      <c r="G49" s="16"/>
      <c r="H49">
        <v>46</v>
      </c>
      <c r="I49">
        <v>3368</v>
      </c>
      <c r="J49">
        <v>3455</v>
      </c>
      <c r="K49">
        <v>3164</v>
      </c>
      <c r="L49" s="1">
        <f t="shared" si="1"/>
        <v>3329</v>
      </c>
      <c r="N49" s="2">
        <f t="shared" si="10"/>
        <v>44</v>
      </c>
      <c r="O49" s="3">
        <f t="shared" si="2"/>
        <v>3.6859999999999999</v>
      </c>
      <c r="P49" s="3">
        <f t="shared" si="3"/>
        <v>3.512</v>
      </c>
      <c r="Q49" s="3">
        <f t="shared" si="4"/>
        <v>3.677</v>
      </c>
      <c r="R49" s="3">
        <f t="shared" si="5"/>
        <v>3.5263333333333335</v>
      </c>
      <c r="S49" s="3">
        <f t="shared" si="6"/>
        <v>14.474045939591248</v>
      </c>
      <c r="T49" s="3">
        <f t="shared" si="7"/>
        <v>14.66581245254366</v>
      </c>
      <c r="U49" s="3">
        <f t="shared" si="8"/>
        <v>14.536941347112682</v>
      </c>
      <c r="V49" s="3">
        <f t="shared" si="9"/>
        <v>14.843179884677189</v>
      </c>
      <c r="W49" s="7">
        <f t="shared" si="11"/>
        <v>4.0765597780895592E-2</v>
      </c>
      <c r="X49" s="7">
        <f t="shared" si="12"/>
        <v>5.8392823410517491E-2</v>
      </c>
      <c r="Y49" s="7">
        <f t="shared" si="13"/>
        <v>6.795647789848723E-2</v>
      </c>
      <c r="Z49" s="7">
        <f t="shared" si="14"/>
        <v>1.0125414380013952E-2</v>
      </c>
    </row>
    <row r="50" spans="1:26" x14ac:dyDescent="0.2">
      <c r="A50" s="15"/>
      <c r="B50">
        <v>47</v>
      </c>
      <c r="C50">
        <v>3892</v>
      </c>
      <c r="D50">
        <v>3584</v>
      </c>
      <c r="E50">
        <v>3566</v>
      </c>
      <c r="F50" s="1">
        <f t="shared" si="0"/>
        <v>3680.6666666666665</v>
      </c>
      <c r="G50" s="16"/>
      <c r="H50">
        <v>47</v>
      </c>
      <c r="I50">
        <v>3454</v>
      </c>
      <c r="J50">
        <v>3110</v>
      </c>
      <c r="K50">
        <v>3609</v>
      </c>
      <c r="L50" s="1">
        <f t="shared" si="1"/>
        <v>3391</v>
      </c>
      <c r="N50" s="2">
        <f t="shared" si="10"/>
        <v>45</v>
      </c>
      <c r="O50" s="3">
        <f t="shared" si="2"/>
        <v>3.847</v>
      </c>
      <c r="P50" s="3">
        <f t="shared" si="3"/>
        <v>3.4076666666666666</v>
      </c>
      <c r="Q50" s="3">
        <f t="shared" si="4"/>
        <v>3.5990000000000002</v>
      </c>
      <c r="R50" s="3">
        <f t="shared" si="5"/>
        <v>3.4116666666666666</v>
      </c>
      <c r="S50" s="3">
        <f t="shared" si="6"/>
        <v>13.86829564162551</v>
      </c>
      <c r="T50" s="3">
        <f t="shared" si="7"/>
        <v>15.114839088330237</v>
      </c>
      <c r="U50" s="3">
        <f t="shared" si="8"/>
        <v>14.851995924793924</v>
      </c>
      <c r="V50" s="3">
        <f t="shared" si="9"/>
        <v>15.342061553492917</v>
      </c>
      <c r="W50" s="7">
        <f t="shared" si="11"/>
        <v>1.0830603928255607E-2</v>
      </c>
      <c r="X50" s="7">
        <f t="shared" si="12"/>
        <v>1.6573261369033133E-2</v>
      </c>
      <c r="Y50" s="7">
        <f t="shared" si="13"/>
        <v>7.9274897841177847E-2</v>
      </c>
      <c r="Z50" s="7">
        <f t="shared" si="14"/>
        <v>6.2423577312997703E-3</v>
      </c>
    </row>
    <row r="51" spans="1:26" x14ac:dyDescent="0.2">
      <c r="A51" s="15"/>
      <c r="B51">
        <v>48</v>
      </c>
      <c r="C51">
        <v>3101</v>
      </c>
      <c r="D51">
        <v>3258</v>
      </c>
      <c r="E51">
        <v>3387</v>
      </c>
      <c r="F51" s="1">
        <f t="shared" si="0"/>
        <v>3248.6666666666665</v>
      </c>
      <c r="G51" s="16"/>
      <c r="H51">
        <v>48</v>
      </c>
      <c r="I51">
        <v>3403</v>
      </c>
      <c r="J51">
        <v>3355</v>
      </c>
      <c r="K51">
        <v>3208</v>
      </c>
      <c r="L51" s="1">
        <f t="shared" si="1"/>
        <v>3322</v>
      </c>
      <c r="N51" s="2">
        <f t="shared" si="10"/>
        <v>46</v>
      </c>
      <c r="O51" s="3">
        <f t="shared" si="2"/>
        <v>3.53</v>
      </c>
      <c r="P51" s="3">
        <f t="shared" si="3"/>
        <v>3.3643333333333336</v>
      </c>
      <c r="Q51" s="3">
        <f t="shared" si="4"/>
        <v>3.694</v>
      </c>
      <c r="R51" s="3">
        <f t="shared" si="5"/>
        <v>3.3290000000000002</v>
      </c>
      <c r="S51" s="3">
        <f t="shared" si="6"/>
        <v>15.113692162417376</v>
      </c>
      <c r="T51" s="3">
        <f t="shared" si="7"/>
        <v>15.309521450510255</v>
      </c>
      <c r="U51" s="3">
        <f t="shared" si="8"/>
        <v>14.470041508752933</v>
      </c>
      <c r="V51" s="3">
        <f t="shared" si="9"/>
        <v>15.723039951937517</v>
      </c>
      <c r="W51" s="7">
        <f t="shared" si="11"/>
        <v>2.9852317909674964E-2</v>
      </c>
      <c r="X51" s="7">
        <f t="shared" si="12"/>
        <v>5.2812316265053047E-2</v>
      </c>
      <c r="Y51" s="7">
        <f t="shared" si="13"/>
        <v>6.3170263052461734E-2</v>
      </c>
      <c r="Z51" s="7">
        <f t="shared" si="14"/>
        <v>3.6635328779601399E-2</v>
      </c>
    </row>
    <row r="52" spans="1:26" x14ac:dyDescent="0.2">
      <c r="N52" s="2">
        <f t="shared" si="10"/>
        <v>47</v>
      </c>
      <c r="O52" s="3">
        <f t="shared" si="2"/>
        <v>3.6806666666666663</v>
      </c>
      <c r="P52" s="3">
        <f t="shared" si="3"/>
        <v>3.2589999999999999</v>
      </c>
      <c r="Q52" s="3">
        <f t="shared" si="4"/>
        <v>3.5946666666666665</v>
      </c>
      <c r="R52" s="3">
        <f t="shared" si="5"/>
        <v>3.391</v>
      </c>
      <c r="S52" s="3">
        <f t="shared" si="6"/>
        <v>14.495019018293789</v>
      </c>
      <c r="T52" s="3">
        <f t="shared" si="7"/>
        <v>15.804336708601822</v>
      </c>
      <c r="U52" s="3">
        <f t="shared" si="8"/>
        <v>14.869899851632049</v>
      </c>
      <c r="V52" s="3">
        <f t="shared" si="9"/>
        <v>15.435564730168091</v>
      </c>
      <c r="W52" s="7">
        <f t="shared" si="11"/>
        <v>4.0649104584797924E-2</v>
      </c>
      <c r="X52" s="7">
        <f t="shared" si="12"/>
        <v>4.5234745265769198E-2</v>
      </c>
      <c r="Y52" s="7">
        <f t="shared" si="13"/>
        <v>4.4288051284576156E-2</v>
      </c>
      <c r="Z52" s="7">
        <f t="shared" si="14"/>
        <v>6.1495067547381682E-2</v>
      </c>
    </row>
    <row r="53" spans="1:26" x14ac:dyDescent="0.2">
      <c r="N53" s="2">
        <f t="shared" si="10"/>
        <v>48</v>
      </c>
      <c r="O53" s="3">
        <f t="shared" si="2"/>
        <v>3.2486666666666664</v>
      </c>
      <c r="P53" s="3">
        <f t="shared" si="3"/>
        <v>3.3260000000000001</v>
      </c>
      <c r="Q53" s="3">
        <f t="shared" si="4"/>
        <v>3.5649999999999999</v>
      </c>
      <c r="R53" s="3">
        <f t="shared" si="5"/>
        <v>3.3220000000000001</v>
      </c>
      <c r="S53" s="3">
        <f t="shared" si="6"/>
        <v>16.42253232095219</v>
      </c>
      <c r="T53" s="3">
        <f t="shared" si="7"/>
        <v>15.485969132090601</v>
      </c>
      <c r="U53" s="3">
        <f t="shared" si="8"/>
        <v>14.993641888733054</v>
      </c>
      <c r="V53" s="3">
        <f t="shared" si="9"/>
        <v>15.756170981336544</v>
      </c>
      <c r="W53" s="7">
        <f t="shared" si="11"/>
        <v>3.5997962660587579E-2</v>
      </c>
      <c r="X53" s="7">
        <f t="shared" si="12"/>
        <v>1.7572626814434705E-2</v>
      </c>
      <c r="Y53" s="7">
        <f t="shared" si="13"/>
        <v>1.4849990983518893E-2</v>
      </c>
      <c r="Z53" s="7">
        <f t="shared" si="14"/>
        <v>2.4972251838598601E-2</v>
      </c>
    </row>
    <row r="54" spans="1:26" x14ac:dyDescent="0.2">
      <c r="N54" s="4" t="s">
        <v>9</v>
      </c>
      <c r="O54" s="4">
        <f>MIN(O6:O53)</f>
        <v>3.2486666666666664</v>
      </c>
      <c r="P54" s="4">
        <f>MIN(P6:P53)</f>
        <v>3.2589999999999999</v>
      </c>
      <c r="Q54" s="4">
        <f>MIN(Q6:Q53)</f>
        <v>3.5329999999999999</v>
      </c>
      <c r="R54" s="4">
        <f>MIN(R6:R53)</f>
        <v>3.3220000000000001</v>
      </c>
      <c r="S54" s="5">
        <f>MAX(S6:S53)</f>
        <v>16.42253232095219</v>
      </c>
      <c r="T54" s="5">
        <f>MAX(T6:T53)</f>
        <v>15.804336708601822</v>
      </c>
      <c r="U54" s="5">
        <f>MAX(U6:U53)</f>
        <v>15.129446174167375</v>
      </c>
      <c r="V54" s="5">
        <f>MAX(V6:V53)</f>
        <v>15.756170981336544</v>
      </c>
      <c r="W54" s="5">
        <f t="shared" ref="W54:Z54" si="15">MAX(W6:W53)</f>
        <v>9.1821405929533931E-2</v>
      </c>
      <c r="X54" s="5">
        <f t="shared" si="15"/>
        <v>5.8392823410517491E-2</v>
      </c>
      <c r="Y54" s="5">
        <f t="shared" si="15"/>
        <v>0.14900249265237198</v>
      </c>
      <c r="Z54" s="5">
        <f t="shared" si="15"/>
        <v>6.8688380092090287E-2</v>
      </c>
    </row>
    <row r="67" spans="1:12" x14ac:dyDescent="0.2">
      <c r="A67" s="17" t="s">
        <v>10</v>
      </c>
      <c r="B67" t="s">
        <v>0</v>
      </c>
      <c r="F67" t="s">
        <v>1</v>
      </c>
      <c r="G67" s="18" t="s">
        <v>23</v>
      </c>
      <c r="H67" t="s">
        <v>0</v>
      </c>
      <c r="L67" t="s">
        <v>1</v>
      </c>
    </row>
    <row r="68" spans="1:12" x14ac:dyDescent="0.2">
      <c r="A68" s="17"/>
      <c r="B68">
        <v>1</v>
      </c>
      <c r="C68">
        <v>51943</v>
      </c>
      <c r="D68">
        <v>51204</v>
      </c>
      <c r="E68">
        <v>51372</v>
      </c>
      <c r="F68" s="1">
        <f t="shared" ref="F68:F115" si="16">AVERAGE(C68:E68)</f>
        <v>51506.333333333336</v>
      </c>
      <c r="G68" s="18"/>
      <c r="H68">
        <v>1</v>
      </c>
      <c r="I68">
        <v>53888</v>
      </c>
      <c r="J68">
        <v>53568</v>
      </c>
      <c r="K68">
        <v>52901</v>
      </c>
      <c r="L68" s="1">
        <f t="shared" ref="L68:L115" si="17">AVERAGE(I68:K68)</f>
        <v>53452.333333333336</v>
      </c>
    </row>
    <row r="69" spans="1:12" x14ac:dyDescent="0.2">
      <c r="A69" s="17"/>
      <c r="B69">
        <v>2</v>
      </c>
      <c r="C69">
        <v>29703</v>
      </c>
      <c r="D69">
        <v>28488</v>
      </c>
      <c r="E69">
        <v>28647</v>
      </c>
      <c r="F69" s="1">
        <f t="shared" si="16"/>
        <v>28946</v>
      </c>
      <c r="G69" s="18"/>
      <c r="H69">
        <v>2</v>
      </c>
      <c r="I69">
        <v>29915</v>
      </c>
      <c r="J69">
        <v>29297</v>
      </c>
      <c r="K69">
        <v>30180</v>
      </c>
      <c r="L69" s="1">
        <f t="shared" si="17"/>
        <v>29797.333333333332</v>
      </c>
    </row>
    <row r="70" spans="1:12" x14ac:dyDescent="0.2">
      <c r="A70" s="17"/>
      <c r="B70">
        <v>3</v>
      </c>
      <c r="C70">
        <v>20234</v>
      </c>
      <c r="D70">
        <v>21590</v>
      </c>
      <c r="E70">
        <v>20898</v>
      </c>
      <c r="F70" s="1">
        <f t="shared" si="16"/>
        <v>20907.333333333332</v>
      </c>
      <c r="G70" s="18"/>
      <c r="H70">
        <v>3</v>
      </c>
      <c r="I70">
        <v>22215</v>
      </c>
      <c r="J70">
        <v>22375</v>
      </c>
      <c r="K70">
        <v>20772</v>
      </c>
      <c r="L70" s="1">
        <f t="shared" si="17"/>
        <v>21787.333333333332</v>
      </c>
    </row>
    <row r="71" spans="1:12" x14ac:dyDescent="0.2">
      <c r="A71" s="17"/>
      <c r="B71">
        <v>4</v>
      </c>
      <c r="C71">
        <v>16554</v>
      </c>
      <c r="D71">
        <v>16818</v>
      </c>
      <c r="E71">
        <v>17023</v>
      </c>
      <c r="F71" s="1">
        <f t="shared" si="16"/>
        <v>16798.333333333332</v>
      </c>
      <c r="G71" s="18"/>
      <c r="H71">
        <v>4</v>
      </c>
      <c r="I71">
        <v>17272</v>
      </c>
      <c r="J71">
        <v>16849</v>
      </c>
      <c r="K71">
        <v>17124</v>
      </c>
      <c r="L71" s="1">
        <f t="shared" si="17"/>
        <v>17081.666666666668</v>
      </c>
    </row>
    <row r="72" spans="1:12" x14ac:dyDescent="0.2">
      <c r="A72" s="17"/>
      <c r="B72">
        <v>5</v>
      </c>
      <c r="C72">
        <v>14029</v>
      </c>
      <c r="D72">
        <v>14079</v>
      </c>
      <c r="E72">
        <v>13827</v>
      </c>
      <c r="F72" s="1">
        <f t="shared" si="16"/>
        <v>13978.333333333334</v>
      </c>
      <c r="G72" s="18"/>
      <c r="H72">
        <v>5</v>
      </c>
      <c r="I72">
        <v>14171</v>
      </c>
      <c r="J72">
        <v>14045</v>
      </c>
      <c r="K72">
        <v>14212</v>
      </c>
      <c r="L72" s="1">
        <f t="shared" si="17"/>
        <v>14142.666666666666</v>
      </c>
    </row>
    <row r="73" spans="1:12" x14ac:dyDescent="0.2">
      <c r="A73" s="17"/>
      <c r="B73">
        <v>6</v>
      </c>
      <c r="C73">
        <v>12956</v>
      </c>
      <c r="D73">
        <v>12320</v>
      </c>
      <c r="E73">
        <v>12232</v>
      </c>
      <c r="F73" s="1">
        <f t="shared" si="16"/>
        <v>12502.666666666666</v>
      </c>
      <c r="G73" s="18"/>
      <c r="H73">
        <v>6</v>
      </c>
      <c r="I73">
        <v>12477</v>
      </c>
      <c r="J73">
        <v>12520</v>
      </c>
      <c r="K73">
        <v>12479</v>
      </c>
      <c r="L73" s="1">
        <f t="shared" si="17"/>
        <v>12492</v>
      </c>
    </row>
    <row r="74" spans="1:12" x14ac:dyDescent="0.2">
      <c r="A74" s="17"/>
      <c r="B74">
        <v>7</v>
      </c>
      <c r="C74">
        <v>10383</v>
      </c>
      <c r="D74">
        <v>10474</v>
      </c>
      <c r="E74">
        <v>11363</v>
      </c>
      <c r="F74" s="1">
        <f t="shared" si="16"/>
        <v>10740</v>
      </c>
      <c r="G74" s="18"/>
      <c r="H74">
        <v>7</v>
      </c>
      <c r="I74">
        <v>10922</v>
      </c>
      <c r="J74">
        <v>10520</v>
      </c>
      <c r="K74">
        <v>10787</v>
      </c>
      <c r="L74" s="1">
        <f t="shared" si="17"/>
        <v>10743</v>
      </c>
    </row>
    <row r="75" spans="1:12" x14ac:dyDescent="0.2">
      <c r="A75" s="17"/>
      <c r="B75">
        <v>8</v>
      </c>
      <c r="C75">
        <v>9894</v>
      </c>
      <c r="D75">
        <v>9312</v>
      </c>
      <c r="E75">
        <v>9233</v>
      </c>
      <c r="F75" s="1">
        <f t="shared" si="16"/>
        <v>9479.6666666666661</v>
      </c>
      <c r="G75" s="18"/>
      <c r="H75">
        <v>8</v>
      </c>
      <c r="I75">
        <v>9285</v>
      </c>
      <c r="J75">
        <v>9712</v>
      </c>
      <c r="K75">
        <v>9542</v>
      </c>
      <c r="L75" s="1">
        <f t="shared" si="17"/>
        <v>9513</v>
      </c>
    </row>
    <row r="76" spans="1:12" x14ac:dyDescent="0.2">
      <c r="A76" s="17"/>
      <c r="B76">
        <v>9</v>
      </c>
      <c r="C76">
        <v>9032</v>
      </c>
      <c r="D76">
        <v>8940</v>
      </c>
      <c r="E76">
        <v>8695</v>
      </c>
      <c r="F76" s="1">
        <f t="shared" si="16"/>
        <v>8889</v>
      </c>
      <c r="G76" s="18"/>
      <c r="H76">
        <v>9</v>
      </c>
      <c r="I76">
        <v>9068</v>
      </c>
      <c r="J76">
        <v>9278</v>
      </c>
      <c r="K76">
        <v>9114</v>
      </c>
      <c r="L76" s="1">
        <f t="shared" si="17"/>
        <v>9153.3333333333339</v>
      </c>
    </row>
    <row r="77" spans="1:12" x14ac:dyDescent="0.2">
      <c r="A77" s="17"/>
      <c r="B77">
        <v>10</v>
      </c>
      <c r="C77">
        <v>8410</v>
      </c>
      <c r="D77">
        <v>7813</v>
      </c>
      <c r="E77">
        <v>7851</v>
      </c>
      <c r="F77" s="1">
        <f t="shared" si="16"/>
        <v>8024.666666666667</v>
      </c>
      <c r="G77" s="18"/>
      <c r="H77">
        <v>10</v>
      </c>
      <c r="I77">
        <v>8469</v>
      </c>
      <c r="J77">
        <v>8315</v>
      </c>
      <c r="K77">
        <v>8013</v>
      </c>
      <c r="L77" s="1">
        <f t="shared" si="17"/>
        <v>8265.6666666666661</v>
      </c>
    </row>
    <row r="78" spans="1:12" x14ac:dyDescent="0.2">
      <c r="A78" s="17"/>
      <c r="B78">
        <v>11</v>
      </c>
      <c r="C78">
        <v>6934</v>
      </c>
      <c r="D78">
        <v>7268</v>
      </c>
      <c r="E78">
        <v>7077</v>
      </c>
      <c r="F78" s="1">
        <f t="shared" si="16"/>
        <v>7093</v>
      </c>
      <c r="G78" s="18"/>
      <c r="H78">
        <v>11</v>
      </c>
      <c r="I78">
        <v>7967</v>
      </c>
      <c r="J78">
        <v>7961</v>
      </c>
      <c r="K78">
        <v>8013</v>
      </c>
      <c r="L78" s="1">
        <f t="shared" si="17"/>
        <v>7980.333333333333</v>
      </c>
    </row>
    <row r="79" spans="1:12" x14ac:dyDescent="0.2">
      <c r="A79" s="17"/>
      <c r="B79">
        <v>12</v>
      </c>
      <c r="C79">
        <v>7112</v>
      </c>
      <c r="D79">
        <v>6745</v>
      </c>
      <c r="E79">
        <v>6961</v>
      </c>
      <c r="F79" s="1">
        <f t="shared" si="16"/>
        <v>6939.333333333333</v>
      </c>
      <c r="G79" s="18"/>
      <c r="H79">
        <v>12</v>
      </c>
      <c r="I79">
        <v>7336</v>
      </c>
      <c r="J79">
        <v>7577</v>
      </c>
      <c r="K79">
        <v>7592</v>
      </c>
      <c r="L79" s="1">
        <f t="shared" si="17"/>
        <v>7501.666666666667</v>
      </c>
    </row>
    <row r="80" spans="1:12" x14ac:dyDescent="0.2">
      <c r="A80" s="17"/>
      <c r="B80">
        <v>13</v>
      </c>
      <c r="C80">
        <v>6762</v>
      </c>
      <c r="D80">
        <v>6810</v>
      </c>
      <c r="E80">
        <v>6540</v>
      </c>
      <c r="F80" s="1">
        <f t="shared" si="16"/>
        <v>6704</v>
      </c>
      <c r="G80" s="18"/>
      <c r="H80">
        <v>13</v>
      </c>
      <c r="I80">
        <v>7064</v>
      </c>
      <c r="J80">
        <v>6782</v>
      </c>
      <c r="K80">
        <v>7122</v>
      </c>
      <c r="L80" s="1">
        <f t="shared" si="17"/>
        <v>6989.333333333333</v>
      </c>
    </row>
    <row r="81" spans="1:12" x14ac:dyDescent="0.2">
      <c r="A81" s="17"/>
      <c r="B81">
        <v>14</v>
      </c>
      <c r="C81">
        <v>6364</v>
      </c>
      <c r="D81">
        <v>6167</v>
      </c>
      <c r="E81">
        <v>6751</v>
      </c>
      <c r="F81" s="1">
        <f t="shared" si="16"/>
        <v>6427.333333333333</v>
      </c>
      <c r="G81" s="18"/>
      <c r="H81">
        <v>14</v>
      </c>
      <c r="I81">
        <v>6652</v>
      </c>
      <c r="J81">
        <v>6724</v>
      </c>
      <c r="K81">
        <v>6903</v>
      </c>
      <c r="L81" s="1">
        <f t="shared" si="17"/>
        <v>6759.666666666667</v>
      </c>
    </row>
    <row r="82" spans="1:12" x14ac:dyDescent="0.2">
      <c r="A82" s="17"/>
      <c r="B82">
        <v>15</v>
      </c>
      <c r="C82">
        <v>6007</v>
      </c>
      <c r="D82">
        <v>6008</v>
      </c>
      <c r="E82">
        <v>6109</v>
      </c>
      <c r="F82" s="1">
        <f t="shared" si="16"/>
        <v>6041.333333333333</v>
      </c>
      <c r="G82" s="18"/>
      <c r="H82">
        <v>15</v>
      </c>
      <c r="I82">
        <v>6410</v>
      </c>
      <c r="J82">
        <v>6375</v>
      </c>
      <c r="K82">
        <v>6270</v>
      </c>
      <c r="L82" s="1">
        <f t="shared" si="17"/>
        <v>6351.666666666667</v>
      </c>
    </row>
    <row r="83" spans="1:12" x14ac:dyDescent="0.2">
      <c r="A83" s="17"/>
      <c r="B83">
        <v>16</v>
      </c>
      <c r="C83">
        <v>5887</v>
      </c>
      <c r="D83">
        <v>5755</v>
      </c>
      <c r="E83">
        <v>5686</v>
      </c>
      <c r="F83" s="1">
        <f t="shared" si="16"/>
        <v>5776</v>
      </c>
      <c r="G83" s="18"/>
      <c r="H83">
        <v>16</v>
      </c>
      <c r="I83">
        <v>6030</v>
      </c>
      <c r="J83">
        <v>5969</v>
      </c>
      <c r="K83">
        <v>5982</v>
      </c>
      <c r="L83" s="1">
        <f t="shared" si="17"/>
        <v>5993.666666666667</v>
      </c>
    </row>
    <row r="84" spans="1:12" x14ac:dyDescent="0.2">
      <c r="A84" s="17"/>
      <c r="B84">
        <v>17</v>
      </c>
      <c r="C84">
        <v>5730</v>
      </c>
      <c r="D84">
        <v>5649</v>
      </c>
      <c r="E84">
        <v>5652</v>
      </c>
      <c r="F84" s="1">
        <f t="shared" si="16"/>
        <v>5677</v>
      </c>
      <c r="G84" s="18"/>
      <c r="H84">
        <v>17</v>
      </c>
      <c r="I84">
        <v>5679</v>
      </c>
      <c r="J84">
        <v>5591</v>
      </c>
      <c r="K84">
        <v>5776</v>
      </c>
      <c r="L84" s="1">
        <f t="shared" si="17"/>
        <v>5682</v>
      </c>
    </row>
    <row r="85" spans="1:12" x14ac:dyDescent="0.2">
      <c r="A85" s="17"/>
      <c r="B85">
        <v>18</v>
      </c>
      <c r="C85">
        <v>5418</v>
      </c>
      <c r="D85">
        <v>5487</v>
      </c>
      <c r="E85">
        <v>5514</v>
      </c>
      <c r="F85" s="1">
        <f t="shared" si="16"/>
        <v>5473</v>
      </c>
      <c r="G85" s="18"/>
      <c r="H85">
        <v>18</v>
      </c>
      <c r="I85">
        <v>5707</v>
      </c>
      <c r="J85">
        <v>5519</v>
      </c>
      <c r="K85">
        <v>5616</v>
      </c>
      <c r="L85" s="1">
        <f t="shared" si="17"/>
        <v>5614</v>
      </c>
    </row>
    <row r="86" spans="1:12" x14ac:dyDescent="0.2">
      <c r="A86" s="17"/>
      <c r="B86">
        <v>19</v>
      </c>
      <c r="C86">
        <v>5441</v>
      </c>
      <c r="D86">
        <v>5400</v>
      </c>
      <c r="E86">
        <v>5234</v>
      </c>
      <c r="F86" s="1">
        <f t="shared" si="16"/>
        <v>5358.333333333333</v>
      </c>
      <c r="G86" s="18"/>
      <c r="H86">
        <v>19</v>
      </c>
      <c r="I86">
        <v>5167</v>
      </c>
      <c r="J86">
        <v>5196</v>
      </c>
      <c r="K86">
        <v>5250</v>
      </c>
      <c r="L86" s="1">
        <f t="shared" si="17"/>
        <v>5204.333333333333</v>
      </c>
    </row>
    <row r="87" spans="1:12" x14ac:dyDescent="0.2">
      <c r="A87" s="17"/>
      <c r="B87">
        <v>20</v>
      </c>
      <c r="C87">
        <v>5115</v>
      </c>
      <c r="D87">
        <v>5044</v>
      </c>
      <c r="E87">
        <v>4825</v>
      </c>
      <c r="F87" s="1">
        <f t="shared" si="16"/>
        <v>4994.666666666667</v>
      </c>
      <c r="G87" s="18"/>
      <c r="H87">
        <v>20</v>
      </c>
      <c r="I87">
        <v>5012</v>
      </c>
      <c r="J87">
        <v>5678</v>
      </c>
      <c r="K87">
        <v>5578</v>
      </c>
      <c r="L87" s="1">
        <f t="shared" si="17"/>
        <v>5422.666666666667</v>
      </c>
    </row>
    <row r="88" spans="1:12" x14ac:dyDescent="0.2">
      <c r="A88" s="17"/>
      <c r="B88">
        <v>21</v>
      </c>
      <c r="C88">
        <v>4898</v>
      </c>
      <c r="D88">
        <v>4919</v>
      </c>
      <c r="E88">
        <v>4990</v>
      </c>
      <c r="F88" s="1">
        <f t="shared" si="16"/>
        <v>4935.666666666667</v>
      </c>
      <c r="G88" s="18"/>
      <c r="H88">
        <v>21</v>
      </c>
      <c r="I88">
        <v>5293</v>
      </c>
      <c r="J88">
        <v>5478</v>
      </c>
      <c r="K88">
        <v>5205</v>
      </c>
      <c r="L88" s="1">
        <f t="shared" si="17"/>
        <v>5325.333333333333</v>
      </c>
    </row>
    <row r="89" spans="1:12" x14ac:dyDescent="0.2">
      <c r="A89" s="17"/>
      <c r="B89">
        <v>22</v>
      </c>
      <c r="C89">
        <v>4646</v>
      </c>
      <c r="D89">
        <v>4901</v>
      </c>
      <c r="E89">
        <v>4865</v>
      </c>
      <c r="F89" s="1">
        <f t="shared" si="16"/>
        <v>4804</v>
      </c>
      <c r="G89" s="18"/>
      <c r="H89">
        <v>22</v>
      </c>
      <c r="I89">
        <v>4732</v>
      </c>
      <c r="J89">
        <v>5024</v>
      </c>
      <c r="K89">
        <v>5391</v>
      </c>
      <c r="L89" s="1">
        <f t="shared" si="17"/>
        <v>5049</v>
      </c>
    </row>
    <row r="90" spans="1:12" x14ac:dyDescent="0.2">
      <c r="A90" s="17"/>
      <c r="B90">
        <v>23</v>
      </c>
      <c r="C90">
        <v>4546</v>
      </c>
      <c r="D90">
        <v>4736</v>
      </c>
      <c r="E90">
        <v>4802</v>
      </c>
      <c r="F90" s="1">
        <f t="shared" si="16"/>
        <v>4694.666666666667</v>
      </c>
      <c r="G90" s="18"/>
      <c r="H90">
        <v>23</v>
      </c>
      <c r="I90">
        <v>5154</v>
      </c>
      <c r="J90">
        <v>4643</v>
      </c>
      <c r="K90">
        <v>5207</v>
      </c>
      <c r="L90" s="1">
        <f t="shared" si="17"/>
        <v>5001.333333333333</v>
      </c>
    </row>
    <row r="91" spans="1:12" x14ac:dyDescent="0.2">
      <c r="A91" s="17"/>
      <c r="B91">
        <v>24</v>
      </c>
      <c r="C91">
        <v>4424</v>
      </c>
      <c r="D91">
        <v>4437</v>
      </c>
      <c r="E91">
        <v>4482</v>
      </c>
      <c r="F91" s="1">
        <f t="shared" si="16"/>
        <v>4447.666666666667</v>
      </c>
      <c r="G91" s="18"/>
      <c r="H91">
        <v>24</v>
      </c>
      <c r="I91">
        <v>4862</v>
      </c>
      <c r="J91">
        <v>4728</v>
      </c>
      <c r="K91">
        <v>4524</v>
      </c>
      <c r="L91" s="1">
        <f t="shared" si="17"/>
        <v>4704.666666666667</v>
      </c>
    </row>
    <row r="92" spans="1:12" x14ac:dyDescent="0.2">
      <c r="A92" s="17"/>
      <c r="B92">
        <v>25</v>
      </c>
      <c r="C92">
        <v>4658</v>
      </c>
      <c r="D92">
        <v>4201</v>
      </c>
      <c r="E92">
        <v>4480</v>
      </c>
      <c r="F92" s="1">
        <f t="shared" si="16"/>
        <v>4446.333333333333</v>
      </c>
      <c r="G92" s="18"/>
      <c r="H92">
        <v>25</v>
      </c>
      <c r="I92">
        <v>5059</v>
      </c>
      <c r="J92">
        <v>4943</v>
      </c>
      <c r="K92">
        <v>5047</v>
      </c>
      <c r="L92" s="1">
        <f t="shared" si="17"/>
        <v>5016.333333333333</v>
      </c>
    </row>
    <row r="93" spans="1:12" x14ac:dyDescent="0.2">
      <c r="A93" s="17"/>
      <c r="B93">
        <v>26</v>
      </c>
      <c r="C93">
        <v>4345</v>
      </c>
      <c r="D93">
        <v>4617</v>
      </c>
      <c r="E93">
        <v>4192</v>
      </c>
      <c r="F93" s="1">
        <f t="shared" si="16"/>
        <v>4384.666666666667</v>
      </c>
      <c r="G93" s="18"/>
      <c r="H93">
        <v>26</v>
      </c>
      <c r="I93">
        <v>4570</v>
      </c>
      <c r="J93">
        <v>4719</v>
      </c>
      <c r="K93">
        <v>4732</v>
      </c>
      <c r="L93" s="1">
        <f t="shared" si="17"/>
        <v>4673.666666666667</v>
      </c>
    </row>
    <row r="94" spans="1:12" x14ac:dyDescent="0.2">
      <c r="A94" s="17"/>
      <c r="B94">
        <v>27</v>
      </c>
      <c r="C94">
        <v>4205</v>
      </c>
      <c r="D94">
        <v>4251</v>
      </c>
      <c r="E94">
        <v>4135</v>
      </c>
      <c r="F94" s="1">
        <f t="shared" si="16"/>
        <v>4197</v>
      </c>
      <c r="G94" s="18"/>
      <c r="H94">
        <v>27</v>
      </c>
      <c r="I94">
        <v>4861</v>
      </c>
      <c r="J94">
        <v>4146</v>
      </c>
      <c r="K94">
        <v>4289</v>
      </c>
      <c r="L94" s="1">
        <f t="shared" si="17"/>
        <v>4432</v>
      </c>
    </row>
    <row r="95" spans="1:12" x14ac:dyDescent="0.2">
      <c r="A95" s="17"/>
      <c r="B95">
        <v>28</v>
      </c>
      <c r="C95">
        <v>4112</v>
      </c>
      <c r="D95">
        <v>4265</v>
      </c>
      <c r="E95">
        <v>4414</v>
      </c>
      <c r="F95" s="1">
        <f t="shared" si="16"/>
        <v>4263.666666666667</v>
      </c>
      <c r="G95" s="18"/>
      <c r="H95">
        <v>28</v>
      </c>
      <c r="I95">
        <v>4961</v>
      </c>
      <c r="J95">
        <v>5163</v>
      </c>
      <c r="K95">
        <v>5228</v>
      </c>
      <c r="L95" s="1">
        <f t="shared" si="17"/>
        <v>5117.333333333333</v>
      </c>
    </row>
    <row r="96" spans="1:12" x14ac:dyDescent="0.2">
      <c r="A96" s="17"/>
      <c r="B96">
        <v>29</v>
      </c>
      <c r="C96">
        <v>4083</v>
      </c>
      <c r="D96">
        <v>4279</v>
      </c>
      <c r="E96">
        <v>4156</v>
      </c>
      <c r="F96" s="1">
        <f t="shared" si="16"/>
        <v>4172.666666666667</v>
      </c>
      <c r="G96" s="18"/>
      <c r="H96">
        <v>29</v>
      </c>
      <c r="I96">
        <v>4490</v>
      </c>
      <c r="J96">
        <v>4344</v>
      </c>
      <c r="K96">
        <v>4108</v>
      </c>
      <c r="L96" s="1">
        <f t="shared" si="17"/>
        <v>4314</v>
      </c>
    </row>
    <row r="97" spans="1:19" x14ac:dyDescent="0.2">
      <c r="A97" s="17"/>
      <c r="B97">
        <v>30</v>
      </c>
      <c r="C97">
        <v>4031</v>
      </c>
      <c r="D97">
        <v>4249</v>
      </c>
      <c r="E97">
        <v>4345</v>
      </c>
      <c r="F97" s="1">
        <f t="shared" si="16"/>
        <v>4208.333333333333</v>
      </c>
      <c r="G97" s="18"/>
      <c r="H97">
        <v>30</v>
      </c>
      <c r="I97">
        <v>4561</v>
      </c>
      <c r="J97">
        <v>4795</v>
      </c>
      <c r="K97">
        <v>4346</v>
      </c>
      <c r="L97" s="1">
        <f t="shared" si="17"/>
        <v>4567.333333333333</v>
      </c>
    </row>
    <row r="98" spans="1:19" x14ac:dyDescent="0.2">
      <c r="A98" s="17"/>
      <c r="B98">
        <v>31</v>
      </c>
      <c r="C98">
        <v>3962</v>
      </c>
      <c r="D98">
        <v>4047</v>
      </c>
      <c r="E98">
        <v>4012</v>
      </c>
      <c r="F98" s="1">
        <f t="shared" si="16"/>
        <v>4007</v>
      </c>
      <c r="G98" s="18"/>
      <c r="H98">
        <v>31</v>
      </c>
      <c r="I98">
        <v>3728</v>
      </c>
      <c r="J98">
        <v>4334</v>
      </c>
      <c r="K98">
        <v>4596</v>
      </c>
      <c r="L98" s="1">
        <f t="shared" si="17"/>
        <v>4219.333333333333</v>
      </c>
    </row>
    <row r="99" spans="1:19" x14ac:dyDescent="0.2">
      <c r="A99" s="17"/>
      <c r="B99">
        <v>32</v>
      </c>
      <c r="C99">
        <v>4077</v>
      </c>
      <c r="D99">
        <v>4000</v>
      </c>
      <c r="E99">
        <v>4185</v>
      </c>
      <c r="F99" s="1">
        <f t="shared" si="16"/>
        <v>4087.3333333333335</v>
      </c>
      <c r="G99" s="18"/>
      <c r="H99">
        <v>32</v>
      </c>
      <c r="I99">
        <v>4033</v>
      </c>
      <c r="J99">
        <v>4205</v>
      </c>
      <c r="K99">
        <v>4639</v>
      </c>
      <c r="L99" s="1">
        <f t="shared" si="17"/>
        <v>4292.333333333333</v>
      </c>
    </row>
    <row r="100" spans="1:19" x14ac:dyDescent="0.2">
      <c r="A100" s="17"/>
      <c r="B100">
        <v>33</v>
      </c>
      <c r="C100">
        <v>4001</v>
      </c>
      <c r="D100">
        <v>3979</v>
      </c>
      <c r="E100">
        <v>3927</v>
      </c>
      <c r="F100" s="1">
        <f t="shared" si="16"/>
        <v>3969</v>
      </c>
      <c r="G100" s="18"/>
      <c r="H100">
        <v>33</v>
      </c>
      <c r="I100">
        <v>3485</v>
      </c>
      <c r="J100">
        <v>3423</v>
      </c>
      <c r="K100">
        <v>4673</v>
      </c>
      <c r="L100" s="1">
        <f t="shared" si="17"/>
        <v>3860.3333333333335</v>
      </c>
    </row>
    <row r="101" spans="1:19" x14ac:dyDescent="0.2">
      <c r="A101" s="17"/>
      <c r="B101">
        <v>34</v>
      </c>
      <c r="C101">
        <v>4170</v>
      </c>
      <c r="D101">
        <v>3951</v>
      </c>
      <c r="E101">
        <v>3964</v>
      </c>
      <c r="F101" s="1">
        <f t="shared" si="16"/>
        <v>4028.3333333333335</v>
      </c>
      <c r="G101" s="18"/>
      <c r="H101">
        <v>34</v>
      </c>
      <c r="I101">
        <v>3966</v>
      </c>
      <c r="J101">
        <v>4058</v>
      </c>
      <c r="K101">
        <v>4149</v>
      </c>
      <c r="L101" s="1">
        <f t="shared" si="17"/>
        <v>4057.6666666666665</v>
      </c>
    </row>
    <row r="102" spans="1:19" x14ac:dyDescent="0.2">
      <c r="A102" s="17"/>
      <c r="B102">
        <v>35</v>
      </c>
      <c r="C102">
        <v>3830</v>
      </c>
      <c r="D102">
        <v>3857</v>
      </c>
      <c r="E102">
        <v>3857</v>
      </c>
      <c r="F102" s="1">
        <f t="shared" si="16"/>
        <v>3848</v>
      </c>
      <c r="G102" s="18"/>
      <c r="H102">
        <v>35</v>
      </c>
      <c r="I102">
        <v>3698</v>
      </c>
      <c r="J102">
        <v>3910</v>
      </c>
      <c r="K102">
        <v>3754</v>
      </c>
      <c r="L102" s="1">
        <f t="shared" si="17"/>
        <v>3787.3333333333335</v>
      </c>
    </row>
    <row r="103" spans="1:19" x14ac:dyDescent="0.2">
      <c r="A103" s="17"/>
      <c r="B103">
        <v>36</v>
      </c>
      <c r="C103">
        <v>3748</v>
      </c>
      <c r="D103">
        <v>3800</v>
      </c>
      <c r="E103">
        <v>3795</v>
      </c>
      <c r="F103" s="1">
        <f t="shared" si="16"/>
        <v>3781</v>
      </c>
      <c r="G103" s="18"/>
      <c r="H103">
        <v>36</v>
      </c>
      <c r="I103">
        <v>3594</v>
      </c>
      <c r="J103">
        <v>3855</v>
      </c>
      <c r="K103">
        <v>3773</v>
      </c>
      <c r="L103" s="1">
        <f t="shared" si="17"/>
        <v>3740.6666666666665</v>
      </c>
    </row>
    <row r="104" spans="1:19" x14ac:dyDescent="0.2">
      <c r="A104" s="17"/>
      <c r="B104">
        <v>37</v>
      </c>
      <c r="C104">
        <v>3887</v>
      </c>
      <c r="D104">
        <v>3858</v>
      </c>
      <c r="E104">
        <v>4041</v>
      </c>
      <c r="F104" s="1">
        <f t="shared" si="16"/>
        <v>3928.6666666666665</v>
      </c>
      <c r="G104" s="18"/>
      <c r="H104">
        <v>37</v>
      </c>
      <c r="I104">
        <v>3681</v>
      </c>
      <c r="J104">
        <v>3446</v>
      </c>
      <c r="K104">
        <v>3863</v>
      </c>
      <c r="L104" s="1">
        <f t="shared" si="17"/>
        <v>3663.3333333333335</v>
      </c>
    </row>
    <row r="105" spans="1:19" x14ac:dyDescent="0.2">
      <c r="A105" s="17"/>
      <c r="B105">
        <v>38</v>
      </c>
      <c r="C105">
        <v>4056</v>
      </c>
      <c r="D105">
        <v>3889</v>
      </c>
      <c r="E105">
        <v>3848</v>
      </c>
      <c r="F105" s="1">
        <f t="shared" si="16"/>
        <v>3931</v>
      </c>
      <c r="G105" s="18"/>
      <c r="H105">
        <v>38</v>
      </c>
      <c r="I105">
        <v>4503</v>
      </c>
      <c r="J105">
        <v>3747</v>
      </c>
      <c r="K105">
        <v>4400</v>
      </c>
      <c r="L105" s="1">
        <f t="shared" si="17"/>
        <v>4216.666666666667</v>
      </c>
      <c r="P105" s="14" t="s">
        <v>16</v>
      </c>
      <c r="Q105" s="14"/>
      <c r="R105" s="14"/>
      <c r="S105" s="14"/>
    </row>
    <row r="106" spans="1:19" x14ac:dyDescent="0.2">
      <c r="A106" s="17"/>
      <c r="B106">
        <v>39</v>
      </c>
      <c r="C106">
        <v>3790</v>
      </c>
      <c r="D106">
        <v>3820</v>
      </c>
      <c r="E106">
        <v>3753</v>
      </c>
      <c r="F106" s="1">
        <f t="shared" si="16"/>
        <v>3787.6666666666665</v>
      </c>
      <c r="G106" s="18"/>
      <c r="H106">
        <v>39</v>
      </c>
      <c r="I106">
        <v>3554</v>
      </c>
      <c r="J106">
        <v>4065</v>
      </c>
      <c r="K106">
        <v>3864</v>
      </c>
      <c r="L106" s="1">
        <f t="shared" si="17"/>
        <v>3827.6666666666665</v>
      </c>
      <c r="P106" s="2" t="s">
        <v>4</v>
      </c>
      <c r="Q106" s="8" t="s">
        <v>17</v>
      </c>
      <c r="R106" s="8" t="s">
        <v>18</v>
      </c>
      <c r="S106" s="8" t="s">
        <v>19</v>
      </c>
    </row>
    <row r="107" spans="1:19" x14ac:dyDescent="0.2">
      <c r="A107" s="17"/>
      <c r="B107">
        <v>40</v>
      </c>
      <c r="C107">
        <v>3719</v>
      </c>
      <c r="D107">
        <v>3747</v>
      </c>
      <c r="E107">
        <v>3659</v>
      </c>
      <c r="F107" s="1">
        <f t="shared" si="16"/>
        <v>3708.3333333333335</v>
      </c>
      <c r="G107" s="18"/>
      <c r="H107">
        <v>40</v>
      </c>
      <c r="I107">
        <v>3928</v>
      </c>
      <c r="J107">
        <v>4338</v>
      </c>
      <c r="K107">
        <v>3840</v>
      </c>
      <c r="L107" s="1">
        <f t="shared" si="17"/>
        <v>4035.3333333333335</v>
      </c>
      <c r="P107" s="2">
        <v>1</v>
      </c>
      <c r="Q107" s="8">
        <v>2.7</v>
      </c>
      <c r="R107" s="8">
        <f>Q107/2.7</f>
        <v>1</v>
      </c>
      <c r="S107" s="9">
        <f>P107*R107</f>
        <v>1</v>
      </c>
    </row>
    <row r="108" spans="1:19" x14ac:dyDescent="0.2">
      <c r="A108" s="17"/>
      <c r="B108">
        <v>41</v>
      </c>
      <c r="C108">
        <v>3758</v>
      </c>
      <c r="D108">
        <v>3606</v>
      </c>
      <c r="E108">
        <v>3777</v>
      </c>
      <c r="F108" s="1">
        <f t="shared" si="16"/>
        <v>3713.6666666666665</v>
      </c>
      <c r="G108" s="18"/>
      <c r="H108">
        <v>41</v>
      </c>
      <c r="I108">
        <v>3938</v>
      </c>
      <c r="J108">
        <v>3829</v>
      </c>
      <c r="K108">
        <v>3464</v>
      </c>
      <c r="L108" s="1">
        <f t="shared" si="17"/>
        <v>3743.6666666666665</v>
      </c>
      <c r="P108" s="2">
        <f t="shared" ref="P108:P154" si="18">P107+1</f>
        <v>2</v>
      </c>
      <c r="Q108" s="8">
        <v>2.7</v>
      </c>
      <c r="R108" s="8">
        <f t="shared" ref="R108:R154" si="19">Q108/2.7</f>
        <v>1</v>
      </c>
      <c r="S108" s="9">
        <f t="shared" ref="S108:S154" si="20">P108*R108</f>
        <v>2</v>
      </c>
    </row>
    <row r="109" spans="1:19" x14ac:dyDescent="0.2">
      <c r="A109" s="17"/>
      <c r="B109">
        <v>42</v>
      </c>
      <c r="C109">
        <v>3716</v>
      </c>
      <c r="D109">
        <v>3752</v>
      </c>
      <c r="E109">
        <v>3627</v>
      </c>
      <c r="F109" s="1">
        <f t="shared" si="16"/>
        <v>3698.3333333333335</v>
      </c>
      <c r="G109" s="18"/>
      <c r="H109">
        <v>42</v>
      </c>
      <c r="I109">
        <v>3853</v>
      </c>
      <c r="J109">
        <v>3363</v>
      </c>
      <c r="K109">
        <v>3970</v>
      </c>
      <c r="L109" s="1">
        <f t="shared" si="17"/>
        <v>3728.6666666666665</v>
      </c>
      <c r="P109" s="2">
        <f t="shared" si="18"/>
        <v>3</v>
      </c>
      <c r="Q109" s="8">
        <v>2.7</v>
      </c>
      <c r="R109" s="8">
        <f t="shared" si="19"/>
        <v>1</v>
      </c>
      <c r="S109" s="9">
        <f t="shared" si="20"/>
        <v>3</v>
      </c>
    </row>
    <row r="110" spans="1:19" x14ac:dyDescent="0.2">
      <c r="A110" s="17"/>
      <c r="B110">
        <v>43</v>
      </c>
      <c r="C110">
        <v>3475</v>
      </c>
      <c r="D110">
        <v>3336</v>
      </c>
      <c r="E110">
        <v>3567</v>
      </c>
      <c r="F110" s="1">
        <f t="shared" si="16"/>
        <v>3459.3333333333335</v>
      </c>
      <c r="G110" s="18"/>
      <c r="H110">
        <v>43</v>
      </c>
      <c r="I110">
        <v>3456</v>
      </c>
      <c r="J110">
        <v>3144</v>
      </c>
      <c r="K110">
        <v>3999</v>
      </c>
      <c r="L110" s="1">
        <f t="shared" si="17"/>
        <v>3533</v>
      </c>
      <c r="P110" s="2">
        <f t="shared" si="18"/>
        <v>4</v>
      </c>
      <c r="Q110" s="8">
        <v>2.7</v>
      </c>
      <c r="R110" s="8">
        <f t="shared" si="19"/>
        <v>1</v>
      </c>
      <c r="S110" s="9">
        <f t="shared" si="20"/>
        <v>4</v>
      </c>
    </row>
    <row r="111" spans="1:19" x14ac:dyDescent="0.2">
      <c r="A111" s="17"/>
      <c r="B111">
        <v>44</v>
      </c>
      <c r="C111">
        <v>3654</v>
      </c>
      <c r="D111">
        <v>3660</v>
      </c>
      <c r="E111">
        <v>3222</v>
      </c>
      <c r="F111" s="1">
        <f t="shared" si="16"/>
        <v>3512</v>
      </c>
      <c r="G111" s="18"/>
      <c r="H111">
        <v>44</v>
      </c>
      <c r="I111">
        <v>3880</v>
      </c>
      <c r="J111">
        <v>3826</v>
      </c>
      <c r="K111">
        <v>3325</v>
      </c>
      <c r="L111" s="1">
        <f t="shared" si="17"/>
        <v>3677</v>
      </c>
      <c r="P111" s="2">
        <f t="shared" si="18"/>
        <v>5</v>
      </c>
      <c r="Q111" s="8">
        <v>2.7</v>
      </c>
      <c r="R111" s="8">
        <f t="shared" si="19"/>
        <v>1</v>
      </c>
      <c r="S111" s="9">
        <f t="shared" si="20"/>
        <v>5</v>
      </c>
    </row>
    <row r="112" spans="1:19" x14ac:dyDescent="0.2">
      <c r="A112" s="17"/>
      <c r="B112">
        <v>45</v>
      </c>
      <c r="C112">
        <v>3382</v>
      </c>
      <c r="D112">
        <v>3355</v>
      </c>
      <c r="E112">
        <v>3486</v>
      </c>
      <c r="F112" s="1">
        <f t="shared" si="16"/>
        <v>3407.6666666666665</v>
      </c>
      <c r="G112" s="18"/>
      <c r="H112">
        <v>45</v>
      </c>
      <c r="I112">
        <v>4001</v>
      </c>
      <c r="J112">
        <v>3428</v>
      </c>
      <c r="K112">
        <v>3368</v>
      </c>
      <c r="L112" s="1">
        <f t="shared" si="17"/>
        <v>3599</v>
      </c>
      <c r="P112" s="2">
        <f t="shared" si="18"/>
        <v>6</v>
      </c>
      <c r="Q112" s="8">
        <v>2.7</v>
      </c>
      <c r="R112" s="8">
        <f t="shared" si="19"/>
        <v>1</v>
      </c>
      <c r="S112" s="9">
        <f t="shared" si="20"/>
        <v>6</v>
      </c>
    </row>
    <row r="113" spans="1:19" x14ac:dyDescent="0.2">
      <c r="A113" s="17"/>
      <c r="B113">
        <v>46</v>
      </c>
      <c r="C113">
        <v>3322</v>
      </c>
      <c r="D113">
        <v>3171</v>
      </c>
      <c r="E113">
        <v>3600</v>
      </c>
      <c r="F113" s="1">
        <f t="shared" si="16"/>
        <v>3364.3333333333335</v>
      </c>
      <c r="G113" s="18"/>
      <c r="H113">
        <v>46</v>
      </c>
      <c r="I113">
        <v>3441</v>
      </c>
      <c r="J113">
        <v>3637</v>
      </c>
      <c r="K113">
        <v>4004</v>
      </c>
      <c r="L113" s="1">
        <f t="shared" si="17"/>
        <v>3694</v>
      </c>
      <c r="P113" s="2">
        <f t="shared" si="18"/>
        <v>7</v>
      </c>
      <c r="Q113" s="8">
        <v>2.7</v>
      </c>
      <c r="R113" s="8">
        <f t="shared" si="19"/>
        <v>1</v>
      </c>
      <c r="S113" s="9">
        <f t="shared" si="20"/>
        <v>7</v>
      </c>
    </row>
    <row r="114" spans="1:19" x14ac:dyDescent="0.2">
      <c r="A114" s="17"/>
      <c r="B114">
        <v>47</v>
      </c>
      <c r="C114">
        <v>3177</v>
      </c>
      <c r="D114">
        <v>3134</v>
      </c>
      <c r="E114">
        <v>3466</v>
      </c>
      <c r="F114" s="1">
        <f t="shared" si="16"/>
        <v>3259</v>
      </c>
      <c r="G114" s="18"/>
      <c r="H114">
        <v>47</v>
      </c>
      <c r="I114">
        <v>3650</v>
      </c>
      <c r="J114">
        <v>3378</v>
      </c>
      <c r="K114">
        <v>3756</v>
      </c>
      <c r="L114" s="1">
        <f t="shared" si="17"/>
        <v>3594.6666666666665</v>
      </c>
      <c r="P114" s="2">
        <f t="shared" si="18"/>
        <v>8</v>
      </c>
      <c r="Q114" s="8">
        <v>2.7</v>
      </c>
      <c r="R114" s="8">
        <f t="shared" si="19"/>
        <v>1</v>
      </c>
      <c r="S114" s="9">
        <f t="shared" si="20"/>
        <v>8</v>
      </c>
    </row>
    <row r="115" spans="1:19" x14ac:dyDescent="0.2">
      <c r="A115" s="17"/>
      <c r="B115">
        <v>48</v>
      </c>
      <c r="C115">
        <v>3408</v>
      </c>
      <c r="D115">
        <v>3276</v>
      </c>
      <c r="E115">
        <v>3294</v>
      </c>
      <c r="F115" s="1">
        <f t="shared" si="16"/>
        <v>3326</v>
      </c>
      <c r="G115" s="18"/>
      <c r="H115">
        <v>48</v>
      </c>
      <c r="I115">
        <v>3635</v>
      </c>
      <c r="J115">
        <v>3553</v>
      </c>
      <c r="K115">
        <v>3507</v>
      </c>
      <c r="L115" s="1">
        <f t="shared" si="17"/>
        <v>3565</v>
      </c>
      <c r="P115" s="2">
        <f t="shared" si="18"/>
        <v>9</v>
      </c>
      <c r="Q115" s="8">
        <f>(2.7*3 + 2.5)/4</f>
        <v>2.6500000000000004</v>
      </c>
      <c r="R115" s="8">
        <f t="shared" si="19"/>
        <v>0.98148148148148151</v>
      </c>
      <c r="S115" s="9">
        <f t="shared" si="20"/>
        <v>8.8333333333333339</v>
      </c>
    </row>
    <row r="116" spans="1:19" x14ac:dyDescent="0.2">
      <c r="P116" s="2">
        <f t="shared" si="18"/>
        <v>10</v>
      </c>
      <c r="Q116" s="8">
        <f xml:space="preserve"> (2.7*2 + 2.5*2)/4</f>
        <v>2.6</v>
      </c>
      <c r="R116" s="8">
        <f t="shared" si="19"/>
        <v>0.96296296296296291</v>
      </c>
      <c r="S116" s="9">
        <f t="shared" si="20"/>
        <v>9.6296296296296298</v>
      </c>
    </row>
    <row r="117" spans="1:19" x14ac:dyDescent="0.2">
      <c r="P117" s="2">
        <f t="shared" si="18"/>
        <v>11</v>
      </c>
      <c r="Q117" s="8">
        <f>(2.5*3 + 2.7)/4</f>
        <v>2.5499999999999998</v>
      </c>
      <c r="R117" s="8">
        <f t="shared" si="19"/>
        <v>0.94444444444444431</v>
      </c>
      <c r="S117" s="9">
        <f t="shared" si="20"/>
        <v>10.388888888888888</v>
      </c>
    </row>
    <row r="118" spans="1:19" x14ac:dyDescent="0.2">
      <c r="J118" t="s">
        <v>20</v>
      </c>
      <c r="P118" s="2">
        <f t="shared" si="18"/>
        <v>12</v>
      </c>
      <c r="Q118" s="8">
        <f>2.5</f>
        <v>2.5</v>
      </c>
      <c r="R118" s="8">
        <f t="shared" si="19"/>
        <v>0.92592592592592582</v>
      </c>
      <c r="S118" s="9">
        <f t="shared" si="20"/>
        <v>11.111111111111111</v>
      </c>
    </row>
    <row r="119" spans="1:19" x14ac:dyDescent="0.2">
      <c r="J119" t="s">
        <v>4</v>
      </c>
      <c r="K119" t="s">
        <v>18</v>
      </c>
      <c r="L119" t="s">
        <v>19</v>
      </c>
      <c r="P119" s="2">
        <f t="shared" si="18"/>
        <v>13</v>
      </c>
      <c r="Q119" s="8">
        <f>(2.5*3 + 2.4)/4</f>
        <v>2.4750000000000001</v>
      </c>
      <c r="R119" s="8">
        <f t="shared" si="19"/>
        <v>0.91666666666666663</v>
      </c>
      <c r="S119" s="9">
        <f t="shared" si="20"/>
        <v>11.916666666666666</v>
      </c>
    </row>
    <row r="120" spans="1:19" x14ac:dyDescent="0.2">
      <c r="J120">
        <v>1</v>
      </c>
      <c r="K120">
        <v>0.77777777800000003</v>
      </c>
      <c r="L120" s="10">
        <f>J120*K120</f>
        <v>0.77777777800000003</v>
      </c>
      <c r="P120" s="2">
        <f t="shared" si="18"/>
        <v>14</v>
      </c>
      <c r="Q120" s="8">
        <f>(2.4*2 + 2.5*2)/4</f>
        <v>2.4500000000000002</v>
      </c>
      <c r="R120" s="8">
        <f t="shared" si="19"/>
        <v>0.90740740740740744</v>
      </c>
      <c r="S120" s="9">
        <f t="shared" si="20"/>
        <v>12.703703703703704</v>
      </c>
    </row>
    <row r="121" spans="1:19" x14ac:dyDescent="0.2">
      <c r="J121">
        <v>2</v>
      </c>
      <c r="K121">
        <v>0.77777777800000003</v>
      </c>
      <c r="L121" s="10">
        <f t="shared" ref="L121:L167" si="21">J121*K121</f>
        <v>1.5555555560000001</v>
      </c>
      <c r="P121" s="2">
        <f t="shared" si="18"/>
        <v>15</v>
      </c>
      <c r="Q121" s="8">
        <f>(2.4*3 + 2.5)/4</f>
        <v>2.4249999999999998</v>
      </c>
      <c r="R121" s="8">
        <f t="shared" si="19"/>
        <v>0.89814814814814803</v>
      </c>
      <c r="S121" s="9">
        <f t="shared" si="20"/>
        <v>13.47222222222222</v>
      </c>
    </row>
    <row r="122" spans="1:19" x14ac:dyDescent="0.2">
      <c r="J122">
        <v>3</v>
      </c>
      <c r="K122">
        <v>0.77777777800000003</v>
      </c>
      <c r="L122" s="10">
        <f t="shared" si="21"/>
        <v>2.3333333340000002</v>
      </c>
      <c r="P122" s="2">
        <f t="shared" si="18"/>
        <v>16</v>
      </c>
      <c r="Q122" s="8">
        <v>2.4</v>
      </c>
      <c r="R122" s="8">
        <f t="shared" si="19"/>
        <v>0.88888888888888884</v>
      </c>
      <c r="S122" s="9">
        <f t="shared" si="20"/>
        <v>14.222222222222221</v>
      </c>
    </row>
    <row r="123" spans="1:19" x14ac:dyDescent="0.2">
      <c r="J123">
        <v>4</v>
      </c>
      <c r="K123">
        <v>0.77777777800000003</v>
      </c>
      <c r="L123" s="10">
        <f t="shared" si="21"/>
        <v>3.1111111120000001</v>
      </c>
      <c r="P123" s="2">
        <f t="shared" si="18"/>
        <v>17</v>
      </c>
      <c r="Q123" s="8">
        <v>2.4</v>
      </c>
      <c r="R123" s="8">
        <f t="shared" si="19"/>
        <v>0.88888888888888884</v>
      </c>
      <c r="S123" s="9">
        <f t="shared" si="20"/>
        <v>15.111111111111111</v>
      </c>
    </row>
    <row r="124" spans="1:19" x14ac:dyDescent="0.2">
      <c r="J124">
        <v>5</v>
      </c>
      <c r="K124">
        <v>0.77777777800000003</v>
      </c>
      <c r="L124" s="10">
        <f t="shared" si="21"/>
        <v>3.88888889</v>
      </c>
      <c r="P124" s="2">
        <f t="shared" si="18"/>
        <v>18</v>
      </c>
      <c r="Q124" s="8">
        <v>2.4</v>
      </c>
      <c r="R124" s="8">
        <f t="shared" si="19"/>
        <v>0.88888888888888884</v>
      </c>
      <c r="S124" s="9">
        <f t="shared" si="20"/>
        <v>16</v>
      </c>
    </row>
    <row r="125" spans="1:19" x14ac:dyDescent="0.2">
      <c r="J125">
        <v>6</v>
      </c>
      <c r="K125">
        <v>0.77777777800000003</v>
      </c>
      <c r="L125" s="10">
        <f t="shared" si="21"/>
        <v>4.6666666680000004</v>
      </c>
      <c r="P125" s="2">
        <f t="shared" si="18"/>
        <v>19</v>
      </c>
      <c r="Q125" s="8">
        <v>2.4</v>
      </c>
      <c r="R125" s="8">
        <f t="shared" si="19"/>
        <v>0.88888888888888884</v>
      </c>
      <c r="S125" s="9">
        <f t="shared" si="20"/>
        <v>16.888888888888889</v>
      </c>
    </row>
    <row r="126" spans="1:19" x14ac:dyDescent="0.2">
      <c r="J126">
        <v>7</v>
      </c>
      <c r="K126">
        <v>0.77777777800000003</v>
      </c>
      <c r="L126" s="10">
        <f t="shared" si="21"/>
        <v>5.4444444460000003</v>
      </c>
      <c r="P126" s="2">
        <f t="shared" si="18"/>
        <v>20</v>
      </c>
      <c r="Q126" s="8">
        <v>2.4</v>
      </c>
      <c r="R126" s="8">
        <f t="shared" si="19"/>
        <v>0.88888888888888884</v>
      </c>
      <c r="S126" s="9">
        <f t="shared" si="20"/>
        <v>17.777777777777779</v>
      </c>
    </row>
    <row r="127" spans="1:19" x14ac:dyDescent="0.2">
      <c r="J127">
        <v>8</v>
      </c>
      <c r="K127">
        <v>0.77777777800000003</v>
      </c>
      <c r="L127" s="10">
        <f t="shared" si="21"/>
        <v>6.2222222240000002</v>
      </c>
      <c r="P127" s="2">
        <f t="shared" si="18"/>
        <v>21</v>
      </c>
      <c r="Q127" s="8">
        <v>2.4</v>
      </c>
      <c r="R127" s="8">
        <f t="shared" si="19"/>
        <v>0.88888888888888884</v>
      </c>
      <c r="S127" s="9">
        <f t="shared" si="20"/>
        <v>18.666666666666664</v>
      </c>
    </row>
    <row r="128" spans="1:19" x14ac:dyDescent="0.2">
      <c r="J128">
        <v>9</v>
      </c>
      <c r="K128">
        <v>0.77777777800000003</v>
      </c>
      <c r="L128" s="10">
        <f t="shared" si="21"/>
        <v>7.0000000020000002</v>
      </c>
      <c r="P128" s="2">
        <f t="shared" si="18"/>
        <v>22</v>
      </c>
      <c r="Q128" s="8">
        <v>2.4</v>
      </c>
      <c r="R128" s="8">
        <f t="shared" si="19"/>
        <v>0.88888888888888884</v>
      </c>
      <c r="S128" s="9">
        <f t="shared" si="20"/>
        <v>19.555555555555554</v>
      </c>
    </row>
    <row r="129" spans="10:19" x14ac:dyDescent="0.2">
      <c r="J129">
        <v>10</v>
      </c>
      <c r="K129">
        <v>0.77777777800000003</v>
      </c>
      <c r="L129" s="10">
        <f t="shared" si="21"/>
        <v>7.7777777800000001</v>
      </c>
      <c r="P129" s="2">
        <f t="shared" si="18"/>
        <v>23</v>
      </c>
      <c r="Q129" s="8">
        <v>2.4</v>
      </c>
      <c r="R129" s="8">
        <f t="shared" si="19"/>
        <v>0.88888888888888884</v>
      </c>
      <c r="S129" s="9">
        <f t="shared" si="20"/>
        <v>20.444444444444443</v>
      </c>
    </row>
    <row r="130" spans="10:19" x14ac:dyDescent="0.2">
      <c r="J130">
        <v>11</v>
      </c>
      <c r="K130">
        <v>0.77777777800000003</v>
      </c>
      <c r="L130" s="10">
        <f t="shared" si="21"/>
        <v>8.555555558</v>
      </c>
      <c r="P130" s="2">
        <f t="shared" si="18"/>
        <v>24</v>
      </c>
      <c r="Q130" s="8">
        <v>2.4</v>
      </c>
      <c r="R130" s="8">
        <f t="shared" si="19"/>
        <v>0.88888888888888884</v>
      </c>
      <c r="S130" s="9">
        <f t="shared" si="20"/>
        <v>21.333333333333332</v>
      </c>
    </row>
    <row r="131" spans="10:19" x14ac:dyDescent="0.2">
      <c r="J131">
        <v>12</v>
      </c>
      <c r="K131">
        <v>0.77777777800000003</v>
      </c>
      <c r="L131" s="10">
        <f t="shared" si="21"/>
        <v>9.3333333360000008</v>
      </c>
      <c r="P131" s="2">
        <f t="shared" si="18"/>
        <v>25</v>
      </c>
      <c r="Q131" s="8">
        <v>2.4</v>
      </c>
      <c r="R131" s="8">
        <f t="shared" si="19"/>
        <v>0.88888888888888884</v>
      </c>
      <c r="S131" s="9">
        <f t="shared" si="20"/>
        <v>22.222222222222221</v>
      </c>
    </row>
    <row r="132" spans="10:19" x14ac:dyDescent="0.2">
      <c r="J132">
        <v>13</v>
      </c>
      <c r="K132">
        <v>0.77777777800000003</v>
      </c>
      <c r="L132" s="10">
        <f t="shared" si="21"/>
        <v>10.111111114</v>
      </c>
      <c r="P132" s="2">
        <f t="shared" si="18"/>
        <v>26</v>
      </c>
      <c r="Q132" s="8">
        <v>2.4</v>
      </c>
      <c r="R132" s="8">
        <f t="shared" si="19"/>
        <v>0.88888888888888884</v>
      </c>
      <c r="S132" s="9">
        <f t="shared" si="20"/>
        <v>23.111111111111111</v>
      </c>
    </row>
    <row r="133" spans="10:19" x14ac:dyDescent="0.2">
      <c r="J133">
        <v>14</v>
      </c>
      <c r="K133">
        <v>0.77777777800000003</v>
      </c>
      <c r="L133" s="10">
        <f t="shared" si="21"/>
        <v>10.888888892000001</v>
      </c>
      <c r="P133" s="2">
        <f t="shared" si="18"/>
        <v>27</v>
      </c>
      <c r="Q133" s="8">
        <v>2.4</v>
      </c>
      <c r="R133" s="8">
        <f t="shared" si="19"/>
        <v>0.88888888888888884</v>
      </c>
      <c r="S133" s="9">
        <f t="shared" si="20"/>
        <v>24</v>
      </c>
    </row>
    <row r="134" spans="10:19" x14ac:dyDescent="0.2">
      <c r="J134">
        <v>15</v>
      </c>
      <c r="K134">
        <v>0.77777777800000003</v>
      </c>
      <c r="L134" s="10">
        <f t="shared" si="21"/>
        <v>11.66666667</v>
      </c>
      <c r="P134" s="2">
        <f t="shared" si="18"/>
        <v>28</v>
      </c>
      <c r="Q134" s="8">
        <v>2.4</v>
      </c>
      <c r="R134" s="8">
        <f t="shared" si="19"/>
        <v>0.88888888888888884</v>
      </c>
      <c r="S134" s="9">
        <f t="shared" si="20"/>
        <v>24.888888888888886</v>
      </c>
    </row>
    <row r="135" spans="10:19" x14ac:dyDescent="0.2">
      <c r="J135">
        <v>16</v>
      </c>
      <c r="K135">
        <v>0.77777777800000003</v>
      </c>
      <c r="L135" s="10">
        <f t="shared" si="21"/>
        <v>12.444444448</v>
      </c>
      <c r="P135" s="2">
        <f t="shared" si="18"/>
        <v>29</v>
      </c>
      <c r="Q135" s="8">
        <v>2.4</v>
      </c>
      <c r="R135" s="8">
        <f t="shared" si="19"/>
        <v>0.88888888888888884</v>
      </c>
      <c r="S135" s="9">
        <f t="shared" si="20"/>
        <v>25.777777777777775</v>
      </c>
    </row>
    <row r="136" spans="10:19" x14ac:dyDescent="0.2">
      <c r="J136">
        <v>17</v>
      </c>
      <c r="K136">
        <v>0.77777777800000003</v>
      </c>
      <c r="L136" s="10">
        <f t="shared" si="21"/>
        <v>13.222222226000001</v>
      </c>
      <c r="P136" s="2">
        <f t="shared" si="18"/>
        <v>30</v>
      </c>
      <c r="Q136" s="8">
        <v>2.4</v>
      </c>
      <c r="R136" s="8">
        <f t="shared" si="19"/>
        <v>0.88888888888888884</v>
      </c>
      <c r="S136" s="9">
        <f t="shared" si="20"/>
        <v>26.666666666666664</v>
      </c>
    </row>
    <row r="137" spans="10:19" x14ac:dyDescent="0.2">
      <c r="J137">
        <v>18</v>
      </c>
      <c r="K137">
        <v>0.77777777800000003</v>
      </c>
      <c r="L137" s="10">
        <f t="shared" si="21"/>
        <v>14.000000004</v>
      </c>
      <c r="P137" s="2">
        <f t="shared" si="18"/>
        <v>31</v>
      </c>
      <c r="Q137" s="8">
        <v>2.4</v>
      </c>
      <c r="R137" s="8">
        <f t="shared" si="19"/>
        <v>0.88888888888888884</v>
      </c>
      <c r="S137" s="9">
        <f t="shared" si="20"/>
        <v>27.555555555555554</v>
      </c>
    </row>
    <row r="138" spans="10:19" x14ac:dyDescent="0.2">
      <c r="J138">
        <v>19</v>
      </c>
      <c r="K138">
        <v>0.77777777800000003</v>
      </c>
      <c r="L138" s="10">
        <f t="shared" si="21"/>
        <v>14.777777782000001</v>
      </c>
      <c r="P138" s="2">
        <f t="shared" si="18"/>
        <v>32</v>
      </c>
      <c r="Q138" s="8">
        <v>2.4</v>
      </c>
      <c r="R138" s="8">
        <f t="shared" si="19"/>
        <v>0.88888888888888884</v>
      </c>
      <c r="S138" s="9">
        <f t="shared" si="20"/>
        <v>28.444444444444443</v>
      </c>
    </row>
    <row r="139" spans="10:19" x14ac:dyDescent="0.2">
      <c r="J139">
        <v>20</v>
      </c>
      <c r="K139">
        <v>0.77777777800000003</v>
      </c>
      <c r="L139" s="10">
        <f t="shared" si="21"/>
        <v>15.55555556</v>
      </c>
      <c r="P139" s="2">
        <f t="shared" si="18"/>
        <v>33</v>
      </c>
      <c r="Q139" s="8">
        <v>2.4</v>
      </c>
      <c r="R139" s="8">
        <f t="shared" si="19"/>
        <v>0.88888888888888884</v>
      </c>
      <c r="S139" s="9">
        <f t="shared" si="20"/>
        <v>29.333333333333332</v>
      </c>
    </row>
    <row r="140" spans="10:19" x14ac:dyDescent="0.2">
      <c r="J140">
        <v>21</v>
      </c>
      <c r="K140">
        <v>0.77777777800000003</v>
      </c>
      <c r="L140" s="10">
        <f t="shared" si="21"/>
        <v>16.333333337999999</v>
      </c>
      <c r="P140" s="2">
        <f t="shared" si="18"/>
        <v>34</v>
      </c>
      <c r="Q140" s="8">
        <v>2.4</v>
      </c>
      <c r="R140" s="8">
        <f t="shared" si="19"/>
        <v>0.88888888888888884</v>
      </c>
      <c r="S140" s="9">
        <f t="shared" si="20"/>
        <v>30.222222222222221</v>
      </c>
    </row>
    <row r="141" spans="10:19" x14ac:dyDescent="0.2">
      <c r="J141">
        <v>22</v>
      </c>
      <c r="K141">
        <v>0.77777777800000003</v>
      </c>
      <c r="L141" s="10">
        <f t="shared" si="21"/>
        <v>17.111111116</v>
      </c>
      <c r="P141" s="2">
        <f t="shared" si="18"/>
        <v>35</v>
      </c>
      <c r="Q141" s="8">
        <v>2.4</v>
      </c>
      <c r="R141" s="8">
        <f t="shared" si="19"/>
        <v>0.88888888888888884</v>
      </c>
      <c r="S141" s="9">
        <f t="shared" si="20"/>
        <v>31.111111111111111</v>
      </c>
    </row>
    <row r="142" spans="10:19" x14ac:dyDescent="0.2">
      <c r="J142">
        <v>23</v>
      </c>
      <c r="K142">
        <v>0.77777777800000003</v>
      </c>
      <c r="L142" s="10">
        <f t="shared" si="21"/>
        <v>17.888888894000001</v>
      </c>
      <c r="P142" s="2">
        <f t="shared" si="18"/>
        <v>36</v>
      </c>
      <c r="Q142" s="8">
        <v>2.4</v>
      </c>
      <c r="R142" s="8">
        <f t="shared" si="19"/>
        <v>0.88888888888888884</v>
      </c>
      <c r="S142" s="9">
        <f t="shared" si="20"/>
        <v>32</v>
      </c>
    </row>
    <row r="143" spans="10:19" x14ac:dyDescent="0.2">
      <c r="J143">
        <v>24</v>
      </c>
      <c r="K143">
        <v>0.77777777800000003</v>
      </c>
      <c r="L143" s="10">
        <f t="shared" si="21"/>
        <v>18.666666672000002</v>
      </c>
      <c r="P143" s="2">
        <f t="shared" si="18"/>
        <v>37</v>
      </c>
      <c r="Q143" s="8">
        <v>2.4</v>
      </c>
      <c r="R143" s="8">
        <f t="shared" si="19"/>
        <v>0.88888888888888884</v>
      </c>
      <c r="S143" s="9">
        <f t="shared" si="20"/>
        <v>32.888888888888886</v>
      </c>
    </row>
    <row r="144" spans="10:19" x14ac:dyDescent="0.2">
      <c r="J144">
        <v>25</v>
      </c>
      <c r="K144">
        <v>0.77777777800000003</v>
      </c>
      <c r="L144" s="10">
        <f t="shared" si="21"/>
        <v>19.444444450000002</v>
      </c>
      <c r="P144" s="2">
        <f t="shared" si="18"/>
        <v>38</v>
      </c>
      <c r="Q144" s="8">
        <v>2.4</v>
      </c>
      <c r="R144" s="8">
        <f t="shared" si="19"/>
        <v>0.88888888888888884</v>
      </c>
      <c r="S144" s="9">
        <f t="shared" si="20"/>
        <v>33.777777777777779</v>
      </c>
    </row>
    <row r="145" spans="10:19" x14ac:dyDescent="0.2">
      <c r="J145">
        <v>26</v>
      </c>
      <c r="K145">
        <v>0.77777777800000003</v>
      </c>
      <c r="L145" s="10">
        <f t="shared" si="21"/>
        <v>20.222222228</v>
      </c>
      <c r="P145" s="2">
        <f t="shared" si="18"/>
        <v>39</v>
      </c>
      <c r="Q145" s="8">
        <v>2.4</v>
      </c>
      <c r="R145" s="8">
        <f t="shared" si="19"/>
        <v>0.88888888888888884</v>
      </c>
      <c r="S145" s="9">
        <f t="shared" si="20"/>
        <v>34.666666666666664</v>
      </c>
    </row>
    <row r="146" spans="10:19" x14ac:dyDescent="0.2">
      <c r="J146">
        <v>27</v>
      </c>
      <c r="K146">
        <v>0.77777777800000003</v>
      </c>
      <c r="L146" s="10">
        <f t="shared" si="21"/>
        <v>21.000000006</v>
      </c>
      <c r="P146" s="2">
        <f t="shared" si="18"/>
        <v>40</v>
      </c>
      <c r="Q146" s="8">
        <v>2.4</v>
      </c>
      <c r="R146" s="8">
        <f t="shared" si="19"/>
        <v>0.88888888888888884</v>
      </c>
      <c r="S146" s="9">
        <f t="shared" si="20"/>
        <v>35.555555555555557</v>
      </c>
    </row>
    <row r="147" spans="10:19" x14ac:dyDescent="0.2">
      <c r="J147">
        <v>28</v>
      </c>
      <c r="K147">
        <v>0.77777777800000003</v>
      </c>
      <c r="L147" s="10">
        <f t="shared" si="21"/>
        <v>21.777777784000001</v>
      </c>
      <c r="P147" s="2">
        <f t="shared" si="18"/>
        <v>41</v>
      </c>
      <c r="Q147" s="8">
        <v>2.4</v>
      </c>
      <c r="R147" s="8">
        <f t="shared" si="19"/>
        <v>0.88888888888888884</v>
      </c>
      <c r="S147" s="9">
        <f t="shared" si="20"/>
        <v>36.444444444444443</v>
      </c>
    </row>
    <row r="148" spans="10:19" x14ac:dyDescent="0.2">
      <c r="J148">
        <v>29</v>
      </c>
      <c r="K148">
        <v>0.77777777800000003</v>
      </c>
      <c r="L148" s="10">
        <f t="shared" si="21"/>
        <v>22.555555562000002</v>
      </c>
      <c r="P148" s="2">
        <f t="shared" si="18"/>
        <v>42</v>
      </c>
      <c r="Q148" s="8">
        <v>2.4</v>
      </c>
      <c r="R148" s="8">
        <f t="shared" si="19"/>
        <v>0.88888888888888884</v>
      </c>
      <c r="S148" s="9">
        <f t="shared" si="20"/>
        <v>37.333333333333329</v>
      </c>
    </row>
    <row r="149" spans="10:19" x14ac:dyDescent="0.2">
      <c r="J149">
        <v>30</v>
      </c>
      <c r="K149">
        <v>0.77777777800000003</v>
      </c>
      <c r="L149" s="10">
        <f t="shared" si="21"/>
        <v>23.333333339999999</v>
      </c>
      <c r="P149" s="2">
        <f t="shared" si="18"/>
        <v>43</v>
      </c>
      <c r="Q149" s="8">
        <v>2.4</v>
      </c>
      <c r="R149" s="8">
        <f t="shared" si="19"/>
        <v>0.88888888888888884</v>
      </c>
      <c r="S149" s="9">
        <f t="shared" si="20"/>
        <v>38.222222222222221</v>
      </c>
    </row>
    <row r="150" spans="10:19" x14ac:dyDescent="0.2">
      <c r="J150">
        <v>31</v>
      </c>
      <c r="K150">
        <v>0.77777777800000003</v>
      </c>
      <c r="L150" s="10">
        <f t="shared" si="21"/>
        <v>24.111111118</v>
      </c>
      <c r="P150" s="2">
        <f t="shared" si="18"/>
        <v>44</v>
      </c>
      <c r="Q150" s="8">
        <v>2.4</v>
      </c>
      <c r="R150" s="8">
        <f t="shared" si="19"/>
        <v>0.88888888888888884</v>
      </c>
      <c r="S150" s="9">
        <f t="shared" si="20"/>
        <v>39.111111111111107</v>
      </c>
    </row>
    <row r="151" spans="10:19" x14ac:dyDescent="0.2">
      <c r="J151">
        <v>32</v>
      </c>
      <c r="K151">
        <v>0.77777777800000003</v>
      </c>
      <c r="L151" s="10">
        <f t="shared" si="21"/>
        <v>24.888888896000001</v>
      </c>
      <c r="P151" s="2">
        <f t="shared" si="18"/>
        <v>45</v>
      </c>
      <c r="Q151" s="8">
        <v>2.4</v>
      </c>
      <c r="R151" s="8">
        <f t="shared" si="19"/>
        <v>0.88888888888888884</v>
      </c>
      <c r="S151" s="9">
        <f t="shared" si="20"/>
        <v>40</v>
      </c>
    </row>
    <row r="152" spans="10:19" x14ac:dyDescent="0.2">
      <c r="J152">
        <v>33</v>
      </c>
      <c r="K152">
        <v>0.77777777800000003</v>
      </c>
      <c r="L152" s="10">
        <f t="shared" si="21"/>
        <v>25.666666674000002</v>
      </c>
      <c r="P152" s="2">
        <f t="shared" si="18"/>
        <v>46</v>
      </c>
      <c r="Q152" s="8">
        <v>2.4</v>
      </c>
      <c r="R152" s="8">
        <f t="shared" si="19"/>
        <v>0.88888888888888884</v>
      </c>
      <c r="S152" s="9">
        <f t="shared" si="20"/>
        <v>40.888888888888886</v>
      </c>
    </row>
    <row r="153" spans="10:19" x14ac:dyDescent="0.2">
      <c r="J153">
        <v>34</v>
      </c>
      <c r="K153">
        <v>0.77777777800000003</v>
      </c>
      <c r="L153" s="10">
        <f t="shared" si="21"/>
        <v>26.444444452000003</v>
      </c>
      <c r="P153" s="2">
        <f t="shared" si="18"/>
        <v>47</v>
      </c>
      <c r="Q153" s="8">
        <v>2.4</v>
      </c>
      <c r="R153" s="8">
        <f t="shared" si="19"/>
        <v>0.88888888888888884</v>
      </c>
      <c r="S153" s="9">
        <f t="shared" si="20"/>
        <v>41.777777777777779</v>
      </c>
    </row>
    <row r="154" spans="10:19" x14ac:dyDescent="0.2">
      <c r="J154">
        <v>35</v>
      </c>
      <c r="K154">
        <v>0.77777777800000003</v>
      </c>
      <c r="L154" s="10">
        <f t="shared" si="21"/>
        <v>27.22222223</v>
      </c>
      <c r="P154" s="2">
        <f t="shared" si="18"/>
        <v>48</v>
      </c>
      <c r="Q154" s="8">
        <v>2.4</v>
      </c>
      <c r="R154" s="8">
        <f t="shared" si="19"/>
        <v>0.88888888888888884</v>
      </c>
      <c r="S154" s="9">
        <f t="shared" si="20"/>
        <v>42.666666666666664</v>
      </c>
    </row>
    <row r="155" spans="10:19" x14ac:dyDescent="0.2">
      <c r="J155">
        <v>36</v>
      </c>
      <c r="K155">
        <v>0.77777777800000003</v>
      </c>
      <c r="L155" s="10">
        <f t="shared" si="21"/>
        <v>28.000000008000001</v>
      </c>
    </row>
    <row r="156" spans="10:19" x14ac:dyDescent="0.2">
      <c r="J156">
        <v>37</v>
      </c>
      <c r="K156">
        <v>0.77777777800000003</v>
      </c>
      <c r="L156" s="10">
        <f t="shared" si="21"/>
        <v>28.777777786000001</v>
      </c>
    </row>
    <row r="157" spans="10:19" x14ac:dyDescent="0.2">
      <c r="J157">
        <v>38</v>
      </c>
      <c r="K157">
        <v>0.77777777800000003</v>
      </c>
      <c r="L157" s="10">
        <f t="shared" si="21"/>
        <v>29.555555564000002</v>
      </c>
    </row>
    <row r="158" spans="10:19" x14ac:dyDescent="0.2">
      <c r="J158">
        <v>39</v>
      </c>
      <c r="K158">
        <v>0.77777777800000003</v>
      </c>
      <c r="L158" s="10">
        <f t="shared" si="21"/>
        <v>30.333333342</v>
      </c>
    </row>
    <row r="159" spans="10:19" x14ac:dyDescent="0.2">
      <c r="J159">
        <v>40</v>
      </c>
      <c r="K159">
        <v>0.77777777800000003</v>
      </c>
      <c r="L159" s="10">
        <f t="shared" si="21"/>
        <v>31.11111112</v>
      </c>
    </row>
    <row r="160" spans="10:19" x14ac:dyDescent="0.2">
      <c r="J160">
        <v>41</v>
      </c>
      <c r="K160">
        <v>0.77777777800000003</v>
      </c>
      <c r="L160" s="10">
        <f t="shared" si="21"/>
        <v>31.888888898000001</v>
      </c>
    </row>
    <row r="161" spans="10:12" x14ac:dyDescent="0.2">
      <c r="J161">
        <v>42</v>
      </c>
      <c r="K161">
        <v>0.77777777800000003</v>
      </c>
      <c r="L161" s="10">
        <f t="shared" si="21"/>
        <v>32.666666675999998</v>
      </c>
    </row>
    <row r="162" spans="10:12" x14ac:dyDescent="0.2">
      <c r="J162">
        <v>43</v>
      </c>
      <c r="K162">
        <v>0.77777777800000003</v>
      </c>
      <c r="L162" s="10">
        <f t="shared" si="21"/>
        <v>33.444444453999999</v>
      </c>
    </row>
    <row r="163" spans="10:12" x14ac:dyDescent="0.2">
      <c r="J163">
        <v>44</v>
      </c>
      <c r="K163">
        <v>0.77777777800000003</v>
      </c>
      <c r="L163" s="10">
        <f t="shared" si="21"/>
        <v>34.222222232</v>
      </c>
    </row>
    <row r="164" spans="10:12" x14ac:dyDescent="0.2">
      <c r="J164">
        <v>45</v>
      </c>
      <c r="K164">
        <v>0.77777777800000003</v>
      </c>
      <c r="L164" s="10">
        <f t="shared" si="21"/>
        <v>35.000000010000001</v>
      </c>
    </row>
    <row r="165" spans="10:12" x14ac:dyDescent="0.2">
      <c r="J165">
        <v>46</v>
      </c>
      <c r="K165">
        <v>0.77777777800000003</v>
      </c>
      <c r="L165" s="10">
        <f t="shared" si="21"/>
        <v>35.777777788000002</v>
      </c>
    </row>
    <row r="166" spans="10:12" x14ac:dyDescent="0.2">
      <c r="J166">
        <v>47</v>
      </c>
      <c r="K166">
        <v>0.77777777800000003</v>
      </c>
      <c r="L166" s="10">
        <f t="shared" si="21"/>
        <v>36.555555566000002</v>
      </c>
    </row>
    <row r="167" spans="10:12" x14ac:dyDescent="0.2">
      <c r="J167">
        <v>48</v>
      </c>
      <c r="K167">
        <v>0.77777777800000003</v>
      </c>
      <c r="L167" s="10">
        <f t="shared" si="21"/>
        <v>37.333333344000003</v>
      </c>
    </row>
  </sheetData>
  <mergeCells count="4">
    <mergeCell ref="B1:I1"/>
    <mergeCell ref="N4:V4"/>
    <mergeCell ref="W4:Z4"/>
    <mergeCell ref="P105:S105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Mostafa Mehrabi</cp:lastModifiedBy>
  <cp:revision>98</cp:revision>
  <dcterms:created xsi:type="dcterms:W3CDTF">2016-07-20T21:05:23Z</dcterms:created>
  <dcterms:modified xsi:type="dcterms:W3CDTF">2017-09-14T07:09:55Z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