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evin\Dropbox\Administracion\2025\FINANZAS 2025\"/>
    </mc:Choice>
  </mc:AlternateContent>
  <xr:revisionPtr revIDLastSave="0" documentId="13_ncr:1_{23426D8B-97D0-4C69-BC99-77B1F5C09E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7" i="1" l="1"/>
  <c r="F288" i="1"/>
  <c r="F286" i="1"/>
  <c r="F289" i="1"/>
  <c r="F290" i="1"/>
  <c r="F291" i="1"/>
  <c r="F292" i="1"/>
  <c r="F293" i="1"/>
  <c r="F267" i="1"/>
  <c r="F268" i="1"/>
  <c r="F269" i="1"/>
  <c r="F270" i="1"/>
  <c r="F271" i="1"/>
  <c r="F266" i="1"/>
  <c r="F264" i="1"/>
  <c r="F277" i="1"/>
  <c r="F278" i="1"/>
  <c r="F279" i="1"/>
  <c r="F280" i="1"/>
  <c r="F281" i="1"/>
  <c r="F282" i="1"/>
  <c r="F283" i="1"/>
  <c r="F284" i="1"/>
  <c r="F285" i="1"/>
  <c r="F265" i="1"/>
  <c r="F263" i="1"/>
  <c r="F262" i="1"/>
  <c r="F261" i="1"/>
  <c r="F259" i="1"/>
  <c r="F260" i="1"/>
  <c r="F249" i="1"/>
  <c r="F250" i="1"/>
  <c r="F251" i="1"/>
  <c r="F272" i="1"/>
  <c r="F273" i="1"/>
  <c r="F274" i="1"/>
  <c r="F378" i="1" l="1"/>
  <c r="F379" i="1"/>
  <c r="F380" i="1"/>
  <c r="F381" i="1"/>
  <c r="F382" i="1"/>
  <c r="F383" i="1"/>
  <c r="F254" i="1"/>
  <c r="F255" i="1"/>
  <c r="F256" i="1"/>
  <c r="F257" i="1"/>
  <c r="F258" i="1"/>
  <c r="F275" i="1"/>
  <c r="F276" i="1"/>
  <c r="F239" i="1"/>
  <c r="F240" i="1"/>
  <c r="F241" i="1"/>
  <c r="F242" i="1"/>
  <c r="F243" i="1"/>
  <c r="F244" i="1"/>
  <c r="F245" i="1"/>
  <c r="F246" i="1"/>
  <c r="F247" i="1"/>
  <c r="F248" i="1"/>
  <c r="F252" i="1"/>
  <c r="F253" i="1"/>
  <c r="F232" i="1"/>
  <c r="F233" i="1"/>
  <c r="F234" i="1"/>
  <c r="F235" i="1"/>
  <c r="F236" i="1"/>
  <c r="F237" i="1"/>
  <c r="F238" i="1"/>
  <c r="F223" i="1"/>
  <c r="F224" i="1"/>
  <c r="F225" i="1"/>
  <c r="F226" i="1"/>
  <c r="F227" i="1"/>
  <c r="F228" i="1"/>
  <c r="F229" i="1"/>
  <c r="F230" i="1"/>
  <c r="F231" i="1"/>
  <c r="F213" i="1"/>
  <c r="F214" i="1"/>
  <c r="F215" i="1"/>
  <c r="F216" i="1"/>
  <c r="F217" i="1"/>
  <c r="F218" i="1"/>
  <c r="F219" i="1"/>
  <c r="F220" i="1"/>
  <c r="F221" i="1"/>
  <c r="F222" i="1"/>
  <c r="E178" i="1"/>
  <c r="F178" i="1" s="1"/>
  <c r="E177" i="1"/>
  <c r="F177" i="1" s="1"/>
  <c r="E176" i="1"/>
  <c r="F176" i="1" s="1"/>
  <c r="F198" i="1"/>
  <c r="F199" i="1"/>
  <c r="F200" i="1"/>
  <c r="F201" i="1"/>
  <c r="F202" i="1"/>
  <c r="F203" i="1"/>
  <c r="F204" i="1"/>
  <c r="F205" i="1"/>
  <c r="F206" i="1"/>
  <c r="F207" i="1"/>
  <c r="F190" i="1"/>
  <c r="F191" i="1"/>
  <c r="F192" i="1"/>
  <c r="F193" i="1"/>
  <c r="F194" i="1"/>
  <c r="F195" i="1"/>
  <c r="F196" i="1"/>
  <c r="F197" i="1"/>
  <c r="F179" i="1"/>
  <c r="F180" i="1"/>
  <c r="F181" i="1"/>
  <c r="F182" i="1"/>
  <c r="F183" i="1"/>
  <c r="F184" i="1"/>
  <c r="F185" i="1"/>
  <c r="F186" i="1"/>
  <c r="F187" i="1"/>
  <c r="F188" i="1"/>
  <c r="F189" i="1"/>
  <c r="F174" i="1"/>
  <c r="F175" i="1"/>
  <c r="F173" i="1"/>
  <c r="F208" i="1"/>
  <c r="F209" i="1"/>
  <c r="F210" i="1"/>
  <c r="F211" i="1"/>
  <c r="F212" i="1"/>
  <c r="F167" i="1"/>
  <c r="F168" i="1"/>
  <c r="F165" i="1"/>
  <c r="E166" i="1"/>
  <c r="F166" i="1" s="1"/>
  <c r="F169" i="1"/>
  <c r="F170" i="1"/>
  <c r="F171" i="1"/>
  <c r="F172" i="1"/>
  <c r="F294" i="1"/>
  <c r="F157" i="1"/>
  <c r="F156" i="1"/>
  <c r="F158" i="1"/>
  <c r="F159" i="1"/>
  <c r="F160" i="1"/>
  <c r="F161" i="1"/>
  <c r="F162" i="1"/>
  <c r="F163" i="1"/>
  <c r="F164" i="1"/>
  <c r="F139" i="1" l="1"/>
  <c r="F140" i="1"/>
  <c r="F141" i="1"/>
  <c r="F142" i="1"/>
  <c r="F143" i="1"/>
  <c r="F144" i="1"/>
  <c r="F145" i="1"/>
  <c r="F146" i="1"/>
  <c r="F147" i="1"/>
  <c r="F148" i="1"/>
  <c r="F149" i="1"/>
  <c r="F150" i="1"/>
  <c r="F131" i="1"/>
  <c r="F132" i="1"/>
  <c r="F133" i="1"/>
  <c r="F134" i="1"/>
  <c r="F135" i="1"/>
  <c r="F136" i="1"/>
  <c r="F137" i="1"/>
  <c r="F138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92" i="1"/>
  <c r="F93" i="1"/>
  <c r="F94" i="1"/>
  <c r="F95" i="1"/>
  <c r="F96" i="1"/>
  <c r="F97" i="1"/>
  <c r="F81" i="1"/>
  <c r="F86" i="1"/>
  <c r="F87" i="1"/>
  <c r="F88" i="1"/>
  <c r="F89" i="1"/>
  <c r="F79" i="1"/>
  <c r="F80" i="1"/>
  <c r="F77" i="1"/>
  <c r="F76" i="1"/>
  <c r="F66" i="1"/>
  <c r="F67" i="1"/>
  <c r="F68" i="1"/>
  <c r="F69" i="1"/>
  <c r="F70" i="1"/>
  <c r="F71" i="1"/>
  <c r="F72" i="1"/>
  <c r="F73" i="1"/>
  <c r="F74" i="1"/>
  <c r="F75" i="1"/>
  <c r="F78" i="1"/>
  <c r="F59" i="1"/>
  <c r="F60" i="1"/>
  <c r="F61" i="1"/>
  <c r="F62" i="1"/>
  <c r="F63" i="1"/>
  <c r="F64" i="1"/>
  <c r="F65" i="1"/>
  <c r="F56" i="1"/>
  <c r="F57" i="1"/>
  <c r="F55" i="1"/>
  <c r="F54" i="1"/>
  <c r="F49" i="1"/>
  <c r="F46" i="1"/>
  <c r="F47" i="1"/>
  <c r="F48" i="1"/>
  <c r="F50" i="1"/>
  <c r="F51" i="1"/>
  <c r="F52" i="1"/>
  <c r="F53" i="1"/>
  <c r="F58" i="1"/>
  <c r="F43" i="1"/>
  <c r="F44" i="1"/>
  <c r="F45" i="1"/>
  <c r="F42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5" i="1"/>
  <c r="F26" i="1"/>
  <c r="F27" i="1"/>
  <c r="F16" i="1"/>
  <c r="F17" i="1"/>
  <c r="F18" i="1"/>
  <c r="F19" i="1"/>
  <c r="F20" i="1"/>
  <c r="F21" i="1"/>
  <c r="F22" i="1"/>
  <c r="F23" i="1"/>
  <c r="F24" i="1"/>
  <c r="F84" i="1"/>
  <c r="F82" i="1"/>
  <c r="F83" i="1"/>
  <c r="F8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90" i="1"/>
  <c r="F91" i="1"/>
  <c r="F98" i="1"/>
  <c r="F114" i="1"/>
  <c r="F151" i="1"/>
  <c r="F152" i="1"/>
  <c r="F153" i="1"/>
  <c r="F154" i="1"/>
  <c r="F155" i="1"/>
  <c r="F295" i="1"/>
  <c r="F296" i="1"/>
  <c r="F297" i="1"/>
  <c r="F99" i="1"/>
  <c r="F100" i="1"/>
  <c r="F102" i="1"/>
  <c r="F298" i="1"/>
  <c r="F101" i="1"/>
  <c r="F299" i="1"/>
  <c r="F300" i="1"/>
  <c r="F103" i="1"/>
  <c r="F301" i="1"/>
  <c r="F104" i="1"/>
  <c r="F105" i="1"/>
  <c r="F106" i="1"/>
  <c r="F107" i="1"/>
  <c r="F109" i="1"/>
  <c r="F110" i="1"/>
  <c r="F111" i="1"/>
  <c r="F112" i="1"/>
  <c r="F113" i="1"/>
  <c r="F302" i="1"/>
  <c r="F303" i="1"/>
  <c r="F304" i="1"/>
  <c r="F305" i="1"/>
  <c r="F306" i="1"/>
  <c r="F307" i="1"/>
  <c r="F308" i="1"/>
  <c r="F1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2" i="1"/>
  <c r="E363" i="1"/>
  <c r="F363" i="1" s="1"/>
</calcChain>
</file>

<file path=xl/sharedStrings.xml><?xml version="1.0" encoding="utf-8"?>
<sst xmlns="http://schemas.openxmlformats.org/spreadsheetml/2006/main" count="1453" uniqueCount="405">
  <si>
    <t>FECHA</t>
  </si>
  <si>
    <t>N FACTURA</t>
  </si>
  <si>
    <t>DESCRIPCION</t>
  </si>
  <si>
    <t>CANTIDAD</t>
  </si>
  <si>
    <t>PRECIO</t>
  </si>
  <si>
    <t>TOTAL</t>
  </si>
  <si>
    <t>PROVEEDOR</t>
  </si>
  <si>
    <t>ESTADO</t>
  </si>
  <si>
    <t>N00010-00076918</t>
  </si>
  <si>
    <t>TEKNAMIX BOVINOS 2%</t>
  </si>
  <si>
    <t>TEKNAL</t>
  </si>
  <si>
    <t>PAGADO</t>
  </si>
  <si>
    <t>N00010-00076963</t>
  </si>
  <si>
    <t>N00010-00076620</t>
  </si>
  <si>
    <t>N00003-00000873</t>
  </si>
  <si>
    <t>FLETE SOJA</t>
  </si>
  <si>
    <t>AMIN MIGUEL</t>
  </si>
  <si>
    <t>N00001-00000395</t>
  </si>
  <si>
    <t>BIROLO NICOLAS</t>
  </si>
  <si>
    <t>N00001-00000396</t>
  </si>
  <si>
    <t>N0002-00021670</t>
  </si>
  <si>
    <t>MDB</t>
  </si>
  <si>
    <t>N0002-00024761</t>
  </si>
  <si>
    <t>N0002-00024744</t>
  </si>
  <si>
    <t>N0002-00024633</t>
  </si>
  <si>
    <t>N0002-00023973</t>
  </si>
  <si>
    <t>N0002-00021582</t>
  </si>
  <si>
    <t>N00001-00000385</t>
  </si>
  <si>
    <t>N00002-00000031</t>
  </si>
  <si>
    <t>SERVICIO DE EMBOLSADO</t>
  </si>
  <si>
    <t>GIL NORBERTO</t>
  </si>
  <si>
    <t>N00003-00000152</t>
  </si>
  <si>
    <t>LABORES AGRICOLAS EXTRACCION SOJA</t>
  </si>
  <si>
    <t xml:space="preserve">EL POLO </t>
  </si>
  <si>
    <t>N0002-00011936</t>
  </si>
  <si>
    <t>ORRING NITRILO</t>
  </si>
  <si>
    <t>ESPINAGRO</t>
  </si>
  <si>
    <t xml:space="preserve">RESPALDO TEFLON </t>
  </si>
  <si>
    <t>ALEMITES RECTOS</t>
  </si>
  <si>
    <t>N0002-00023560</t>
  </si>
  <si>
    <t xml:space="preserve">GUANTE MOTEADO </t>
  </si>
  <si>
    <t>HUINCAGRO</t>
  </si>
  <si>
    <t>GUANTE SUPERVISOR VAQUETA</t>
  </si>
  <si>
    <t>NIPLE ENGRASE</t>
  </si>
  <si>
    <t xml:space="preserve">CAÑO CODO </t>
  </si>
  <si>
    <t>N00002-00000845</t>
  </si>
  <si>
    <t>FLETE HACIENDA SWIFT</t>
  </si>
  <si>
    <t>DE DIOS FACUNDO</t>
  </si>
  <si>
    <t>N00002-00000846</t>
  </si>
  <si>
    <t>N00003-00000157</t>
  </si>
  <si>
    <t>N00004-00000881</t>
  </si>
  <si>
    <t>IODURO DE SODIO</t>
  </si>
  <si>
    <t>LA YUNTA</t>
  </si>
  <si>
    <t xml:space="preserve">CAN FEED </t>
  </si>
  <si>
    <t>BIOMAX</t>
  </si>
  <si>
    <t>N0002-00000367</t>
  </si>
  <si>
    <t>HONORARIOS PROFESIONALES</t>
  </si>
  <si>
    <t>PICCIOCHI FEDE</t>
  </si>
  <si>
    <t>N00010-00078107</t>
  </si>
  <si>
    <t>N00002-00000791</t>
  </si>
  <si>
    <t>ROMERO JOSE</t>
  </si>
  <si>
    <t>N0003-00021042</t>
  </si>
  <si>
    <t xml:space="preserve">MAPELASTIC COMPONENTE </t>
  </si>
  <si>
    <t>MARCU</t>
  </si>
  <si>
    <t>SIKAGROUT BOLSA</t>
  </si>
  <si>
    <t>N00002-00000034</t>
  </si>
  <si>
    <t>ASESORAMIENTO AGRONOMICO</t>
  </si>
  <si>
    <t>DIAZ ALEXIS</t>
  </si>
  <si>
    <t>N00002-00002991</t>
  </si>
  <si>
    <t>FLETES A BALCARCE HACIENDA</t>
  </si>
  <si>
    <t>FERRERE AGUSTIN</t>
  </si>
  <si>
    <t>SEGURO PEAJE</t>
  </si>
  <si>
    <t>N0002-00006025</t>
  </si>
  <si>
    <t>PUNTERA PLASTICA</t>
  </si>
  <si>
    <t>EL CALDEN</t>
  </si>
  <si>
    <t>MANIJA AISLADA CON RESORTE</t>
  </si>
  <si>
    <t>COMEDORES PREMIUM</t>
  </si>
  <si>
    <t>POUR METRIN</t>
  </si>
  <si>
    <t>N0005-00012929</t>
  </si>
  <si>
    <t>PONEDORA ADULTA 25KG METRIVE</t>
  </si>
  <si>
    <t>TARQUINO</t>
  </si>
  <si>
    <t>N0003-00004844</t>
  </si>
  <si>
    <t>TORN ALLEN</t>
  </si>
  <si>
    <t>BULTOR</t>
  </si>
  <si>
    <t>CINTA ADELBRAS MULTIUSO</t>
  </si>
  <si>
    <t>CINTA METRICA</t>
  </si>
  <si>
    <t>CUERO CANILLA</t>
  </si>
  <si>
    <t>PICO HIDRAULICO</t>
  </si>
  <si>
    <t>MACHO BREMEN</t>
  </si>
  <si>
    <t>N0005-00009236</t>
  </si>
  <si>
    <t>LA FORTALEZA</t>
  </si>
  <si>
    <t>N0001-00000301</t>
  </si>
  <si>
    <t>ACEITE STHIL</t>
  </si>
  <si>
    <t>LEDESMA SILVANA</t>
  </si>
  <si>
    <t>AFILADO Y LIMPIEZA</t>
  </si>
  <si>
    <t>N0001-00002956</t>
  </si>
  <si>
    <t>AISLADOR CAMPANITA PLASTICO</t>
  </si>
  <si>
    <t>FERRESUR</t>
  </si>
  <si>
    <t>PENDIENTE</t>
  </si>
  <si>
    <t xml:space="preserve">TIRAFONDOO HO ZINC </t>
  </si>
  <si>
    <t>ARANDELA PLANA</t>
  </si>
  <si>
    <t>CHAPA CINC</t>
  </si>
  <si>
    <t>DISCO ABRAS DE CORTE PLANO</t>
  </si>
  <si>
    <t>CLAVO CABEZA DE PLOMO 3´ACINDAR</t>
  </si>
  <si>
    <t>CLAVO CABEZA DE PLOMO 3´HERQUE</t>
  </si>
  <si>
    <t>SOPORTE P/CANALETA 1/2 CAÑA</t>
  </si>
  <si>
    <t>CLAVO ESPIRALADO</t>
  </si>
  <si>
    <t xml:space="preserve">VENDA 20CM </t>
  </si>
  <si>
    <t>BOQUETA 1/2 CAÑA</t>
  </si>
  <si>
    <t>CODO PVC</t>
  </si>
  <si>
    <t>CUPLA 100 PVC</t>
  </si>
  <si>
    <t>REMACHE POP</t>
  </si>
  <si>
    <t>ADHESIVO PVC 30 CC</t>
  </si>
  <si>
    <t>N0003-00004510</t>
  </si>
  <si>
    <t>BATERIA MOURA</t>
  </si>
  <si>
    <t>GOMERIA OCHOA</t>
  </si>
  <si>
    <t>N0002-00019176</t>
  </si>
  <si>
    <t>FUELLE BUCO 51MM FERT</t>
  </si>
  <si>
    <t>CENTENO</t>
  </si>
  <si>
    <t>ACOPLE RAPIDO JD 1/2 C/SEGUR</t>
  </si>
  <si>
    <t>ACOPLE RAPIDO C/PUNTA</t>
  </si>
  <si>
    <t>ROD 22212 C3 URB</t>
  </si>
  <si>
    <t>RETEN SAV 6720</t>
  </si>
  <si>
    <t>RETEN DBH 6637</t>
  </si>
  <si>
    <t>N00001-0000355</t>
  </si>
  <si>
    <t>BUJES PARRILLA</t>
  </si>
  <si>
    <t>LEO FERNANDEZ</t>
  </si>
  <si>
    <t>BOLILLERO DELANTERO DER</t>
  </si>
  <si>
    <t>ALINEACION Y MOM</t>
  </si>
  <si>
    <t>N0003-00004950</t>
  </si>
  <si>
    <t>SOGA MOTOR NYLON POLIESTER</t>
  </si>
  <si>
    <t>MT GORDON NYLON 4MM MOTOSIERRA</t>
  </si>
  <si>
    <t>GUANTE MOTEADO</t>
  </si>
  <si>
    <t>KG ALAMBRE GALVANIZADO</t>
  </si>
  <si>
    <t>FORTEX</t>
  </si>
  <si>
    <t>N0005-00013156</t>
  </si>
  <si>
    <t xml:space="preserve">CELO CHECK </t>
  </si>
  <si>
    <t>N00001-00000362</t>
  </si>
  <si>
    <t>ROTULAS</t>
  </si>
  <si>
    <t>N0002-00000312</t>
  </si>
  <si>
    <t>MOLINO BRETES: ARREGLO VALVULAS</t>
  </si>
  <si>
    <t>CORTI</t>
  </si>
  <si>
    <t>MOLINO BRETES: ARREGLO VARILLA</t>
  </si>
  <si>
    <t>BAJAR MAQUINA MOLINO CASA</t>
  </si>
  <si>
    <t>AGRONASAJA</t>
  </si>
  <si>
    <t>N0003-00028103</t>
  </si>
  <si>
    <t>A35 T GOLD</t>
  </si>
  <si>
    <t>N0003-00011174</t>
  </si>
  <si>
    <t>INTERESES GANADOS</t>
  </si>
  <si>
    <t>N00003-00000931</t>
  </si>
  <si>
    <t>RESERVAS FORRAJES</t>
  </si>
  <si>
    <t>MARGARIA</t>
  </si>
  <si>
    <t>N00002-00000192</t>
  </si>
  <si>
    <t>COSECHA SOJA</t>
  </si>
  <si>
    <t>LUCARELLI AGUSTIN</t>
  </si>
  <si>
    <t>N00003-00000176</t>
  </si>
  <si>
    <t>ALTINA JOSE</t>
  </si>
  <si>
    <t>N0002-00016973</t>
  </si>
  <si>
    <t>FLETE FERTILIZANTES</t>
  </si>
  <si>
    <t>N00004-00000630</t>
  </si>
  <si>
    <t>SIMPARICA</t>
  </si>
  <si>
    <t>PRETAL NEOPRENE</t>
  </si>
  <si>
    <t>CORREA</t>
  </si>
  <si>
    <t>DEXAMETASONA</t>
  </si>
  <si>
    <t>RIOFLUNIXIN</t>
  </si>
  <si>
    <t>NORCILINA</t>
  </si>
  <si>
    <t>CURPHORMONE</t>
  </si>
  <si>
    <t>IDOCOLINA</t>
  </si>
  <si>
    <t>N00002-00000041</t>
  </si>
  <si>
    <t>CESAR DIAZ</t>
  </si>
  <si>
    <t>N00002-00000038</t>
  </si>
  <si>
    <t>N00002-00000035</t>
  </si>
  <si>
    <t>N00003-00008092</t>
  </si>
  <si>
    <t>BATERIAS 12X75</t>
  </si>
  <si>
    <t>GARELLO</t>
  </si>
  <si>
    <t>N0003-00004216</t>
  </si>
  <si>
    <t>BULONES CAB REDONDA</t>
  </si>
  <si>
    <t>KG ARANDELAS</t>
  </si>
  <si>
    <t>MT MANGUERA RIEGO</t>
  </si>
  <si>
    <t>ANTEOJOS ANTIRRAYA</t>
  </si>
  <si>
    <t>MECHA 3 PUNTAS</t>
  </si>
  <si>
    <t>ANTE.POLIC.PATA REGUL</t>
  </si>
  <si>
    <t>TOR TANQUE</t>
  </si>
  <si>
    <t>ZANOTTO</t>
  </si>
  <si>
    <t>N00002-00002804</t>
  </si>
  <si>
    <t>LIQUIDO FRENO</t>
  </si>
  <si>
    <t>REPARACION CILINDRO</t>
  </si>
  <si>
    <t>JUNTA HOMOCINETICA</t>
  </si>
  <si>
    <t>CRUCETA UNIVERSAL</t>
  </si>
  <si>
    <t>BUJE ELASTICO</t>
  </si>
  <si>
    <t>ESCOBILLA LIMPIAPARABRISAS</t>
  </si>
  <si>
    <t>CABLE CEBADOR</t>
  </si>
  <si>
    <t>AGUA DESTILADA</t>
  </si>
  <si>
    <t>REFRIGERANTE</t>
  </si>
  <si>
    <t>TAPA RADIADOR</t>
  </si>
  <si>
    <t>BIELETA BARRA ESTABILIZADORA</t>
  </si>
  <si>
    <t>TRIVERO</t>
  </si>
  <si>
    <t>N0004-00010144</t>
  </si>
  <si>
    <t>DYNATRANS</t>
  </si>
  <si>
    <t>TRANSMISION</t>
  </si>
  <si>
    <t>MULTIS 2X18</t>
  </si>
  <si>
    <t>N00001-00000282</t>
  </si>
  <si>
    <t>CONTROL NIVEL ACEITE</t>
  </si>
  <si>
    <t>ROTACION Y ALINEACION</t>
  </si>
  <si>
    <t>BALANCEO</t>
  </si>
  <si>
    <t>FERNANDEZ LEO</t>
  </si>
  <si>
    <t>N0001-00000286</t>
  </si>
  <si>
    <t>ROTULAS INFERIORES</t>
  </si>
  <si>
    <t>EXTREMO LADO IZQ</t>
  </si>
  <si>
    <t>PASTILLAS DE FRENOO</t>
  </si>
  <si>
    <t>AMORTIGUADORES DEL</t>
  </si>
  <si>
    <t>ALINEACION</t>
  </si>
  <si>
    <t>ALANIZ MELANIA</t>
  </si>
  <si>
    <t>N00003-00000164</t>
  </si>
  <si>
    <t>DIAGNOSTICO COPROLOGICO</t>
  </si>
  <si>
    <t>N00002-00000288</t>
  </si>
  <si>
    <t>CAMBIAR TAPA CILINDRO</t>
  </si>
  <si>
    <t>ARREGLO BOMBA A DIAFRAGMA</t>
  </si>
  <si>
    <t>SACAR CILINDRO</t>
  </si>
  <si>
    <t>N00002-00002833</t>
  </si>
  <si>
    <t xml:space="preserve">JUEGO PASTILLAS </t>
  </si>
  <si>
    <t>EXTREMO DIRECCION</t>
  </si>
  <si>
    <t>SUR SANITARIOS</t>
  </si>
  <si>
    <t>N0001-00006248</t>
  </si>
  <si>
    <t>VULCANO ACOPLE</t>
  </si>
  <si>
    <t>UNION MANGA</t>
  </si>
  <si>
    <t>VULCANO CANASTO</t>
  </si>
  <si>
    <t>N0001-00006278</t>
  </si>
  <si>
    <t>VULCANO ORRING</t>
  </si>
  <si>
    <t>VULCANO IMPULSOR</t>
  </si>
  <si>
    <t>VULCANO DIFUSOR</t>
  </si>
  <si>
    <t>VULCANO BUJE</t>
  </si>
  <si>
    <t>VULCANO TUERCA</t>
  </si>
  <si>
    <t>VULCANO EMPAQ</t>
  </si>
  <si>
    <t>N0001-00006279</t>
  </si>
  <si>
    <t>N0001-00006295</t>
  </si>
  <si>
    <t>VULCANO DETERMIN</t>
  </si>
  <si>
    <t>VULCANO CLARIFICADOR</t>
  </si>
  <si>
    <t>VULCANO ALGUICIDA</t>
  </si>
  <si>
    <t>DARIO RODRIGUEZ</t>
  </si>
  <si>
    <t>N00001-00000022</t>
  </si>
  <si>
    <t>LAVAR APLICAR Y PINTAR CASA</t>
  </si>
  <si>
    <t>TRASLADO HILUX REALICO</t>
  </si>
  <si>
    <t>MEDERO DANIEL</t>
  </si>
  <si>
    <t>N0002-00005737</t>
  </si>
  <si>
    <t xml:space="preserve">CURABICHERA </t>
  </si>
  <si>
    <t>DKL CURABICHERAS</t>
  </si>
  <si>
    <t>BACTROVET PLATA</t>
  </si>
  <si>
    <t>CANSECO</t>
  </si>
  <si>
    <t>N0002-00008152</t>
  </si>
  <si>
    <t xml:space="preserve">CORREA </t>
  </si>
  <si>
    <t>AR PINTURAS</t>
  </si>
  <si>
    <t>N0002-00000179</t>
  </si>
  <si>
    <t>DUR MULT BLANCO</t>
  </si>
  <si>
    <t>MINI ROD POLIESTER</t>
  </si>
  <si>
    <t>PINCEL</t>
  </si>
  <si>
    <t>ENDUIDO PLASTICO</t>
  </si>
  <si>
    <t>LIJA TELA</t>
  </si>
  <si>
    <t>REPUESTO ROD</t>
  </si>
  <si>
    <t>IMPRIMACION FIJADORA</t>
  </si>
  <si>
    <t>CONVERTIDOR NEGRO</t>
  </si>
  <si>
    <t>1L VENV</t>
  </si>
  <si>
    <t>10L VENV</t>
  </si>
  <si>
    <t>N0002-00000180</t>
  </si>
  <si>
    <t>4L VEN</t>
  </si>
  <si>
    <t>PENTA STAIN</t>
  </si>
  <si>
    <t>AGUARRAS</t>
  </si>
  <si>
    <t>IMPREG</t>
  </si>
  <si>
    <t>THINNER</t>
  </si>
  <si>
    <t>N0002-00000181</t>
  </si>
  <si>
    <t>N0002-00000246</t>
  </si>
  <si>
    <t>LIMPIADOR RESTOS OBRAS</t>
  </si>
  <si>
    <t>PISCINAS b/ACUOSA</t>
  </si>
  <si>
    <t>VCA REPUESTOS</t>
  </si>
  <si>
    <t>N0005-00016237</t>
  </si>
  <si>
    <t>CAÑO INYECTOR HILUX</t>
  </si>
  <si>
    <t>N0002-00008209</t>
  </si>
  <si>
    <t>VALVULA GOMA</t>
  </si>
  <si>
    <t>TUERCA HEX</t>
  </si>
  <si>
    <t>CUERO TANINO</t>
  </si>
  <si>
    <t>UNION</t>
  </si>
  <si>
    <t>N0002-00008250</t>
  </si>
  <si>
    <t>TORNIQUETE</t>
  </si>
  <si>
    <t>RICOMAX</t>
  </si>
  <si>
    <t>AGUJAS</t>
  </si>
  <si>
    <t>PELOTA</t>
  </si>
  <si>
    <t>N00004-000000706</t>
  </si>
  <si>
    <t>N0004-00010487</t>
  </si>
  <si>
    <t>AZOLLA</t>
  </si>
  <si>
    <t>ALINEACION ROBLEDO</t>
  </si>
  <si>
    <t>N00006-00000065</t>
  </si>
  <si>
    <t>N00002-00000008</t>
  </si>
  <si>
    <t>MANO DE OBRA</t>
  </si>
  <si>
    <t xml:space="preserve">ALINEACION </t>
  </si>
  <si>
    <t>N0003-00004531</t>
  </si>
  <si>
    <t>BOLSA CLAVOS</t>
  </si>
  <si>
    <t>ABRAZADERA</t>
  </si>
  <si>
    <t>BULON</t>
  </si>
  <si>
    <t>N0003-00004385</t>
  </si>
  <si>
    <t>MT PAPEL ADAMITE</t>
  </si>
  <si>
    <t>MT CAÑO GOMA</t>
  </si>
  <si>
    <t>WD-40</t>
  </si>
  <si>
    <t>GUANTE VAQUETA</t>
  </si>
  <si>
    <t>MT SOGA</t>
  </si>
  <si>
    <t>DISCO DE FIBRA</t>
  </si>
  <si>
    <t>GUANTE ACRILONITRILO</t>
  </si>
  <si>
    <t>SOPORTE KALOP</t>
  </si>
  <si>
    <t>CINTA AISLADA</t>
  </si>
  <si>
    <t>RECEPTACULO</t>
  </si>
  <si>
    <t>TORTUGA LED</t>
  </si>
  <si>
    <t>N0003-00004603</t>
  </si>
  <si>
    <t>REGULADOR</t>
  </si>
  <si>
    <t>GRAMPA</t>
  </si>
  <si>
    <t>MT CAÑO COBRE</t>
  </si>
  <si>
    <t>VIROLAS BRONCE</t>
  </si>
  <si>
    <t>CODO BRONCE</t>
  </si>
  <si>
    <t>CINTA TEFLON</t>
  </si>
  <si>
    <t>TUERCA</t>
  </si>
  <si>
    <t>TALADRO PERC</t>
  </si>
  <si>
    <t>AGROTRAC</t>
  </si>
  <si>
    <t>HORQUILLA TOMA FUERZA</t>
  </si>
  <si>
    <t>N00003-00001891</t>
  </si>
  <si>
    <t>N00004-00000735</t>
  </si>
  <si>
    <t>PRETAL DE NEOPRENE</t>
  </si>
  <si>
    <t>HUESOS DE CUERO</t>
  </si>
  <si>
    <t xml:space="preserve">JERINGA </t>
  </si>
  <si>
    <t>COLCHONETA</t>
  </si>
  <si>
    <t>N00004-00000746</t>
  </si>
  <si>
    <t>N0002-00005806</t>
  </si>
  <si>
    <t>ESTREPTO</t>
  </si>
  <si>
    <t>SACAHOJAS</t>
  </si>
  <si>
    <t>CLORO</t>
  </si>
  <si>
    <t>ALGUICIDA</t>
  </si>
  <si>
    <t>CLASIFICADOR</t>
  </si>
  <si>
    <t>Q-PANTIPARASITARIO</t>
  </si>
  <si>
    <t>N0002-00005867</t>
  </si>
  <si>
    <t>GALMETRIN</t>
  </si>
  <si>
    <t>CINTA</t>
  </si>
  <si>
    <t>RATON LIQUIDO</t>
  </si>
  <si>
    <t>CIANCIO</t>
  </si>
  <si>
    <t>N00002-00001951</t>
  </si>
  <si>
    <t>BUJE PP</t>
  </si>
  <si>
    <t>CARGA MOCHILA</t>
  </si>
  <si>
    <t>CANILLA P BIDON</t>
  </si>
  <si>
    <t>LLAVE DE PASO</t>
  </si>
  <si>
    <t>CUPLA PP</t>
  </si>
  <si>
    <t>ESPIGA</t>
  </si>
  <si>
    <t>TEDESCO</t>
  </si>
  <si>
    <t>N00002-00001837</t>
  </si>
  <si>
    <t>MECHA</t>
  </si>
  <si>
    <t>PUNTA HEXAGONAL</t>
  </si>
  <si>
    <t>ALAMBRE</t>
  </si>
  <si>
    <t xml:space="preserve">TE GALV </t>
  </si>
  <si>
    <t>CAÑ GALV</t>
  </si>
  <si>
    <t>N0002-00026821</t>
  </si>
  <si>
    <t>NECRI</t>
  </si>
  <si>
    <t>N0051-00125755</t>
  </si>
  <si>
    <t>JD EMPAQUETADORA</t>
  </si>
  <si>
    <t>DIESEL LANGE</t>
  </si>
  <si>
    <t>MANGUERA RETORNO HID</t>
  </si>
  <si>
    <t xml:space="preserve">MANIJA AISLADA </t>
  </si>
  <si>
    <t>N0002-00023009</t>
  </si>
  <si>
    <t>N0002-00022983</t>
  </si>
  <si>
    <t>CINTA DE PELIGRO</t>
  </si>
  <si>
    <t>CONO ECON</t>
  </si>
  <si>
    <t>CAPA P/LLUVIA</t>
  </si>
  <si>
    <t>N0051-00119251</t>
  </si>
  <si>
    <t>JD DISCO EMBRAGUE</t>
  </si>
  <si>
    <t>N0051-00119250</t>
  </si>
  <si>
    <t>JD CRAPODINA EMBRAGUE</t>
  </si>
  <si>
    <t>NAC JGO REP LEVA EMBRAGUE</t>
  </si>
  <si>
    <t>N0051-00119630</t>
  </si>
  <si>
    <t>NAC BOMBA DE COMBUSTIBLE</t>
  </si>
  <si>
    <t>N0051-00120666</t>
  </si>
  <si>
    <t>N0002-00027302</t>
  </si>
  <si>
    <t>BULON G2 UNC</t>
  </si>
  <si>
    <t>TUERCA HEXAG</t>
  </si>
  <si>
    <t>N00001-00000318</t>
  </si>
  <si>
    <t>TOYOTA CENTRAL CARDAN Y CRUCETA</t>
  </si>
  <si>
    <t>N0005-00012693</t>
  </si>
  <si>
    <t>BOTAS DE GOMA</t>
  </si>
  <si>
    <t>AGUJA BOLSERA</t>
  </si>
  <si>
    <t>RATI SADA</t>
  </si>
  <si>
    <t>N0051-00121926</t>
  </si>
  <si>
    <t>JD FILTRO COMBUSTIBLE</t>
  </si>
  <si>
    <t>N0002-00002006</t>
  </si>
  <si>
    <t>CAÑO PVC</t>
  </si>
  <si>
    <t>CUPLA PVC</t>
  </si>
  <si>
    <t xml:space="preserve">TEE PVC </t>
  </si>
  <si>
    <t>PEGAMENTO PVC</t>
  </si>
  <si>
    <t>N00002-00001989</t>
  </si>
  <si>
    <t>NIPLE EPOXI</t>
  </si>
  <si>
    <t>CODO EPOXI</t>
  </si>
  <si>
    <t>TEE EPOXI</t>
  </si>
  <si>
    <t>ENTRE ROSCA</t>
  </si>
  <si>
    <t>ROLLO TEFLON</t>
  </si>
  <si>
    <t>BASTAGO P/CANILLA</t>
  </si>
  <si>
    <t>N0002-00001965</t>
  </si>
  <si>
    <t>N0002-00008330</t>
  </si>
  <si>
    <t>N0002-00000308</t>
  </si>
  <si>
    <t>MOLINO BRETES:CAVAR,TORRE CAÑERIAS</t>
  </si>
  <si>
    <t>N0002-00000307</t>
  </si>
  <si>
    <t>MOLINO BRETES:: CAMBIAR CUEROS</t>
  </si>
  <si>
    <t>MOLINO NORTE: CUEROS VARILLA ETC</t>
  </si>
  <si>
    <t>N0004-00010852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</si>
</sst>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USD]\ * #,##0.00_-;\-[$USD]\ * #,##0.00_-;_-[$USD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  <xf numFmtId="2" fontId="0" fillId="0" borderId="0" xfId="0" applyNumberFormat="1"/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0" fillId="2" borderId="0" xfId="1" applyNumberFormat="1" applyFont="1" applyFill="1"/>
    <xf numFmtId="44" fontId="2" fillId="0" borderId="0" xfId="1" applyFont="1" applyAlignment="1">
      <alignment horizontal="center"/>
    </xf>
    <xf numFmtId="44" fontId="2" fillId="2" borderId="0" xfId="1" applyFont="1" applyFill="1" applyAlignment="1">
      <alignment horizontal="center"/>
    </xf>
    <xf numFmtId="44" fontId="0" fillId="2" borderId="0" xfId="1" applyFont="1" applyFill="1"/>
    <xf numFmtId="44" fontId="4" fillId="2" borderId="0" xfId="1" applyFont="1" applyFill="1"/>
    <xf numFmtId="44" fontId="4" fillId="2" borderId="0" xfId="1" applyFont="1" applyFill="1" applyAlignment="1">
      <alignment horizontal="center"/>
    </xf>
    <xf numFmtId="14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44" fontId="2" fillId="3" borderId="0" xfId="1" applyFont="1" applyFill="1" applyAlignment="1">
      <alignment horizontal="center"/>
    </xf>
    <xf numFmtId="44" fontId="0" fillId="3" borderId="0" xfId="1" applyFont="1" applyFill="1"/>
    <xf numFmtId="14" fontId="4" fillId="2" borderId="0" xfId="0" applyNumberFormat="1" applyFont="1" applyFill="1"/>
    <xf numFmtId="14" fontId="4" fillId="2" borderId="0" xfId="0" applyNumberFormat="1" applyFont="1" applyFill="1" applyAlignment="1">
      <alignment horizontal="center"/>
    </xf>
    <xf numFmtId="0" fontId="4" fillId="2" borderId="0" xfId="0" applyFont="1" applyFill="1"/>
    <xf numFmtId="2" fontId="4" fillId="2" borderId="0" xfId="0" applyNumberFormat="1" applyFont="1" applyFill="1"/>
    <xf numFmtId="14" fontId="2" fillId="0" borderId="0" xfId="0" applyNumberFormat="1" applyFont="1"/>
    <xf numFmtId="2" fontId="4" fillId="0" borderId="0" xfId="0" applyNumberFormat="1" applyFont="1" applyFill="1"/>
    <xf numFmtId="0" fontId="2" fillId="0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19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4A54E-0058-486D-9DE9-6D4E53ECF484}" name="Tabla1" displayName="Tabla1" ref="A1:H383" totalsRowShown="0" headerRowDxfId="7" dataDxfId="6" dataCellStyle="Moneda">
  <autoFilter ref="A1:H383" xr:uid="{AE04A54E-0058-486D-9DE9-6D4E53ECF484}"/>
  <tableColumns count="8">
    <tableColumn id="1" xr3:uid="{E87B6343-794B-4458-BBD9-075DC10828DE}" name="FECHA"/>
    <tableColumn id="9" xr3:uid="{A42FDC6B-8A40-4E88-87A3-1B38A890FF6C}" name="N FACTURA" dataDxfId="5"/>
    <tableColumn id="2" xr3:uid="{B3D01847-7504-40B7-B164-D6236AA88D15}" name="DESCRIPCION"/>
    <tableColumn id="3" xr3:uid="{C801A1C4-9C42-4F38-BFD5-7CAB4AAB020A}" name="CANTIDAD" dataDxfId="4"/>
    <tableColumn id="4" xr3:uid="{D665C023-3E6E-4F82-B27B-A40D6E15E954}" name="PRECIO" dataDxfId="3" dataCellStyle="Moneda"/>
    <tableColumn id="6" xr3:uid="{2ADC41CD-AC75-43B6-8625-47B4BFEE1E94}" name="TOTAL" dataDxfId="2" dataCellStyle="Moneda">
      <calculatedColumnFormula>D2*E2+#REF!</calculatedColumnFormula>
    </tableColumn>
    <tableColumn id="7" xr3:uid="{5E1210BD-3499-41CF-A0B7-682BF70753B0}" name="PROVEEDOR" dataDxfId="1" dataCellStyle="Moneda"/>
    <tableColumn id="8" xr3:uid="{BBA082BC-3DCE-4195-B35F-89AAC28F4C56}" name="ESTADO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3"/>
  <sheetViews>
    <sheetView tabSelected="1" workbookViewId="0">
      <selection activeCell="M173" sqref="M173"/>
    </sheetView>
  </sheetViews>
  <sheetFormatPr baseColWidth="10" defaultColWidth="9.140625" defaultRowHeight="15" x14ac:dyDescent="0.25"/>
  <cols>
    <col min="1" max="1" width="11.140625" customWidth="1"/>
    <col min="2" max="2" width="17.42578125" customWidth="1"/>
    <col min="3" max="3" width="27.85546875" customWidth="1"/>
    <col min="4" max="4" width="12.140625" customWidth="1"/>
    <col min="5" max="5" width="16.7109375" bestFit="1" customWidth="1"/>
    <col min="6" max="6" width="18" bestFit="1" customWidth="1"/>
    <col min="7" max="7" width="20.85546875" bestFit="1" customWidth="1"/>
    <col min="8" max="8" width="12.5703125" bestFit="1" customWidth="1"/>
  </cols>
  <sheetData>
    <row r="1" spans="1:8" x14ac:dyDescent="0.25">
      <c r="A1" s="3" t="s">
        <v>0</v>
      </c>
      <c r="B1" s="6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9">
        <v>45629</v>
      </c>
      <c r="B2" s="10" t="s">
        <v>157</v>
      </c>
      <c r="C2" s="11" t="s">
        <v>158</v>
      </c>
      <c r="D2" s="10">
        <v>1</v>
      </c>
      <c r="E2" s="14">
        <v>270000</v>
      </c>
      <c r="F2" s="15">
        <f>Tabla1[[#This Row],[CANTIDAD]]*Tabla1[[#This Row],[PRECIO]]*1.21</f>
        <v>326700</v>
      </c>
      <c r="G2" s="10" t="s">
        <v>21</v>
      </c>
      <c r="H2" s="10" t="s">
        <v>11</v>
      </c>
    </row>
    <row r="3" spans="1:8" x14ac:dyDescent="0.25">
      <c r="A3" s="9">
        <v>45653</v>
      </c>
      <c r="B3" s="10" t="s">
        <v>159</v>
      </c>
      <c r="C3" s="11" t="s">
        <v>160</v>
      </c>
      <c r="D3" s="10">
        <v>2</v>
      </c>
      <c r="E3" s="14">
        <v>14628.1</v>
      </c>
      <c r="F3" s="15">
        <f>Tabla1[[#This Row],[CANTIDAD]]*Tabla1[[#This Row],[PRECIO]]*1.21</f>
        <v>35400.002</v>
      </c>
      <c r="G3" s="10" t="s">
        <v>52</v>
      </c>
      <c r="H3" s="10" t="s">
        <v>11</v>
      </c>
    </row>
    <row r="4" spans="1:8" x14ac:dyDescent="0.25">
      <c r="A4" s="9">
        <v>45653</v>
      </c>
      <c r="B4" s="10" t="s">
        <v>159</v>
      </c>
      <c r="C4" s="11" t="s">
        <v>160</v>
      </c>
      <c r="D4" s="10">
        <v>2</v>
      </c>
      <c r="E4" s="14">
        <v>17107.439999999999</v>
      </c>
      <c r="F4" s="15">
        <f>Tabla1[[#This Row],[CANTIDAD]]*Tabla1[[#This Row],[PRECIO]]*1.21</f>
        <v>41400.004799999995</v>
      </c>
      <c r="G4" s="10" t="s">
        <v>52</v>
      </c>
      <c r="H4" s="10" t="s">
        <v>11</v>
      </c>
    </row>
    <row r="5" spans="1:8" x14ac:dyDescent="0.25">
      <c r="A5" s="9">
        <v>45653</v>
      </c>
      <c r="B5" s="10" t="s">
        <v>159</v>
      </c>
      <c r="C5" s="11" t="s">
        <v>53</v>
      </c>
      <c r="D5" s="10">
        <v>1</v>
      </c>
      <c r="E5" s="14">
        <v>23123.97</v>
      </c>
      <c r="F5" s="15">
        <f>Tabla1[[#This Row],[CANTIDAD]]*Tabla1[[#This Row],[PRECIO]]*1.21</f>
        <v>27980.003700000001</v>
      </c>
      <c r="G5" s="10" t="s">
        <v>52</v>
      </c>
      <c r="H5" s="10" t="s">
        <v>11</v>
      </c>
    </row>
    <row r="6" spans="1:8" x14ac:dyDescent="0.25">
      <c r="A6" s="9">
        <v>45653</v>
      </c>
      <c r="B6" s="10" t="s">
        <v>159</v>
      </c>
      <c r="C6" s="11" t="s">
        <v>161</v>
      </c>
      <c r="D6" s="10">
        <v>1</v>
      </c>
      <c r="E6" s="14">
        <v>11842.98</v>
      </c>
      <c r="F6" s="15">
        <f>Tabla1[[#This Row],[CANTIDAD]]*Tabla1[[#This Row],[PRECIO]]*1.21</f>
        <v>14330.005799999999</v>
      </c>
      <c r="G6" s="10" t="s">
        <v>52</v>
      </c>
      <c r="H6" s="10" t="s">
        <v>11</v>
      </c>
    </row>
    <row r="7" spans="1:8" x14ac:dyDescent="0.25">
      <c r="A7" s="9">
        <v>45653</v>
      </c>
      <c r="B7" s="10" t="s">
        <v>159</v>
      </c>
      <c r="C7" s="11" t="s">
        <v>162</v>
      </c>
      <c r="D7" s="10">
        <v>1</v>
      </c>
      <c r="E7" s="14">
        <v>4198.3500000000004</v>
      </c>
      <c r="F7" s="15">
        <f>Tabla1[[#This Row],[CANTIDAD]]*Tabla1[[#This Row],[PRECIO]]*1.21</f>
        <v>5080.0035000000007</v>
      </c>
      <c r="G7" s="10" t="s">
        <v>52</v>
      </c>
      <c r="H7" s="10" t="s">
        <v>11</v>
      </c>
    </row>
    <row r="8" spans="1:8" x14ac:dyDescent="0.25">
      <c r="A8" s="9">
        <v>45653</v>
      </c>
      <c r="B8" s="10" t="s">
        <v>159</v>
      </c>
      <c r="C8" s="11" t="s">
        <v>163</v>
      </c>
      <c r="D8" s="10">
        <v>2</v>
      </c>
      <c r="E8" s="14">
        <v>10297.52</v>
      </c>
      <c r="F8" s="15">
        <f>Tabla1[[#This Row],[CANTIDAD]]*Tabla1[[#This Row],[PRECIO]]*1.21</f>
        <v>24919.9984</v>
      </c>
      <c r="G8" s="10" t="s">
        <v>52</v>
      </c>
      <c r="H8" s="10" t="s">
        <v>11</v>
      </c>
    </row>
    <row r="9" spans="1:8" x14ac:dyDescent="0.25">
      <c r="A9" s="9">
        <v>45653</v>
      </c>
      <c r="B9" s="10" t="s">
        <v>159</v>
      </c>
      <c r="C9" s="11" t="s">
        <v>164</v>
      </c>
      <c r="D9" s="10">
        <v>2</v>
      </c>
      <c r="E9" s="14">
        <v>11128.1</v>
      </c>
      <c r="F9" s="15">
        <f>Tabla1[[#This Row],[CANTIDAD]]*Tabla1[[#This Row],[PRECIO]]*1.21</f>
        <v>26930.002</v>
      </c>
      <c r="G9" s="10" t="s">
        <v>52</v>
      </c>
      <c r="H9" s="10" t="s">
        <v>11</v>
      </c>
    </row>
    <row r="10" spans="1:8" x14ac:dyDescent="0.25">
      <c r="A10" s="9">
        <v>45653</v>
      </c>
      <c r="B10" s="10" t="s">
        <v>159</v>
      </c>
      <c r="C10" s="11" t="s">
        <v>165</v>
      </c>
      <c r="D10" s="10">
        <v>1</v>
      </c>
      <c r="E10" s="14">
        <v>32661.16</v>
      </c>
      <c r="F10" s="15">
        <f>Tabla1[[#This Row],[CANTIDAD]]*Tabla1[[#This Row],[PRECIO]]*1.21</f>
        <v>39520.003599999996</v>
      </c>
      <c r="G10" s="10" t="s">
        <v>52</v>
      </c>
      <c r="H10" s="10" t="s">
        <v>11</v>
      </c>
    </row>
    <row r="11" spans="1:8" x14ac:dyDescent="0.25">
      <c r="A11" s="9">
        <v>45653</v>
      </c>
      <c r="B11" s="10" t="s">
        <v>159</v>
      </c>
      <c r="C11" s="11" t="s">
        <v>166</v>
      </c>
      <c r="D11" s="10">
        <v>2</v>
      </c>
      <c r="E11" s="14">
        <v>18537.189999999999</v>
      </c>
      <c r="F11" s="15">
        <f>Tabla1[[#This Row],[CANTIDAD]]*Tabla1[[#This Row],[PRECIO]]*1.21</f>
        <v>44859.999799999998</v>
      </c>
      <c r="G11" s="10" t="s">
        <v>52</v>
      </c>
      <c r="H11" s="10" t="s">
        <v>11</v>
      </c>
    </row>
    <row r="12" spans="1:8" x14ac:dyDescent="0.25">
      <c r="A12" s="9">
        <v>45653</v>
      </c>
      <c r="B12" s="10" t="s">
        <v>159</v>
      </c>
      <c r="C12" s="11" t="s">
        <v>77</v>
      </c>
      <c r="D12" s="10">
        <v>1</v>
      </c>
      <c r="E12" s="14">
        <v>65338.84</v>
      </c>
      <c r="F12" s="15">
        <f>Tabla1[[#This Row],[CANTIDAD]]*Tabla1[[#This Row],[PRECIO]]*1.21</f>
        <v>79059.996399999989</v>
      </c>
      <c r="G12" s="10" t="s">
        <v>52</v>
      </c>
      <c r="H12" s="10" t="s">
        <v>11</v>
      </c>
    </row>
    <row r="13" spans="1:8" x14ac:dyDescent="0.25">
      <c r="A13" s="9">
        <v>45653</v>
      </c>
      <c r="B13" s="10" t="s">
        <v>159</v>
      </c>
      <c r="C13" s="11" t="s">
        <v>167</v>
      </c>
      <c r="D13" s="10">
        <v>2</v>
      </c>
      <c r="E13" s="14">
        <v>33917.360000000001</v>
      </c>
      <c r="F13" s="15">
        <f>Tabla1[[#This Row],[CANTIDAD]]*Tabla1[[#This Row],[PRECIO]]*1.21</f>
        <v>82080.011199999994</v>
      </c>
      <c r="G13" s="10" t="s">
        <v>52</v>
      </c>
      <c r="H13" s="10" t="s">
        <v>11</v>
      </c>
    </row>
    <row r="14" spans="1:8" x14ac:dyDescent="0.25">
      <c r="A14" s="9">
        <v>45673</v>
      </c>
      <c r="B14" s="10" t="s">
        <v>145</v>
      </c>
      <c r="C14" s="11" t="s">
        <v>146</v>
      </c>
      <c r="D14" s="10">
        <v>40</v>
      </c>
      <c r="E14" s="14">
        <v>25.5</v>
      </c>
      <c r="F14" s="12">
        <f>Tabla1[[#This Row],[CANTIDAD]]*Tabla1[[#This Row],[PRECIO]]*1.21</f>
        <v>1234.2</v>
      </c>
      <c r="G14" s="10" t="s">
        <v>144</v>
      </c>
      <c r="H14" s="10" t="s">
        <v>11</v>
      </c>
    </row>
    <row r="15" spans="1:8" x14ac:dyDescent="0.25">
      <c r="A15" s="9">
        <v>45834</v>
      </c>
      <c r="B15" s="10" t="s">
        <v>147</v>
      </c>
      <c r="C15" s="11" t="s">
        <v>148</v>
      </c>
      <c r="D15" s="10">
        <v>1</v>
      </c>
      <c r="E15" s="14">
        <v>61.72</v>
      </c>
      <c r="F15" s="12">
        <f>Tabla1[[#This Row],[CANTIDAD]]*Tabla1[[#This Row],[PRECIO]]*1.21</f>
        <v>74.68119999999999</v>
      </c>
      <c r="G15" s="10" t="s">
        <v>144</v>
      </c>
      <c r="H15" s="10" t="s">
        <v>11</v>
      </c>
    </row>
    <row r="16" spans="1:8" x14ac:dyDescent="0.25">
      <c r="A16" s="9">
        <v>45622</v>
      </c>
      <c r="B16" s="10" t="s">
        <v>175</v>
      </c>
      <c r="C16" s="11" t="s">
        <v>176</v>
      </c>
      <c r="D16" s="10">
        <v>120</v>
      </c>
      <c r="E16" s="14">
        <v>355.37189999999998</v>
      </c>
      <c r="F16" s="15">
        <f>Tabla1[[#This Row],[CANTIDAD]]*Tabla1[[#This Row],[PRECIO]]*1.21</f>
        <v>51599.999879999996</v>
      </c>
      <c r="G16" s="10" t="s">
        <v>83</v>
      </c>
      <c r="H16" s="10" t="s">
        <v>11</v>
      </c>
    </row>
    <row r="17" spans="1:8" x14ac:dyDescent="0.25">
      <c r="A17" s="9">
        <v>45622</v>
      </c>
      <c r="B17" s="10" t="s">
        <v>175</v>
      </c>
      <c r="C17" s="11" t="s">
        <v>177</v>
      </c>
      <c r="D17" s="10">
        <v>0.5</v>
      </c>
      <c r="E17" s="14">
        <v>9338.8430000000008</v>
      </c>
      <c r="F17" s="15">
        <f>Tabla1[[#This Row],[CANTIDAD]]*Tabla1[[#This Row],[PRECIO]]*1.21</f>
        <v>5650.0000150000005</v>
      </c>
      <c r="G17" s="10" t="s">
        <v>83</v>
      </c>
      <c r="H17" s="10" t="s">
        <v>11</v>
      </c>
    </row>
    <row r="18" spans="1:8" x14ac:dyDescent="0.25">
      <c r="A18" s="9">
        <v>45622</v>
      </c>
      <c r="B18" s="10" t="s">
        <v>175</v>
      </c>
      <c r="C18" s="11" t="s">
        <v>178</v>
      </c>
      <c r="D18" s="10">
        <v>10</v>
      </c>
      <c r="E18" s="14">
        <v>1121.2621999999999</v>
      </c>
      <c r="F18" s="15">
        <f>Tabla1[[#This Row],[CANTIDAD]]*Tabla1[[#This Row],[PRECIO]]*1.21</f>
        <v>13567.27262</v>
      </c>
      <c r="G18" s="10" t="s">
        <v>83</v>
      </c>
      <c r="H18" s="10" t="s">
        <v>11</v>
      </c>
    </row>
    <row r="19" spans="1:8" x14ac:dyDescent="0.25">
      <c r="A19" s="9">
        <v>45622</v>
      </c>
      <c r="B19" s="10" t="s">
        <v>175</v>
      </c>
      <c r="C19" s="11" t="s">
        <v>176</v>
      </c>
      <c r="D19" s="10">
        <v>12</v>
      </c>
      <c r="E19" s="14">
        <v>454.5455</v>
      </c>
      <c r="F19" s="15">
        <f>Tabla1[[#This Row],[CANTIDAD]]*Tabla1[[#This Row],[PRECIO]]*1.21</f>
        <v>6600.0006599999997</v>
      </c>
      <c r="G19" s="10" t="s">
        <v>83</v>
      </c>
      <c r="H19" s="10" t="s">
        <v>11</v>
      </c>
    </row>
    <row r="20" spans="1:8" x14ac:dyDescent="0.25">
      <c r="A20" s="9">
        <v>45622</v>
      </c>
      <c r="B20" s="10" t="s">
        <v>175</v>
      </c>
      <c r="C20" s="11" t="s">
        <v>177</v>
      </c>
      <c r="D20" s="10">
        <v>0.15</v>
      </c>
      <c r="E20" s="14">
        <v>8099.1736000000001</v>
      </c>
      <c r="F20" s="15">
        <f>Tabla1[[#This Row],[CANTIDAD]]*Tabla1[[#This Row],[PRECIO]]*1.21</f>
        <v>1470.0000083999998</v>
      </c>
      <c r="G20" s="10" t="s">
        <v>83</v>
      </c>
      <c r="H20" s="10" t="s">
        <v>11</v>
      </c>
    </row>
    <row r="21" spans="1:8" x14ac:dyDescent="0.25">
      <c r="A21" s="9">
        <v>45622</v>
      </c>
      <c r="B21" s="10" t="s">
        <v>175</v>
      </c>
      <c r="C21" s="11" t="s">
        <v>179</v>
      </c>
      <c r="D21" s="10">
        <v>1</v>
      </c>
      <c r="E21" s="14">
        <v>2943.4632999999999</v>
      </c>
      <c r="F21" s="15">
        <f>Tabla1[[#This Row],[CANTIDAD]]*Tabla1[[#This Row],[PRECIO]]*1.21</f>
        <v>3561.5905929999999</v>
      </c>
      <c r="G21" s="10" t="s">
        <v>83</v>
      </c>
      <c r="H21" s="10" t="s">
        <v>11</v>
      </c>
    </row>
    <row r="22" spans="1:8" x14ac:dyDescent="0.25">
      <c r="A22" s="9">
        <v>45622</v>
      </c>
      <c r="B22" s="10" t="s">
        <v>175</v>
      </c>
      <c r="C22" s="11" t="s">
        <v>180</v>
      </c>
      <c r="D22" s="10">
        <v>2</v>
      </c>
      <c r="E22" s="14">
        <v>3588.4169999999999</v>
      </c>
      <c r="F22" s="15">
        <f>Tabla1[[#This Row],[CANTIDAD]]*Tabla1[[#This Row],[PRECIO]]*1.21</f>
        <v>8683.9691399999992</v>
      </c>
      <c r="G22" s="10" t="s">
        <v>83</v>
      </c>
      <c r="H22" s="10" t="s">
        <v>11</v>
      </c>
    </row>
    <row r="23" spans="1:8" x14ac:dyDescent="0.25">
      <c r="A23" s="9">
        <v>45622</v>
      </c>
      <c r="B23" s="10" t="s">
        <v>175</v>
      </c>
      <c r="C23" s="11" t="s">
        <v>181</v>
      </c>
      <c r="D23" s="10">
        <v>1</v>
      </c>
      <c r="E23" s="14">
        <v>3822.5880000000002</v>
      </c>
      <c r="F23" s="15">
        <f>Tabla1[[#This Row],[CANTIDAD]]*Tabla1[[#This Row],[PRECIO]]*1.21</f>
        <v>4625.3314799999998</v>
      </c>
      <c r="G23" s="10" t="s">
        <v>83</v>
      </c>
      <c r="H23" s="10" t="s">
        <v>11</v>
      </c>
    </row>
    <row r="24" spans="1:8" x14ac:dyDescent="0.25">
      <c r="A24" s="9">
        <v>45622</v>
      </c>
      <c r="B24" s="10" t="s">
        <v>175</v>
      </c>
      <c r="C24" s="11" t="s">
        <v>176</v>
      </c>
      <c r="D24" s="10">
        <v>50</v>
      </c>
      <c r="E24" s="14">
        <v>347.10739999999998</v>
      </c>
      <c r="F24" s="15">
        <f>Tabla1[[#This Row],[CANTIDAD]]*Tabla1[[#This Row],[PRECIO]]*1.21</f>
        <v>20999.9977</v>
      </c>
      <c r="G24" s="10" t="s">
        <v>83</v>
      </c>
      <c r="H24" s="10" t="s">
        <v>11</v>
      </c>
    </row>
    <row r="25" spans="1:8" x14ac:dyDescent="0.25">
      <c r="A25" s="9">
        <v>45622</v>
      </c>
      <c r="B25" s="10" t="s">
        <v>175</v>
      </c>
      <c r="C25" s="11" t="s">
        <v>177</v>
      </c>
      <c r="D25" s="10">
        <v>0.2</v>
      </c>
      <c r="E25" s="14">
        <v>9338.8430000000008</v>
      </c>
      <c r="F25" s="15">
        <f>Tabla1[[#This Row],[CANTIDAD]]*Tabla1[[#This Row],[PRECIO]]*1.21</f>
        <v>2260.0000060000002</v>
      </c>
      <c r="G25" s="10" t="s">
        <v>83</v>
      </c>
      <c r="H25" s="10" t="s">
        <v>11</v>
      </c>
    </row>
    <row r="26" spans="1:8" x14ac:dyDescent="0.25">
      <c r="A26" s="9">
        <v>45622</v>
      </c>
      <c r="B26" s="10" t="s">
        <v>175</v>
      </c>
      <c r="C26" s="11" t="s">
        <v>182</v>
      </c>
      <c r="D26" s="10">
        <v>1</v>
      </c>
      <c r="E26" s="14">
        <v>247.93389999999999</v>
      </c>
      <c r="F26" s="15">
        <f>Tabla1[[#This Row],[CANTIDAD]]*Tabla1[[#This Row],[PRECIO]]*1.21</f>
        <v>300.00001900000001</v>
      </c>
      <c r="G26" s="10" t="s">
        <v>83</v>
      </c>
      <c r="H26" s="10" t="s">
        <v>11</v>
      </c>
    </row>
    <row r="27" spans="1:8" x14ac:dyDescent="0.25">
      <c r="A27" s="9">
        <v>45622</v>
      </c>
      <c r="B27" s="10" t="s">
        <v>175</v>
      </c>
      <c r="C27" s="11" t="s">
        <v>75</v>
      </c>
      <c r="D27" s="10">
        <v>1</v>
      </c>
      <c r="E27" s="14">
        <v>4657.2564000000002</v>
      </c>
      <c r="F27" s="15">
        <f>Tabla1[[#This Row],[CANTIDAD]]*Tabla1[[#This Row],[PRECIO]]*1.21</f>
        <v>5635.2802440000005</v>
      </c>
      <c r="G27" s="10" t="s">
        <v>83</v>
      </c>
      <c r="H27" s="10" t="s">
        <v>11</v>
      </c>
    </row>
    <row r="28" spans="1:8" x14ac:dyDescent="0.25">
      <c r="A28" s="9">
        <v>45624</v>
      </c>
      <c r="B28" s="10" t="s">
        <v>184</v>
      </c>
      <c r="C28" s="11" t="s">
        <v>185</v>
      </c>
      <c r="D28" s="10">
        <v>1</v>
      </c>
      <c r="E28" s="14">
        <v>7024.8</v>
      </c>
      <c r="F28" s="15">
        <f>Tabla1[[#This Row],[CANTIDAD]]*Tabla1[[#This Row],[PRECIO]]*1.21</f>
        <v>8500.0079999999998</v>
      </c>
      <c r="G28" s="10" t="s">
        <v>183</v>
      </c>
      <c r="H28" s="10" t="s">
        <v>11</v>
      </c>
    </row>
    <row r="29" spans="1:8" x14ac:dyDescent="0.25">
      <c r="A29" s="9">
        <v>45624</v>
      </c>
      <c r="B29" s="10" t="s">
        <v>184</v>
      </c>
      <c r="C29" s="11" t="s">
        <v>186</v>
      </c>
      <c r="D29" s="10">
        <v>3</v>
      </c>
      <c r="E29" s="14">
        <v>45000</v>
      </c>
      <c r="F29" s="15">
        <f>Tabla1[[#This Row],[CANTIDAD]]*Tabla1[[#This Row],[PRECIO]]*1.21</f>
        <v>163350</v>
      </c>
      <c r="G29" s="10" t="s">
        <v>183</v>
      </c>
      <c r="H29" s="10" t="s">
        <v>11</v>
      </c>
    </row>
    <row r="30" spans="1:8" x14ac:dyDescent="0.25">
      <c r="A30" s="9">
        <v>45624</v>
      </c>
      <c r="B30" s="10" t="s">
        <v>184</v>
      </c>
      <c r="C30" s="11" t="s">
        <v>185</v>
      </c>
      <c r="D30" s="10">
        <v>1</v>
      </c>
      <c r="E30" s="14">
        <v>11983.47</v>
      </c>
      <c r="F30" s="15">
        <f>Tabla1[[#This Row],[CANTIDAD]]*Tabla1[[#This Row],[PRECIO]]*1.21</f>
        <v>14499.998699999998</v>
      </c>
      <c r="G30" s="10" t="s">
        <v>183</v>
      </c>
      <c r="H30" s="10" t="s">
        <v>11</v>
      </c>
    </row>
    <row r="31" spans="1:8" x14ac:dyDescent="0.25">
      <c r="A31" s="9">
        <v>45624</v>
      </c>
      <c r="B31" s="10" t="s">
        <v>184</v>
      </c>
      <c r="C31" s="11" t="s">
        <v>187</v>
      </c>
      <c r="D31" s="10">
        <v>1</v>
      </c>
      <c r="E31" s="14">
        <v>68121.48</v>
      </c>
      <c r="F31" s="15">
        <f>Tabla1[[#This Row],[CANTIDAD]]*Tabla1[[#This Row],[PRECIO]]*1.21</f>
        <v>82426.9908</v>
      </c>
      <c r="G31" s="10" t="s">
        <v>183</v>
      </c>
      <c r="H31" s="10" t="s">
        <v>11</v>
      </c>
    </row>
    <row r="32" spans="1:8" x14ac:dyDescent="0.25">
      <c r="A32" s="9">
        <v>45624</v>
      </c>
      <c r="B32" s="10" t="s">
        <v>184</v>
      </c>
      <c r="C32" s="11" t="s">
        <v>188</v>
      </c>
      <c r="D32" s="10">
        <v>1</v>
      </c>
      <c r="E32" s="14">
        <v>19000</v>
      </c>
      <c r="F32" s="15">
        <f>Tabla1[[#This Row],[CANTIDAD]]*Tabla1[[#This Row],[PRECIO]]*1.21</f>
        <v>22990</v>
      </c>
      <c r="G32" s="10" t="s">
        <v>183</v>
      </c>
      <c r="H32" s="10" t="s">
        <v>11</v>
      </c>
    </row>
    <row r="33" spans="1:8" x14ac:dyDescent="0.25">
      <c r="A33" s="9">
        <v>45624</v>
      </c>
      <c r="B33" s="10" t="s">
        <v>184</v>
      </c>
      <c r="C33" s="11" t="s">
        <v>189</v>
      </c>
      <c r="D33" s="10">
        <v>4</v>
      </c>
      <c r="E33" s="14">
        <v>2500</v>
      </c>
      <c r="F33" s="15">
        <f>Tabla1[[#This Row],[CANTIDAD]]*Tabla1[[#This Row],[PRECIO]]*1.21</f>
        <v>12100</v>
      </c>
      <c r="G33" s="10" t="s">
        <v>183</v>
      </c>
      <c r="H33" s="10" t="s">
        <v>11</v>
      </c>
    </row>
    <row r="34" spans="1:8" x14ac:dyDescent="0.25">
      <c r="A34" s="9">
        <v>45624</v>
      </c>
      <c r="B34" s="10" t="s">
        <v>184</v>
      </c>
      <c r="C34" s="11" t="s">
        <v>190</v>
      </c>
      <c r="D34" s="10">
        <v>1</v>
      </c>
      <c r="E34" s="14">
        <v>4958.67</v>
      </c>
      <c r="F34" s="15">
        <f>Tabla1[[#This Row],[CANTIDAD]]*Tabla1[[#This Row],[PRECIO]]*1.21</f>
        <v>5999.9907000000003</v>
      </c>
      <c r="G34" s="10" t="s">
        <v>183</v>
      </c>
      <c r="H34" s="10" t="s">
        <v>11</v>
      </c>
    </row>
    <row r="35" spans="1:8" x14ac:dyDescent="0.25">
      <c r="A35" s="9">
        <v>45624</v>
      </c>
      <c r="B35" s="10" t="s">
        <v>184</v>
      </c>
      <c r="C35" s="11" t="s">
        <v>191</v>
      </c>
      <c r="D35" s="10">
        <v>1</v>
      </c>
      <c r="E35" s="14">
        <v>6611.58</v>
      </c>
      <c r="F35" s="15">
        <f>Tabla1[[#This Row],[CANTIDAD]]*Tabla1[[#This Row],[PRECIO]]*1.21</f>
        <v>8000.0117999999993</v>
      </c>
      <c r="G35" s="10" t="s">
        <v>183</v>
      </c>
      <c r="H35" s="10" t="s">
        <v>11</v>
      </c>
    </row>
    <row r="36" spans="1:8" x14ac:dyDescent="0.25">
      <c r="A36" s="9">
        <v>45624</v>
      </c>
      <c r="B36" s="10" t="s">
        <v>184</v>
      </c>
      <c r="C36" s="11" t="s">
        <v>192</v>
      </c>
      <c r="D36" s="10">
        <v>3</v>
      </c>
      <c r="E36" s="14">
        <v>3719</v>
      </c>
      <c r="F36" s="15">
        <f>Tabla1[[#This Row],[CANTIDAD]]*Tabla1[[#This Row],[PRECIO]]*1.21</f>
        <v>13499.97</v>
      </c>
      <c r="G36" s="10" t="s">
        <v>183</v>
      </c>
      <c r="H36" s="10" t="s">
        <v>11</v>
      </c>
    </row>
    <row r="37" spans="1:8" x14ac:dyDescent="0.25">
      <c r="A37" s="9">
        <v>45624</v>
      </c>
      <c r="B37" s="10" t="s">
        <v>184</v>
      </c>
      <c r="C37" s="11" t="s">
        <v>193</v>
      </c>
      <c r="D37" s="10">
        <v>3</v>
      </c>
      <c r="E37" s="14">
        <v>5950</v>
      </c>
      <c r="F37" s="15">
        <f>Tabla1[[#This Row],[CANTIDAD]]*Tabla1[[#This Row],[PRECIO]]*1.21</f>
        <v>21598.5</v>
      </c>
      <c r="G37" s="10" t="s">
        <v>183</v>
      </c>
      <c r="H37" s="10" t="s">
        <v>11</v>
      </c>
    </row>
    <row r="38" spans="1:8" x14ac:dyDescent="0.25">
      <c r="A38" s="9">
        <v>45624</v>
      </c>
      <c r="B38" s="10" t="s">
        <v>184</v>
      </c>
      <c r="C38" s="11" t="s">
        <v>194</v>
      </c>
      <c r="D38" s="10">
        <v>1</v>
      </c>
      <c r="E38" s="14">
        <v>6100</v>
      </c>
      <c r="F38" s="15">
        <f>Tabla1[[#This Row],[CANTIDAD]]*Tabla1[[#This Row],[PRECIO]]*1.21</f>
        <v>7381</v>
      </c>
      <c r="G38" s="10" t="s">
        <v>183</v>
      </c>
      <c r="H38" s="10" t="s">
        <v>11</v>
      </c>
    </row>
    <row r="39" spans="1:8" x14ac:dyDescent="0.25">
      <c r="A39" s="9">
        <v>45624</v>
      </c>
      <c r="B39" s="10" t="s">
        <v>184</v>
      </c>
      <c r="C39" s="11" t="s">
        <v>195</v>
      </c>
      <c r="D39" s="10">
        <v>1</v>
      </c>
      <c r="E39" s="14">
        <v>6100</v>
      </c>
      <c r="F39" s="15">
        <f>Tabla1[[#This Row],[CANTIDAD]]*Tabla1[[#This Row],[PRECIO]]*1.21</f>
        <v>7381</v>
      </c>
      <c r="G39" s="10" t="s">
        <v>183</v>
      </c>
      <c r="H39" s="10" t="s">
        <v>11</v>
      </c>
    </row>
    <row r="40" spans="1:8" x14ac:dyDescent="0.25">
      <c r="A40" s="9">
        <v>45624</v>
      </c>
      <c r="B40" s="10" t="s">
        <v>197</v>
      </c>
      <c r="C40" s="11" t="s">
        <v>198</v>
      </c>
      <c r="D40" s="10">
        <v>2</v>
      </c>
      <c r="E40" s="14">
        <v>106928.745</v>
      </c>
      <c r="F40" s="15">
        <f>Tabla1[[#This Row],[CANTIDAD]]*Tabla1[[#This Row],[PRECIO]]*1.21</f>
        <v>258767.56289999999</v>
      </c>
      <c r="G40" s="10" t="s">
        <v>196</v>
      </c>
      <c r="H40" s="10" t="s">
        <v>11</v>
      </c>
    </row>
    <row r="41" spans="1:8" x14ac:dyDescent="0.25">
      <c r="A41" s="9">
        <v>45624</v>
      </c>
      <c r="B41" s="10" t="s">
        <v>197</v>
      </c>
      <c r="C41" s="11" t="s">
        <v>199</v>
      </c>
      <c r="D41" s="10">
        <v>1</v>
      </c>
      <c r="E41" s="14">
        <v>120960</v>
      </c>
      <c r="F41" s="15">
        <f>Tabla1[[#This Row],[CANTIDAD]]*Tabla1[[#This Row],[PRECIO]]*1.21</f>
        <v>146361.60000000001</v>
      </c>
      <c r="G41" s="10" t="s">
        <v>196</v>
      </c>
      <c r="H41" s="10" t="s">
        <v>11</v>
      </c>
    </row>
    <row r="42" spans="1:8" x14ac:dyDescent="0.25">
      <c r="A42" s="9">
        <v>45624</v>
      </c>
      <c r="B42" s="10" t="s">
        <v>197</v>
      </c>
      <c r="C42" s="11" t="s">
        <v>200</v>
      </c>
      <c r="D42" s="10">
        <v>1</v>
      </c>
      <c r="E42" s="14">
        <v>138092.58919999999</v>
      </c>
      <c r="F42" s="15">
        <f>Tabla1[[#This Row],[CANTIDAD]]*Tabla1[[#This Row],[PRECIO]]*1.21</f>
        <v>167092.03293199997</v>
      </c>
      <c r="G42" s="10" t="s">
        <v>196</v>
      </c>
      <c r="H42" s="10" t="s">
        <v>11</v>
      </c>
    </row>
    <row r="43" spans="1:8" x14ac:dyDescent="0.25">
      <c r="A43" s="9">
        <v>45623</v>
      </c>
      <c r="B43" s="10" t="s">
        <v>201</v>
      </c>
      <c r="C43" s="11" t="s">
        <v>187</v>
      </c>
      <c r="D43" s="10">
        <v>1</v>
      </c>
      <c r="E43" s="14">
        <v>150000</v>
      </c>
      <c r="F43" s="15">
        <f>Tabla1[[#This Row],[CANTIDAD]]*Tabla1[[#This Row],[PRECIO]]</f>
        <v>150000</v>
      </c>
      <c r="G43" s="10" t="s">
        <v>205</v>
      </c>
      <c r="H43" s="10" t="s">
        <v>11</v>
      </c>
    </row>
    <row r="44" spans="1:8" x14ac:dyDescent="0.25">
      <c r="A44" s="9">
        <v>45623</v>
      </c>
      <c r="B44" s="10" t="s">
        <v>201</v>
      </c>
      <c r="C44" s="11" t="s">
        <v>188</v>
      </c>
      <c r="D44" s="10">
        <v>0</v>
      </c>
      <c r="E44" s="14">
        <v>150000</v>
      </c>
      <c r="F44" s="15">
        <f>Tabla1[[#This Row],[CANTIDAD]]*Tabla1[[#This Row],[PRECIO]]*1.21</f>
        <v>0</v>
      </c>
      <c r="G44" s="10" t="s">
        <v>205</v>
      </c>
      <c r="H44" s="10" t="s">
        <v>11</v>
      </c>
    </row>
    <row r="45" spans="1:8" x14ac:dyDescent="0.25">
      <c r="A45" s="9">
        <v>45623</v>
      </c>
      <c r="B45" s="10" t="s">
        <v>201</v>
      </c>
      <c r="C45" s="11" t="s">
        <v>189</v>
      </c>
      <c r="D45" s="10">
        <v>0</v>
      </c>
      <c r="E45" s="14">
        <v>150000</v>
      </c>
      <c r="F45" s="15">
        <f>Tabla1[[#This Row],[CANTIDAD]]*Tabla1[[#This Row],[PRECIO]]*1.21</f>
        <v>0</v>
      </c>
      <c r="G45" s="10" t="s">
        <v>205</v>
      </c>
      <c r="H45" s="10" t="s">
        <v>11</v>
      </c>
    </row>
    <row r="46" spans="1:8" x14ac:dyDescent="0.25">
      <c r="A46" s="9">
        <v>45623</v>
      </c>
      <c r="B46" s="10" t="s">
        <v>201</v>
      </c>
      <c r="C46" s="11" t="s">
        <v>202</v>
      </c>
      <c r="D46" s="10">
        <v>0</v>
      </c>
      <c r="E46" s="14">
        <v>150000</v>
      </c>
      <c r="F46" s="15">
        <f>Tabla1[[#This Row],[CANTIDAD]]*Tabla1[[#This Row],[PRECIO]]*1.21</f>
        <v>0</v>
      </c>
      <c r="G46" s="10" t="s">
        <v>205</v>
      </c>
      <c r="H46" s="10" t="s">
        <v>11</v>
      </c>
    </row>
    <row r="47" spans="1:8" x14ac:dyDescent="0.25">
      <c r="A47" s="9">
        <v>45623</v>
      </c>
      <c r="B47" s="10" t="s">
        <v>201</v>
      </c>
      <c r="C47" s="11" t="s">
        <v>203</v>
      </c>
      <c r="D47" s="10">
        <v>0</v>
      </c>
      <c r="E47" s="14">
        <v>150000</v>
      </c>
      <c r="F47" s="15">
        <f>Tabla1[[#This Row],[CANTIDAD]]*Tabla1[[#This Row],[PRECIO]]*1.21</f>
        <v>0</v>
      </c>
      <c r="G47" s="10" t="s">
        <v>205</v>
      </c>
      <c r="H47" s="10" t="s">
        <v>11</v>
      </c>
    </row>
    <row r="48" spans="1:8" x14ac:dyDescent="0.25">
      <c r="A48" s="9">
        <v>45623</v>
      </c>
      <c r="B48" s="10" t="s">
        <v>201</v>
      </c>
      <c r="C48" s="11" t="s">
        <v>204</v>
      </c>
      <c r="D48" s="10">
        <v>0</v>
      </c>
      <c r="E48" s="14">
        <v>150000</v>
      </c>
      <c r="F48" s="15">
        <f>Tabla1[[#This Row],[CANTIDAD]]*Tabla1[[#This Row],[PRECIO]]*1.21</f>
        <v>0</v>
      </c>
      <c r="G48" s="10" t="s">
        <v>205</v>
      </c>
      <c r="H48" s="10" t="s">
        <v>11</v>
      </c>
    </row>
    <row r="49" spans="1:8" x14ac:dyDescent="0.25">
      <c r="A49" s="9">
        <v>45631</v>
      </c>
      <c r="B49" s="10" t="s">
        <v>206</v>
      </c>
      <c r="C49" s="11" t="s">
        <v>207</v>
      </c>
      <c r="D49" s="10">
        <v>1</v>
      </c>
      <c r="E49" s="14">
        <v>190000</v>
      </c>
      <c r="F49" s="15">
        <f>Tabla1[[#This Row],[CANTIDAD]]*Tabla1[[#This Row],[PRECIO]]</f>
        <v>190000</v>
      </c>
      <c r="G49" s="10" t="s">
        <v>205</v>
      </c>
      <c r="H49" s="10" t="s">
        <v>11</v>
      </c>
    </row>
    <row r="50" spans="1:8" x14ac:dyDescent="0.25">
      <c r="A50" s="9">
        <v>45631</v>
      </c>
      <c r="B50" s="10" t="s">
        <v>206</v>
      </c>
      <c r="C50" s="11" t="s">
        <v>208</v>
      </c>
      <c r="D50" s="10">
        <v>0</v>
      </c>
      <c r="E50" s="14">
        <v>0</v>
      </c>
      <c r="F50" s="15">
        <f>Tabla1[[#This Row],[CANTIDAD]]*Tabla1[[#This Row],[PRECIO]]*1.21</f>
        <v>0</v>
      </c>
      <c r="G50" s="10" t="s">
        <v>205</v>
      </c>
      <c r="H50" s="10" t="s">
        <v>11</v>
      </c>
    </row>
    <row r="51" spans="1:8" x14ac:dyDescent="0.25">
      <c r="A51" s="9">
        <v>45631</v>
      </c>
      <c r="B51" s="10" t="s">
        <v>206</v>
      </c>
      <c r="C51" s="11" t="s">
        <v>209</v>
      </c>
      <c r="D51" s="10">
        <v>0</v>
      </c>
      <c r="E51" s="14">
        <v>0</v>
      </c>
      <c r="F51" s="15">
        <f>Tabla1[[#This Row],[CANTIDAD]]*Tabla1[[#This Row],[PRECIO]]*1.21</f>
        <v>0</v>
      </c>
      <c r="G51" s="10" t="s">
        <v>205</v>
      </c>
      <c r="H51" s="10" t="s">
        <v>11</v>
      </c>
    </row>
    <row r="52" spans="1:8" x14ac:dyDescent="0.25">
      <c r="A52" s="9">
        <v>45631</v>
      </c>
      <c r="B52" s="10" t="s">
        <v>206</v>
      </c>
      <c r="C52" s="11" t="s">
        <v>210</v>
      </c>
      <c r="D52" s="10">
        <v>0</v>
      </c>
      <c r="E52" s="14">
        <v>0</v>
      </c>
      <c r="F52" s="15">
        <f>Tabla1[[#This Row],[CANTIDAD]]*Tabla1[[#This Row],[PRECIO]]*1.21</f>
        <v>0</v>
      </c>
      <c r="G52" s="10" t="s">
        <v>205</v>
      </c>
      <c r="H52" s="10" t="s">
        <v>11</v>
      </c>
    </row>
    <row r="53" spans="1:8" x14ac:dyDescent="0.25">
      <c r="A53" s="9">
        <v>45631</v>
      </c>
      <c r="B53" s="10" t="s">
        <v>206</v>
      </c>
      <c r="C53" s="11" t="s">
        <v>211</v>
      </c>
      <c r="D53" s="10">
        <v>0</v>
      </c>
      <c r="E53" s="14">
        <v>0</v>
      </c>
      <c r="F53" s="15">
        <f>Tabla1[[#This Row],[CANTIDAD]]*Tabla1[[#This Row],[PRECIO]]*1.21</f>
        <v>0</v>
      </c>
      <c r="G53" s="10" t="s">
        <v>205</v>
      </c>
      <c r="H53" s="10" t="s">
        <v>11</v>
      </c>
    </row>
    <row r="54" spans="1:8" x14ac:dyDescent="0.25">
      <c r="A54" s="9">
        <v>45644</v>
      </c>
      <c r="B54" s="10" t="s">
        <v>213</v>
      </c>
      <c r="C54" s="11" t="s">
        <v>214</v>
      </c>
      <c r="D54" s="10">
        <v>20</v>
      </c>
      <c r="E54" s="14">
        <v>2000</v>
      </c>
      <c r="F54" s="15">
        <f>Tabla1[[#This Row],[CANTIDAD]]*Tabla1[[#This Row],[PRECIO]]</f>
        <v>40000</v>
      </c>
      <c r="G54" s="10" t="s">
        <v>212</v>
      </c>
      <c r="H54" s="10" t="s">
        <v>11</v>
      </c>
    </row>
    <row r="55" spans="1:8" x14ac:dyDescent="0.25">
      <c r="A55" s="9">
        <v>45642</v>
      </c>
      <c r="B55" s="10" t="s">
        <v>215</v>
      </c>
      <c r="C55" s="11" t="s">
        <v>216</v>
      </c>
      <c r="D55" s="10">
        <v>1</v>
      </c>
      <c r="E55" s="14">
        <v>110000</v>
      </c>
      <c r="F55" s="15">
        <f>Tabla1[[#This Row],[CANTIDAD]]*Tabla1[[#This Row],[PRECIO]]</f>
        <v>110000</v>
      </c>
      <c r="G55" s="10" t="s">
        <v>141</v>
      </c>
      <c r="H55" s="10" t="s">
        <v>11</v>
      </c>
    </row>
    <row r="56" spans="1:8" x14ac:dyDescent="0.25">
      <c r="A56" s="9">
        <v>45642</v>
      </c>
      <c r="B56" s="10" t="s">
        <v>215</v>
      </c>
      <c r="C56" s="11" t="s">
        <v>217</v>
      </c>
      <c r="D56" s="10">
        <v>1</v>
      </c>
      <c r="E56" s="14">
        <v>110000</v>
      </c>
      <c r="F56" s="15">
        <f>Tabla1[[#This Row],[CANTIDAD]]*Tabla1[[#This Row],[PRECIO]]</f>
        <v>110000</v>
      </c>
      <c r="G56" s="10" t="s">
        <v>141</v>
      </c>
      <c r="H56" s="10" t="s">
        <v>11</v>
      </c>
    </row>
    <row r="57" spans="1:8" x14ac:dyDescent="0.25">
      <c r="A57" s="9">
        <v>45642</v>
      </c>
      <c r="B57" s="10" t="s">
        <v>215</v>
      </c>
      <c r="C57" s="11" t="s">
        <v>218</v>
      </c>
      <c r="D57" s="10">
        <v>1</v>
      </c>
      <c r="E57" s="14">
        <v>80000</v>
      </c>
      <c r="F57" s="15">
        <f>Tabla1[[#This Row],[CANTIDAD]]*Tabla1[[#This Row],[PRECIO]]</f>
        <v>80000</v>
      </c>
      <c r="G57" s="10" t="s">
        <v>141</v>
      </c>
      <c r="H57" s="10" t="s">
        <v>11</v>
      </c>
    </row>
    <row r="58" spans="1:8" x14ac:dyDescent="0.25">
      <c r="A58" s="9">
        <v>45655</v>
      </c>
      <c r="B58" s="10" t="s">
        <v>219</v>
      </c>
      <c r="C58" s="11" t="s">
        <v>220</v>
      </c>
      <c r="D58" s="10">
        <v>1</v>
      </c>
      <c r="E58" s="14">
        <v>39300</v>
      </c>
      <c r="F58" s="15">
        <f>Tabla1[[#This Row],[CANTIDAD]]*Tabla1[[#This Row],[PRECIO]]*1.21</f>
        <v>47553</v>
      </c>
      <c r="G58" s="10" t="s">
        <v>183</v>
      </c>
      <c r="H58" s="10" t="s">
        <v>11</v>
      </c>
    </row>
    <row r="59" spans="1:8" x14ac:dyDescent="0.25">
      <c r="A59" s="9">
        <v>45655</v>
      </c>
      <c r="B59" s="10" t="s">
        <v>219</v>
      </c>
      <c r="C59" s="11" t="s">
        <v>221</v>
      </c>
      <c r="D59" s="10">
        <v>1</v>
      </c>
      <c r="E59" s="14">
        <v>22693</v>
      </c>
      <c r="F59" s="15">
        <f>Tabla1[[#This Row],[CANTIDAD]]*Tabla1[[#This Row],[PRECIO]]*1.21</f>
        <v>27458.53</v>
      </c>
      <c r="G59" s="10" t="s">
        <v>183</v>
      </c>
      <c r="H59" s="10" t="s">
        <v>11</v>
      </c>
    </row>
    <row r="60" spans="1:8" x14ac:dyDescent="0.25">
      <c r="A60" s="9">
        <v>45655</v>
      </c>
      <c r="B60" s="10" t="s">
        <v>219</v>
      </c>
      <c r="C60" s="11" t="s">
        <v>207</v>
      </c>
      <c r="D60" s="10">
        <v>2</v>
      </c>
      <c r="E60" s="14">
        <v>26446.3</v>
      </c>
      <c r="F60" s="15">
        <f>Tabla1[[#This Row],[CANTIDAD]]*Tabla1[[#This Row],[PRECIO]]*1.21</f>
        <v>64000.045999999995</v>
      </c>
      <c r="G60" s="10" t="s">
        <v>183</v>
      </c>
      <c r="H60" s="10" t="s">
        <v>11</v>
      </c>
    </row>
    <row r="61" spans="1:8" x14ac:dyDescent="0.25">
      <c r="A61" s="9">
        <v>45655</v>
      </c>
      <c r="B61" s="10" t="s">
        <v>219</v>
      </c>
      <c r="C61" s="11" t="s">
        <v>210</v>
      </c>
      <c r="D61" s="10">
        <v>2</v>
      </c>
      <c r="E61" s="14">
        <v>119030</v>
      </c>
      <c r="F61" s="15">
        <f>Tabla1[[#This Row],[CANTIDAD]]*Tabla1[[#This Row],[PRECIO]]*1.21</f>
        <v>288052.59999999998</v>
      </c>
      <c r="G61" s="10" t="s">
        <v>183</v>
      </c>
      <c r="H61" s="10" t="s">
        <v>11</v>
      </c>
    </row>
    <row r="62" spans="1:8" x14ac:dyDescent="0.25">
      <c r="A62" s="9">
        <v>45655</v>
      </c>
      <c r="B62" s="10" t="s">
        <v>219</v>
      </c>
      <c r="C62" s="11" t="s">
        <v>195</v>
      </c>
      <c r="D62" s="10">
        <v>1</v>
      </c>
      <c r="E62" s="14">
        <v>17520</v>
      </c>
      <c r="F62" s="15">
        <f>Tabla1[[#This Row],[CANTIDAD]]*Tabla1[[#This Row],[PRECIO]]*1.21</f>
        <v>21199.200000000001</v>
      </c>
      <c r="G62" s="10" t="s">
        <v>183</v>
      </c>
      <c r="H62" s="10" t="s">
        <v>11</v>
      </c>
    </row>
    <row r="63" spans="1:8" x14ac:dyDescent="0.25">
      <c r="A63" s="9">
        <v>45673</v>
      </c>
      <c r="B63" s="10" t="s">
        <v>223</v>
      </c>
      <c r="C63" s="11" t="s">
        <v>224</v>
      </c>
      <c r="D63" s="10">
        <v>1</v>
      </c>
      <c r="E63" s="14">
        <v>2876.24</v>
      </c>
      <c r="F63" s="15">
        <f>Tabla1[[#This Row],[CANTIDAD]]*Tabla1[[#This Row],[PRECIO]]*1.21</f>
        <v>3480.2503999999994</v>
      </c>
      <c r="G63" s="10" t="s">
        <v>222</v>
      </c>
      <c r="H63" s="10" t="s">
        <v>11</v>
      </c>
    </row>
    <row r="64" spans="1:8" x14ac:dyDescent="0.25">
      <c r="A64" s="9">
        <v>45673</v>
      </c>
      <c r="B64" s="10" t="s">
        <v>223</v>
      </c>
      <c r="C64" s="11" t="s">
        <v>225</v>
      </c>
      <c r="D64" s="10">
        <v>1</v>
      </c>
      <c r="E64" s="14">
        <v>1403.51</v>
      </c>
      <c r="F64" s="15">
        <f>Tabla1[[#This Row],[CANTIDAD]]*Tabla1[[#This Row],[PRECIO]]*1.21</f>
        <v>1698.2471</v>
      </c>
      <c r="G64" s="10" t="s">
        <v>222</v>
      </c>
      <c r="H64" s="10" t="s">
        <v>11</v>
      </c>
    </row>
    <row r="65" spans="1:8" x14ac:dyDescent="0.25">
      <c r="A65" s="9">
        <v>45673</v>
      </c>
      <c r="B65" s="10" t="s">
        <v>223</v>
      </c>
      <c r="C65" s="11" t="s">
        <v>226</v>
      </c>
      <c r="D65" s="10">
        <v>1</v>
      </c>
      <c r="E65" s="16">
        <v>4182.3599999999997</v>
      </c>
      <c r="F65" s="15">
        <f>Tabla1[[#This Row],[CANTIDAD]]*Tabla1[[#This Row],[PRECIO]]*1.21</f>
        <v>5060.6555999999991</v>
      </c>
      <c r="G65" s="10" t="s">
        <v>222</v>
      </c>
      <c r="H65" s="10" t="s">
        <v>11</v>
      </c>
    </row>
    <row r="66" spans="1:8" x14ac:dyDescent="0.25">
      <c r="A66" s="9">
        <v>45680</v>
      </c>
      <c r="B66" s="10" t="s">
        <v>227</v>
      </c>
      <c r="C66" s="11" t="s">
        <v>228</v>
      </c>
      <c r="D66" s="10">
        <v>1</v>
      </c>
      <c r="E66" s="17">
        <v>1563.17</v>
      </c>
      <c r="F66" s="15">
        <f>Tabla1[[#This Row],[CANTIDAD]]*Tabla1[[#This Row],[PRECIO]]</f>
        <v>1563.17</v>
      </c>
      <c r="G66" s="10" t="s">
        <v>222</v>
      </c>
      <c r="H66" s="10" t="s">
        <v>11</v>
      </c>
    </row>
    <row r="67" spans="1:8" x14ac:dyDescent="0.25">
      <c r="A67" s="9">
        <v>45680</v>
      </c>
      <c r="B67" s="10" t="s">
        <v>227</v>
      </c>
      <c r="C67" s="11" t="s">
        <v>229</v>
      </c>
      <c r="D67" s="10">
        <v>1</v>
      </c>
      <c r="E67" s="14">
        <v>13599.61</v>
      </c>
      <c r="F67" s="15">
        <f>Tabla1[[#This Row],[CANTIDAD]]*Tabla1[[#This Row],[PRECIO]]</f>
        <v>13599.61</v>
      </c>
      <c r="G67" s="10" t="s">
        <v>222</v>
      </c>
      <c r="H67" s="10" t="s">
        <v>11</v>
      </c>
    </row>
    <row r="68" spans="1:8" x14ac:dyDescent="0.25">
      <c r="A68" s="9">
        <v>45680</v>
      </c>
      <c r="B68" s="10" t="s">
        <v>227</v>
      </c>
      <c r="C68" s="11" t="s">
        <v>230</v>
      </c>
      <c r="D68" s="10">
        <v>1</v>
      </c>
      <c r="E68" s="14">
        <v>5992.16</v>
      </c>
      <c r="F68" s="15">
        <f>Tabla1[[#This Row],[CANTIDAD]]*Tabla1[[#This Row],[PRECIO]]</f>
        <v>5992.16</v>
      </c>
      <c r="G68" s="10" t="s">
        <v>222</v>
      </c>
      <c r="H68" s="10" t="s">
        <v>11</v>
      </c>
    </row>
    <row r="69" spans="1:8" x14ac:dyDescent="0.25">
      <c r="A69" s="9">
        <v>45680</v>
      </c>
      <c r="B69" s="10" t="s">
        <v>227</v>
      </c>
      <c r="C69" s="11" t="s">
        <v>226</v>
      </c>
      <c r="D69" s="10">
        <v>1</v>
      </c>
      <c r="E69" s="17">
        <v>7729.02</v>
      </c>
      <c r="F69" s="15">
        <f>Tabla1[[#This Row],[CANTIDAD]]*Tabla1[[#This Row],[PRECIO]]</f>
        <v>7729.02</v>
      </c>
      <c r="G69" s="10" t="s">
        <v>222</v>
      </c>
      <c r="H69" s="10" t="s">
        <v>11</v>
      </c>
    </row>
    <row r="70" spans="1:8" x14ac:dyDescent="0.25">
      <c r="A70" s="9">
        <v>45680</v>
      </c>
      <c r="B70" s="10" t="s">
        <v>227</v>
      </c>
      <c r="C70" s="11" t="s">
        <v>231</v>
      </c>
      <c r="D70" s="10">
        <v>1</v>
      </c>
      <c r="E70" s="14">
        <v>1285.28</v>
      </c>
      <c r="F70" s="15">
        <f>Tabla1[[#This Row],[CANTIDAD]]*Tabla1[[#This Row],[PRECIO]]</f>
        <v>1285.28</v>
      </c>
      <c r="G70" s="10" t="s">
        <v>222</v>
      </c>
      <c r="H70" s="10" t="s">
        <v>11</v>
      </c>
    </row>
    <row r="71" spans="1:8" x14ac:dyDescent="0.25">
      <c r="A71" s="9">
        <v>45680</v>
      </c>
      <c r="B71" s="10" t="s">
        <v>227</v>
      </c>
      <c r="C71" s="11" t="s">
        <v>232</v>
      </c>
      <c r="D71" s="10">
        <v>1</v>
      </c>
      <c r="E71" s="14">
        <v>1615.28</v>
      </c>
      <c r="F71" s="15">
        <f>Tabla1[[#This Row],[CANTIDAD]]*Tabla1[[#This Row],[PRECIO]]</f>
        <v>1615.28</v>
      </c>
      <c r="G71" s="10" t="s">
        <v>222</v>
      </c>
      <c r="H71" s="10" t="s">
        <v>11</v>
      </c>
    </row>
    <row r="72" spans="1:8" x14ac:dyDescent="0.25">
      <c r="A72" s="9">
        <v>45680</v>
      </c>
      <c r="B72" s="10" t="s">
        <v>234</v>
      </c>
      <c r="C72" s="11" t="s">
        <v>233</v>
      </c>
      <c r="D72" s="10">
        <v>1</v>
      </c>
      <c r="E72" s="14">
        <v>10565.61</v>
      </c>
      <c r="F72" s="15">
        <f>Tabla1[[#This Row],[CANTIDAD]]*Tabla1[[#This Row],[PRECIO]]*1.21</f>
        <v>12784.3881</v>
      </c>
      <c r="G72" s="10" t="s">
        <v>222</v>
      </c>
      <c r="H72" s="10" t="s">
        <v>11</v>
      </c>
    </row>
    <row r="73" spans="1:8" x14ac:dyDescent="0.25">
      <c r="A73" s="9">
        <v>45685</v>
      </c>
      <c r="B73" s="10" t="s">
        <v>235</v>
      </c>
      <c r="C73" s="11" t="s">
        <v>236</v>
      </c>
      <c r="D73" s="10">
        <v>1</v>
      </c>
      <c r="E73" s="14">
        <v>1680.41</v>
      </c>
      <c r="F73" s="15">
        <f>Tabla1[[#This Row],[CANTIDAD]]*Tabla1[[#This Row],[PRECIO]]*1.21</f>
        <v>2033.2961</v>
      </c>
      <c r="G73" s="10" t="s">
        <v>222</v>
      </c>
      <c r="H73" s="10" t="s">
        <v>11</v>
      </c>
    </row>
    <row r="74" spans="1:8" x14ac:dyDescent="0.25">
      <c r="A74" s="9">
        <v>45685</v>
      </c>
      <c r="B74" s="10" t="s">
        <v>235</v>
      </c>
      <c r="C74" s="11" t="s">
        <v>237</v>
      </c>
      <c r="D74" s="10">
        <v>1</v>
      </c>
      <c r="E74" s="14">
        <v>5249.66</v>
      </c>
      <c r="F74" s="15">
        <f>Tabla1[[#This Row],[CANTIDAD]]*Tabla1[[#This Row],[PRECIO]]*1.21</f>
        <v>6352.0886</v>
      </c>
      <c r="G74" s="10" t="s">
        <v>222</v>
      </c>
      <c r="H74" s="10" t="s">
        <v>11</v>
      </c>
    </row>
    <row r="75" spans="1:8" x14ac:dyDescent="0.25">
      <c r="A75" s="9">
        <v>45685</v>
      </c>
      <c r="B75" s="10" t="s">
        <v>235</v>
      </c>
      <c r="C75" s="11" t="s">
        <v>238</v>
      </c>
      <c r="D75" s="10">
        <v>1</v>
      </c>
      <c r="E75" s="14">
        <v>5966.11</v>
      </c>
      <c r="F75" s="15">
        <f>Tabla1[[#This Row],[CANTIDAD]]*Tabla1[[#This Row],[PRECIO]]*1.21</f>
        <v>7218.9930999999997</v>
      </c>
      <c r="G75" s="10" t="s">
        <v>222</v>
      </c>
      <c r="H75" s="10" t="s">
        <v>11</v>
      </c>
    </row>
    <row r="76" spans="1:8" x14ac:dyDescent="0.25">
      <c r="A76" s="9">
        <v>45685</v>
      </c>
      <c r="B76" s="10" t="s">
        <v>240</v>
      </c>
      <c r="C76" s="11" t="s">
        <v>241</v>
      </c>
      <c r="D76" s="10">
        <v>1</v>
      </c>
      <c r="E76" s="14">
        <v>750000</v>
      </c>
      <c r="F76" s="15">
        <f>Tabla1[[#This Row],[CANTIDAD]]*Tabla1[[#This Row],[PRECIO]]</f>
        <v>750000</v>
      </c>
      <c r="G76" s="10" t="s">
        <v>239</v>
      </c>
      <c r="H76" s="10" t="s">
        <v>11</v>
      </c>
    </row>
    <row r="77" spans="1:8" x14ac:dyDescent="0.25">
      <c r="A77" s="9">
        <v>45685</v>
      </c>
      <c r="B77" s="10" t="s">
        <v>31</v>
      </c>
      <c r="C77" s="11" t="s">
        <v>242</v>
      </c>
      <c r="D77" s="10">
        <v>1</v>
      </c>
      <c r="E77" s="14">
        <v>123000</v>
      </c>
      <c r="F77" s="15">
        <f>Tabla1[[#This Row],[CANTIDAD]]*Tabla1[[#This Row],[PRECIO]]</f>
        <v>123000</v>
      </c>
      <c r="G77" s="10" t="s">
        <v>243</v>
      </c>
      <c r="H77" s="10" t="s">
        <v>11</v>
      </c>
    </row>
    <row r="78" spans="1:8" x14ac:dyDescent="0.25">
      <c r="A78" s="9">
        <v>45659</v>
      </c>
      <c r="B78" s="10" t="s">
        <v>244</v>
      </c>
      <c r="C78" s="11" t="s">
        <v>245</v>
      </c>
      <c r="D78" s="10">
        <v>1</v>
      </c>
      <c r="E78" s="14">
        <v>45115.65</v>
      </c>
      <c r="F78" s="15">
        <f>Tabla1[[#This Row],[CANTIDAD]]*Tabla1[[#This Row],[PRECIO]]*1.21</f>
        <v>54589.936500000003</v>
      </c>
      <c r="G78" s="10" t="s">
        <v>74</v>
      </c>
      <c r="H78" s="10" t="s">
        <v>11</v>
      </c>
    </row>
    <row r="79" spans="1:8" x14ac:dyDescent="0.25">
      <c r="A79" s="9">
        <v>45659</v>
      </c>
      <c r="B79" s="10" t="s">
        <v>244</v>
      </c>
      <c r="C79" s="11" t="s">
        <v>246</v>
      </c>
      <c r="D79" s="10">
        <v>1</v>
      </c>
      <c r="E79" s="14">
        <v>9735.52</v>
      </c>
      <c r="F79" s="15">
        <f>Tabla1[[#This Row],[CANTIDAD]]*Tabla1[[#This Row],[PRECIO]]*1.21</f>
        <v>11779.9792</v>
      </c>
      <c r="G79" s="10" t="s">
        <v>74</v>
      </c>
      <c r="H79" s="10" t="s">
        <v>11</v>
      </c>
    </row>
    <row r="80" spans="1:8" x14ac:dyDescent="0.25">
      <c r="A80" s="9">
        <v>45659</v>
      </c>
      <c r="B80" s="10" t="s">
        <v>244</v>
      </c>
      <c r="C80" s="11" t="s">
        <v>247</v>
      </c>
      <c r="D80" s="10">
        <v>1</v>
      </c>
      <c r="E80" s="14">
        <v>7842.98</v>
      </c>
      <c r="F80" s="15">
        <f>Tabla1[[#This Row],[CANTIDAD]]*Tabla1[[#This Row],[PRECIO]]*1.21</f>
        <v>9490.005799999999</v>
      </c>
      <c r="G80" s="10" t="s">
        <v>74</v>
      </c>
      <c r="H80" s="10" t="s">
        <v>11</v>
      </c>
    </row>
    <row r="81" spans="1:8" x14ac:dyDescent="0.25">
      <c r="A81" s="9">
        <v>45659</v>
      </c>
      <c r="B81" s="10" t="s">
        <v>249</v>
      </c>
      <c r="C81" s="11" t="s">
        <v>250</v>
      </c>
      <c r="D81" s="10">
        <v>1</v>
      </c>
      <c r="E81" s="14">
        <v>13951</v>
      </c>
      <c r="F81" s="15">
        <f>Tabla1[[#This Row],[CANTIDAD]]*Tabla1[[#This Row],[PRECIO]]*1.21</f>
        <v>16880.71</v>
      </c>
      <c r="G81" s="10" t="s">
        <v>248</v>
      </c>
      <c r="H81" s="10" t="s">
        <v>11</v>
      </c>
    </row>
    <row r="82" spans="1:8" x14ac:dyDescent="0.25">
      <c r="A82" s="9">
        <v>45998</v>
      </c>
      <c r="B82" s="10" t="s">
        <v>171</v>
      </c>
      <c r="C82" s="11" t="s">
        <v>66</v>
      </c>
      <c r="D82" s="10">
        <v>1</v>
      </c>
      <c r="E82" s="14">
        <v>401128</v>
      </c>
      <c r="F82" s="15">
        <f>Tabla1[[#This Row],[CANTIDAD]]*Tabla1[[#This Row],[PRECIO]]</f>
        <v>401128</v>
      </c>
      <c r="G82" s="10" t="s">
        <v>169</v>
      </c>
      <c r="H82" s="10" t="s">
        <v>11</v>
      </c>
    </row>
    <row r="83" spans="1:8" x14ac:dyDescent="0.25">
      <c r="A83" s="9">
        <v>45668</v>
      </c>
      <c r="B83" s="10" t="s">
        <v>170</v>
      </c>
      <c r="C83" s="11" t="s">
        <v>66</v>
      </c>
      <c r="D83" s="10">
        <v>1</v>
      </c>
      <c r="E83" s="14">
        <v>410810</v>
      </c>
      <c r="F83" s="15">
        <f>Tabla1[[#This Row],[CANTIDAD]]*Tabla1[[#This Row],[PRECIO]]</f>
        <v>410810</v>
      </c>
      <c r="G83" s="10" t="s">
        <v>169</v>
      </c>
      <c r="H83" s="10" t="s">
        <v>11</v>
      </c>
    </row>
    <row r="84" spans="1:8" x14ac:dyDescent="0.25">
      <c r="A84" s="9">
        <v>45659</v>
      </c>
      <c r="B84" s="10" t="s">
        <v>172</v>
      </c>
      <c r="C84" s="11" t="s">
        <v>173</v>
      </c>
      <c r="D84" s="10">
        <v>2</v>
      </c>
      <c r="E84" s="14">
        <v>120785.12</v>
      </c>
      <c r="F84" s="15">
        <f>Tabla1[[#This Row],[CANTIDAD]]*Tabla1[[#This Row],[PRECIO]]*1.21</f>
        <v>292299.99039999995</v>
      </c>
      <c r="G84" s="10" t="s">
        <v>174</v>
      </c>
      <c r="H84" s="10" t="s">
        <v>11</v>
      </c>
    </row>
    <row r="85" spans="1:8" x14ac:dyDescent="0.25">
      <c r="A85" s="9">
        <v>45693</v>
      </c>
      <c r="B85" s="10" t="s">
        <v>168</v>
      </c>
      <c r="C85" s="11" t="s">
        <v>66</v>
      </c>
      <c r="D85" s="10">
        <v>1</v>
      </c>
      <c r="E85" s="14">
        <v>416620</v>
      </c>
      <c r="F85" s="15">
        <f>Tabla1[[#This Row],[CANTIDAD]]*Tabla1[[#This Row],[PRECIO]]</f>
        <v>416620</v>
      </c>
      <c r="G85" s="10" t="s">
        <v>169</v>
      </c>
      <c r="H85" s="10" t="s">
        <v>11</v>
      </c>
    </row>
    <row r="86" spans="1:8" x14ac:dyDescent="0.25">
      <c r="A86" s="18"/>
      <c r="B86" s="19"/>
      <c r="C86" s="20"/>
      <c r="D86" s="19"/>
      <c r="E86" s="21"/>
      <c r="F86" s="22">
        <f>Tabla1[[#This Row],[CANTIDAD]]*Tabla1[[#This Row],[PRECIO]]*1.21</f>
        <v>0</v>
      </c>
      <c r="G86" s="19"/>
      <c r="H86" s="19"/>
    </row>
    <row r="87" spans="1:8" x14ac:dyDescent="0.25">
      <c r="A87" s="18"/>
      <c r="B87" s="19"/>
      <c r="C87" s="20"/>
      <c r="D87" s="19"/>
      <c r="E87" s="21"/>
      <c r="F87" s="22">
        <f>Tabla1[[#This Row],[CANTIDAD]]*Tabla1[[#This Row],[PRECIO]]*1.21</f>
        <v>0</v>
      </c>
      <c r="G87" s="19"/>
      <c r="H87" s="19"/>
    </row>
    <row r="88" spans="1:8" x14ac:dyDescent="0.25">
      <c r="A88" s="18"/>
      <c r="B88" s="19"/>
      <c r="C88" s="20"/>
      <c r="D88" s="19"/>
      <c r="E88" s="21"/>
      <c r="F88" s="22">
        <f>Tabla1[[#This Row],[CANTIDAD]]*Tabla1[[#This Row],[PRECIO]]*1.21</f>
        <v>0</v>
      </c>
      <c r="G88" s="19"/>
      <c r="H88" s="19"/>
    </row>
    <row r="89" spans="1:8" x14ac:dyDescent="0.25">
      <c r="A89" s="18"/>
      <c r="B89" s="19"/>
      <c r="C89" s="20"/>
      <c r="D89" s="19"/>
      <c r="E89" s="21"/>
      <c r="F89" s="22">
        <f>Tabla1[[#This Row],[CANTIDAD]]*Tabla1[[#This Row],[PRECIO]]*1.21</f>
        <v>0</v>
      </c>
      <c r="G89" s="19"/>
      <c r="H89" s="19"/>
    </row>
    <row r="90" spans="1:8" x14ac:dyDescent="0.25">
      <c r="A90" s="9">
        <v>45793</v>
      </c>
      <c r="B90" s="10" t="s">
        <v>155</v>
      </c>
      <c r="C90" s="11" t="s">
        <v>153</v>
      </c>
      <c r="D90" s="10">
        <v>1</v>
      </c>
      <c r="E90" s="14">
        <v>13887500</v>
      </c>
      <c r="F90" s="15">
        <f>Tabla1[[#This Row],[CANTIDAD]]*Tabla1[[#This Row],[PRECIO]]*1.105</f>
        <v>15345687.5</v>
      </c>
      <c r="G90" s="10" t="s">
        <v>156</v>
      </c>
      <c r="H90" s="10" t="s">
        <v>11</v>
      </c>
    </row>
    <row r="91" spans="1:8" x14ac:dyDescent="0.25">
      <c r="A91" s="9">
        <v>45806</v>
      </c>
      <c r="B91" s="10" t="s">
        <v>149</v>
      </c>
      <c r="C91" s="11" t="s">
        <v>150</v>
      </c>
      <c r="D91" s="10">
        <v>1</v>
      </c>
      <c r="E91" s="14">
        <v>24024650</v>
      </c>
      <c r="F91" s="15">
        <f>Tabla1[[#This Row],[CANTIDAD]]*Tabla1[[#This Row],[PRECIO]]*1.105</f>
        <v>26547238.25</v>
      </c>
      <c r="G91" s="10" t="s">
        <v>151</v>
      </c>
      <c r="H91" s="10" t="s">
        <v>11</v>
      </c>
    </row>
    <row r="92" spans="1:8" x14ac:dyDescent="0.25">
      <c r="A92" s="18"/>
      <c r="B92" s="19"/>
      <c r="C92" s="20"/>
      <c r="D92" s="19"/>
      <c r="E92" s="21"/>
      <c r="F92" s="22">
        <f>Tabla1[[#This Row],[CANTIDAD]]*Tabla1[[#This Row],[PRECIO]]*1.105</f>
        <v>0</v>
      </c>
      <c r="G92" s="19"/>
      <c r="H92" s="19"/>
    </row>
    <row r="93" spans="1:8" x14ac:dyDescent="0.25">
      <c r="A93" s="18"/>
      <c r="B93" s="19"/>
      <c r="C93" s="20"/>
      <c r="D93" s="19"/>
      <c r="E93" s="21"/>
      <c r="F93" s="22">
        <f>Tabla1[[#This Row],[CANTIDAD]]*Tabla1[[#This Row],[PRECIO]]*1.105</f>
        <v>0</v>
      </c>
      <c r="G93" s="19"/>
      <c r="H93" s="19"/>
    </row>
    <row r="94" spans="1:8" x14ac:dyDescent="0.25">
      <c r="A94" s="18"/>
      <c r="B94" s="19"/>
      <c r="C94" s="20"/>
      <c r="D94" s="19"/>
      <c r="E94" s="21"/>
      <c r="F94" s="22">
        <f>Tabla1[[#This Row],[CANTIDAD]]*Tabla1[[#This Row],[PRECIO]]*1.105</f>
        <v>0</v>
      </c>
      <c r="G94" s="19"/>
      <c r="H94" s="19"/>
    </row>
    <row r="95" spans="1:8" x14ac:dyDescent="0.25">
      <c r="A95" s="18"/>
      <c r="B95" s="19"/>
      <c r="C95" s="20"/>
      <c r="D95" s="19"/>
      <c r="E95" s="21"/>
      <c r="F95" s="22">
        <f>Tabla1[[#This Row],[CANTIDAD]]*Tabla1[[#This Row],[PRECIO]]*1.105</f>
        <v>0</v>
      </c>
      <c r="G95" s="19"/>
      <c r="H95" s="19"/>
    </row>
    <row r="96" spans="1:8" x14ac:dyDescent="0.25">
      <c r="A96" s="18"/>
      <c r="B96" s="19"/>
      <c r="C96" s="20"/>
      <c r="D96" s="19"/>
      <c r="E96" s="21"/>
      <c r="F96" s="22">
        <f>Tabla1[[#This Row],[CANTIDAD]]*Tabla1[[#This Row],[PRECIO]]*1.105</f>
        <v>0</v>
      </c>
      <c r="G96" s="19"/>
      <c r="H96" s="19"/>
    </row>
    <row r="97" spans="1:8" x14ac:dyDescent="0.25">
      <c r="A97" s="20"/>
      <c r="B97" s="19"/>
      <c r="C97" s="20"/>
      <c r="D97" s="19"/>
      <c r="E97" s="21"/>
      <c r="F97" s="22">
        <f>Tabla1[[#This Row],[CANTIDAD]]*Tabla1[[#This Row],[PRECIO]]*1.105</f>
        <v>0</v>
      </c>
      <c r="G97" s="19"/>
      <c r="H97" s="19"/>
    </row>
    <row r="98" spans="1:8" x14ac:dyDescent="0.25">
      <c r="A98" s="9">
        <v>45859</v>
      </c>
      <c r="B98" s="10" t="s">
        <v>152</v>
      </c>
      <c r="C98" s="11" t="s">
        <v>153</v>
      </c>
      <c r="D98" s="10">
        <v>114</v>
      </c>
      <c r="E98" s="14">
        <v>83000</v>
      </c>
      <c r="F98" s="16">
        <f>Tabla1[[#This Row],[CANTIDAD]]*Tabla1[[#This Row],[PRECIO]]*1.105</f>
        <v>10455510</v>
      </c>
      <c r="G98" s="10" t="s">
        <v>154</v>
      </c>
      <c r="H98" s="10" t="s">
        <v>11</v>
      </c>
    </row>
    <row r="99" spans="1:8" x14ac:dyDescent="0.25">
      <c r="A99" s="23">
        <v>45856</v>
      </c>
      <c r="B99" s="24" t="s">
        <v>14</v>
      </c>
      <c r="C99" s="25" t="s">
        <v>15</v>
      </c>
      <c r="D99" s="26">
        <v>34.72</v>
      </c>
      <c r="E99" s="16">
        <v>45000</v>
      </c>
      <c r="F99" s="16">
        <f>Tabla1[[#This Row],[CANTIDAD]]*Tabla1[[#This Row],[PRECIO]]*1.21</f>
        <v>1890504</v>
      </c>
      <c r="G99" s="17" t="s">
        <v>16</v>
      </c>
      <c r="H99" s="17" t="s">
        <v>11</v>
      </c>
    </row>
    <row r="100" spans="1:8" x14ac:dyDescent="0.25">
      <c r="A100" s="23">
        <v>45856</v>
      </c>
      <c r="B100" s="24" t="s">
        <v>14</v>
      </c>
      <c r="C100" s="25" t="s">
        <v>15</v>
      </c>
      <c r="D100" s="26">
        <v>37.04</v>
      </c>
      <c r="E100" s="16">
        <v>48000</v>
      </c>
      <c r="F100" s="16">
        <f>Tabla1[[#This Row],[CANTIDAD]]*Tabla1[[#This Row],[PRECIO]]*1.21</f>
        <v>2151283.1999999997</v>
      </c>
      <c r="G100" s="17" t="s">
        <v>16</v>
      </c>
      <c r="H100" s="17" t="s">
        <v>11</v>
      </c>
    </row>
    <row r="101" spans="1:8" x14ac:dyDescent="0.25">
      <c r="A101" s="23">
        <v>45812</v>
      </c>
      <c r="B101" s="24" t="s">
        <v>20</v>
      </c>
      <c r="C101" s="25" t="s">
        <v>15</v>
      </c>
      <c r="D101" s="26">
        <v>29.32</v>
      </c>
      <c r="E101" s="16">
        <v>45000</v>
      </c>
      <c r="F101" s="16">
        <f>Tabla1[[#This Row],[CANTIDAD]]*Tabla1[[#This Row],[PRECIO]]*1.21</f>
        <v>1596474</v>
      </c>
      <c r="G101" s="17" t="s">
        <v>21</v>
      </c>
      <c r="H101" s="17" t="s">
        <v>11</v>
      </c>
    </row>
    <row r="102" spans="1:8" x14ac:dyDescent="0.25">
      <c r="A102" s="23">
        <v>45846</v>
      </c>
      <c r="B102" s="24" t="s">
        <v>17</v>
      </c>
      <c r="C102" s="25" t="s">
        <v>15</v>
      </c>
      <c r="D102" s="26">
        <v>31.16</v>
      </c>
      <c r="E102" s="16">
        <v>45000</v>
      </c>
      <c r="F102" s="16">
        <f>Tabla1[[#This Row],[CANTIDAD]]*Tabla1[[#This Row],[PRECIO]]*1.21</f>
        <v>1696662</v>
      </c>
      <c r="G102" s="17" t="s">
        <v>18</v>
      </c>
      <c r="H102" s="17" t="s">
        <v>11</v>
      </c>
    </row>
    <row r="103" spans="1:8" x14ac:dyDescent="0.25">
      <c r="A103" s="23">
        <v>45870</v>
      </c>
      <c r="B103" s="24" t="s">
        <v>24</v>
      </c>
      <c r="C103" s="25" t="s">
        <v>15</v>
      </c>
      <c r="D103" s="26">
        <v>30.14</v>
      </c>
      <c r="E103" s="16">
        <v>45000</v>
      </c>
      <c r="F103" s="16">
        <f>Tabla1[[#This Row],[CANTIDAD]]*Tabla1[[#This Row],[PRECIO]]*1.21</f>
        <v>1641123</v>
      </c>
      <c r="G103" s="17" t="s">
        <v>21</v>
      </c>
      <c r="H103" s="17" t="s">
        <v>11</v>
      </c>
    </row>
    <row r="104" spans="1:8" x14ac:dyDescent="0.25">
      <c r="A104" s="23">
        <v>45810</v>
      </c>
      <c r="B104" s="24" t="s">
        <v>26</v>
      </c>
      <c r="C104" s="25" t="s">
        <v>15</v>
      </c>
      <c r="D104" s="26">
        <v>30.9</v>
      </c>
      <c r="E104" s="16">
        <v>45000</v>
      </c>
      <c r="F104" s="16">
        <f>Tabla1[[#This Row],[CANTIDAD]]*Tabla1[[#This Row],[PRECIO]]*1.21</f>
        <v>1682505</v>
      </c>
      <c r="G104" s="17" t="s">
        <v>21</v>
      </c>
      <c r="H104" s="17" t="s">
        <v>11</v>
      </c>
    </row>
    <row r="105" spans="1:8" x14ac:dyDescent="0.25">
      <c r="A105" s="23">
        <v>45810</v>
      </c>
      <c r="B105" s="24" t="s">
        <v>27</v>
      </c>
      <c r="C105" s="25" t="s">
        <v>15</v>
      </c>
      <c r="D105" s="26">
        <v>31.08</v>
      </c>
      <c r="E105" s="16">
        <v>45000</v>
      </c>
      <c r="F105" s="16">
        <f>Tabla1[[#This Row],[CANTIDAD]]*Tabla1[[#This Row],[PRECIO]]*1.21</f>
        <v>1692306</v>
      </c>
      <c r="G105" s="17" t="s">
        <v>18</v>
      </c>
      <c r="H105" s="17" t="s">
        <v>11</v>
      </c>
    </row>
    <row r="106" spans="1:8" x14ac:dyDescent="0.25">
      <c r="A106" s="23">
        <v>45797</v>
      </c>
      <c r="B106" s="24" t="s">
        <v>28</v>
      </c>
      <c r="C106" s="25" t="s">
        <v>29</v>
      </c>
      <c r="D106" s="26">
        <v>1</v>
      </c>
      <c r="E106" s="16">
        <v>2100512</v>
      </c>
      <c r="F106" s="16">
        <f>Tabla1[[#This Row],[CANTIDAD]]*Tabla1[[#This Row],[PRECIO]]</f>
        <v>2100512</v>
      </c>
      <c r="G106" s="17" t="s">
        <v>30</v>
      </c>
      <c r="H106" s="17" t="s">
        <v>11</v>
      </c>
    </row>
    <row r="107" spans="1:8" x14ac:dyDescent="0.25">
      <c r="A107" s="23">
        <v>45799</v>
      </c>
      <c r="B107" s="24" t="s">
        <v>31</v>
      </c>
      <c r="C107" s="25" t="s">
        <v>32</v>
      </c>
      <c r="D107" s="26">
        <v>292.3</v>
      </c>
      <c r="E107" s="16">
        <v>8000</v>
      </c>
      <c r="F107" s="16">
        <f>Tabla1[[#This Row],[CANTIDAD]]*Tabla1[[#This Row],[PRECIO]]*1.105</f>
        <v>2583932</v>
      </c>
      <c r="G107" s="17" t="s">
        <v>33</v>
      </c>
      <c r="H107" s="17" t="s">
        <v>11</v>
      </c>
    </row>
    <row r="108" spans="1:8" x14ac:dyDescent="0.25">
      <c r="A108" s="23">
        <v>45880</v>
      </c>
      <c r="B108" s="24" t="s">
        <v>49</v>
      </c>
      <c r="C108" s="25" t="s">
        <v>32</v>
      </c>
      <c r="D108" s="26">
        <v>147.36000000000001</v>
      </c>
      <c r="E108" s="16">
        <v>8000</v>
      </c>
      <c r="F108" s="16">
        <f>Tabla1[[#This Row],[CANTIDAD]]*Tabla1[[#This Row],[PRECIO]]*1.105</f>
        <v>1302662.3999999999</v>
      </c>
      <c r="G108" s="17" t="s">
        <v>33</v>
      </c>
      <c r="H108" s="17" t="s">
        <v>11</v>
      </c>
    </row>
    <row r="109" spans="1:8" x14ac:dyDescent="0.25">
      <c r="A109" s="23">
        <v>45839</v>
      </c>
      <c r="B109" s="24" t="s">
        <v>34</v>
      </c>
      <c r="C109" s="25" t="s">
        <v>35</v>
      </c>
      <c r="D109" s="26">
        <v>2</v>
      </c>
      <c r="E109" s="16">
        <v>360</v>
      </c>
      <c r="F109" s="16">
        <f>Tabla1[[#This Row],[CANTIDAD]]*Tabla1[[#This Row],[PRECIO]]*1.21</f>
        <v>871.19999999999993</v>
      </c>
      <c r="G109" s="17" t="s">
        <v>36</v>
      </c>
      <c r="H109" s="17" t="s">
        <v>11</v>
      </c>
    </row>
    <row r="110" spans="1:8" x14ac:dyDescent="0.25">
      <c r="A110" s="23">
        <v>45839</v>
      </c>
      <c r="B110" s="24" t="s">
        <v>34</v>
      </c>
      <c r="C110" s="25" t="s">
        <v>37</v>
      </c>
      <c r="D110" s="26">
        <v>2</v>
      </c>
      <c r="E110" s="16">
        <v>3060</v>
      </c>
      <c r="F110" s="16">
        <f>Tabla1[[#This Row],[CANTIDAD]]*Tabla1[[#This Row],[PRECIO]]*1.21</f>
        <v>7405.2</v>
      </c>
      <c r="G110" s="17" t="s">
        <v>36</v>
      </c>
      <c r="H110" s="17" t="s">
        <v>11</v>
      </c>
    </row>
    <row r="111" spans="1:8" x14ac:dyDescent="0.25">
      <c r="A111" s="23">
        <v>45839</v>
      </c>
      <c r="B111" s="24" t="s">
        <v>34</v>
      </c>
      <c r="C111" s="25" t="s">
        <v>38</v>
      </c>
      <c r="D111" s="26">
        <v>4</v>
      </c>
      <c r="E111" s="16">
        <v>871.99</v>
      </c>
      <c r="F111" s="16">
        <f>Tabla1[[#This Row],[CANTIDAD]]*Tabla1[[#This Row],[PRECIO]]*1.21</f>
        <v>4220.4315999999999</v>
      </c>
      <c r="G111" s="17" t="s">
        <v>36</v>
      </c>
      <c r="H111" s="17" t="s">
        <v>11</v>
      </c>
    </row>
    <row r="112" spans="1:8" x14ac:dyDescent="0.25">
      <c r="A112" s="23">
        <v>45839</v>
      </c>
      <c r="B112" s="24" t="s">
        <v>34</v>
      </c>
      <c r="C112" s="25" t="s">
        <v>38</v>
      </c>
      <c r="D112" s="26">
        <v>4</v>
      </c>
      <c r="E112" s="16">
        <v>800.99</v>
      </c>
      <c r="F112" s="16">
        <f>Tabla1[[#This Row],[CANTIDAD]]*Tabla1[[#This Row],[PRECIO]]*1.21</f>
        <v>3876.7916</v>
      </c>
      <c r="G112" s="17" t="s">
        <v>36</v>
      </c>
      <c r="H112" s="17" t="s">
        <v>11</v>
      </c>
    </row>
    <row r="113" spans="1:8" x14ac:dyDescent="0.25">
      <c r="A113" s="23">
        <v>45839</v>
      </c>
      <c r="B113" s="24" t="s">
        <v>34</v>
      </c>
      <c r="C113" s="25" t="s">
        <v>38</v>
      </c>
      <c r="D113" s="26">
        <v>4</v>
      </c>
      <c r="E113" s="16">
        <v>490</v>
      </c>
      <c r="F113" s="16">
        <f>Tabla1[[#This Row],[CANTIDAD]]*Tabla1[[#This Row],[PRECIO]]*1.21</f>
        <v>2371.6</v>
      </c>
      <c r="G113" s="17" t="s">
        <v>36</v>
      </c>
      <c r="H113" s="17" t="s">
        <v>11</v>
      </c>
    </row>
    <row r="114" spans="1:8" x14ac:dyDescent="0.25">
      <c r="A114" s="9">
        <v>45648</v>
      </c>
      <c r="B114" s="10" t="s">
        <v>252</v>
      </c>
      <c r="C114" s="11" t="s">
        <v>253</v>
      </c>
      <c r="D114" s="26">
        <v>1</v>
      </c>
      <c r="E114" s="14">
        <v>3498.58</v>
      </c>
      <c r="F114" s="15">
        <f>Tabla1[[#This Row],[CANTIDAD]]*Tabla1[[#This Row],[PRECIO]]*1.21</f>
        <v>4233.2817999999997</v>
      </c>
      <c r="G114" s="10" t="s">
        <v>251</v>
      </c>
      <c r="H114" s="10" t="s">
        <v>11</v>
      </c>
    </row>
    <row r="115" spans="1:8" x14ac:dyDescent="0.25">
      <c r="A115" s="9">
        <v>45648</v>
      </c>
      <c r="B115" s="10" t="s">
        <v>252</v>
      </c>
      <c r="C115" s="11" t="s">
        <v>254</v>
      </c>
      <c r="D115" s="26">
        <v>1</v>
      </c>
      <c r="E115" s="14">
        <v>516.72</v>
      </c>
      <c r="F115" s="15">
        <f>Tabla1[[#This Row],[CANTIDAD]]*Tabla1[[#This Row],[PRECIO]]*1.21</f>
        <v>625.23120000000006</v>
      </c>
      <c r="G115" s="10" t="s">
        <v>251</v>
      </c>
      <c r="H115" s="10" t="s">
        <v>11</v>
      </c>
    </row>
    <row r="116" spans="1:8" x14ac:dyDescent="0.25">
      <c r="A116" s="9">
        <v>45648</v>
      </c>
      <c r="B116" s="10" t="s">
        <v>252</v>
      </c>
      <c r="C116" s="11" t="s">
        <v>255</v>
      </c>
      <c r="D116" s="26">
        <v>1</v>
      </c>
      <c r="E116" s="14">
        <v>529.74</v>
      </c>
      <c r="F116" s="15">
        <f>Tabla1[[#This Row],[CANTIDAD]]*Tabla1[[#This Row],[PRECIO]]*1.21</f>
        <v>640.98540000000003</v>
      </c>
      <c r="G116" s="10" t="s">
        <v>251</v>
      </c>
      <c r="H116" s="10" t="s">
        <v>11</v>
      </c>
    </row>
    <row r="117" spans="1:8" x14ac:dyDescent="0.25">
      <c r="A117" s="9">
        <v>45648</v>
      </c>
      <c r="B117" s="10" t="s">
        <v>252</v>
      </c>
      <c r="C117" s="11" t="s">
        <v>256</v>
      </c>
      <c r="D117" s="26">
        <v>1</v>
      </c>
      <c r="E117" s="14">
        <v>8198.67</v>
      </c>
      <c r="F117" s="15">
        <f>Tabla1[[#This Row],[CANTIDAD]]*Tabla1[[#This Row],[PRECIO]]*1.21</f>
        <v>9920.3906999999999</v>
      </c>
      <c r="G117" s="10" t="s">
        <v>251</v>
      </c>
      <c r="H117" s="10" t="s">
        <v>11</v>
      </c>
    </row>
    <row r="118" spans="1:8" x14ac:dyDescent="0.25">
      <c r="A118" s="9">
        <v>45648</v>
      </c>
      <c r="B118" s="10" t="s">
        <v>252</v>
      </c>
      <c r="C118" s="11" t="s">
        <v>257</v>
      </c>
      <c r="D118" s="26">
        <v>2</v>
      </c>
      <c r="E118" s="14">
        <v>1148.76</v>
      </c>
      <c r="F118" s="15">
        <f>Tabla1[[#This Row],[CANTIDAD]]*Tabla1[[#This Row],[PRECIO]]*1.21</f>
        <v>2779.9991999999997</v>
      </c>
      <c r="G118" s="10" t="s">
        <v>251</v>
      </c>
      <c r="H118" s="10" t="s">
        <v>11</v>
      </c>
    </row>
    <row r="119" spans="1:8" x14ac:dyDescent="0.25">
      <c r="A119" s="9">
        <v>45648</v>
      </c>
      <c r="B119" s="10" t="s">
        <v>252</v>
      </c>
      <c r="C119" s="11" t="s">
        <v>258</v>
      </c>
      <c r="D119" s="26">
        <v>2</v>
      </c>
      <c r="E119" s="14">
        <v>4380.5600000000004</v>
      </c>
      <c r="F119" s="15">
        <f>Tabla1[[#This Row],[CANTIDAD]]*Tabla1[[#This Row],[PRECIO]]*1.21</f>
        <v>10600.9552</v>
      </c>
      <c r="G119" s="10" t="s">
        <v>251</v>
      </c>
      <c r="H119" s="10" t="s">
        <v>11</v>
      </c>
    </row>
    <row r="120" spans="1:8" x14ac:dyDescent="0.25">
      <c r="A120" s="9">
        <v>45648</v>
      </c>
      <c r="B120" s="10" t="s">
        <v>252</v>
      </c>
      <c r="C120" s="11" t="s">
        <v>255</v>
      </c>
      <c r="D120" s="26">
        <v>1</v>
      </c>
      <c r="E120" s="14">
        <v>2024.82</v>
      </c>
      <c r="F120" s="15">
        <f>Tabla1[[#This Row],[CANTIDAD]]*Tabla1[[#This Row],[PRECIO]]*1.21</f>
        <v>2450.0321999999996</v>
      </c>
      <c r="G120" s="10" t="s">
        <v>251</v>
      </c>
      <c r="H120" s="10" t="s">
        <v>11</v>
      </c>
    </row>
    <row r="121" spans="1:8" x14ac:dyDescent="0.25">
      <c r="A121" s="9">
        <v>45648</v>
      </c>
      <c r="B121" s="10" t="s">
        <v>252</v>
      </c>
      <c r="C121" s="11" t="s">
        <v>259</v>
      </c>
      <c r="D121" s="26">
        <v>1</v>
      </c>
      <c r="E121" s="14">
        <v>11543.94</v>
      </c>
      <c r="F121" s="15">
        <f>Tabla1[[#This Row],[CANTIDAD]]*Tabla1[[#This Row],[PRECIO]]*1.21</f>
        <v>13968.1674</v>
      </c>
      <c r="G121" s="10" t="s">
        <v>251</v>
      </c>
      <c r="H121" s="10" t="s">
        <v>11</v>
      </c>
    </row>
    <row r="122" spans="1:8" x14ac:dyDescent="0.25">
      <c r="A122" s="9">
        <v>45648</v>
      </c>
      <c r="B122" s="10" t="s">
        <v>252</v>
      </c>
      <c r="C122" s="11" t="s">
        <v>260</v>
      </c>
      <c r="D122" s="26">
        <v>1</v>
      </c>
      <c r="E122" s="14">
        <v>8556.9599999999991</v>
      </c>
      <c r="F122" s="15">
        <f>Tabla1[[#This Row],[CANTIDAD]]*Tabla1[[#This Row],[PRECIO]]*1.21</f>
        <v>10353.921599999998</v>
      </c>
      <c r="G122" s="10" t="s">
        <v>251</v>
      </c>
      <c r="H122" s="10" t="s">
        <v>11</v>
      </c>
    </row>
    <row r="123" spans="1:8" x14ac:dyDescent="0.25">
      <c r="A123" s="9">
        <v>45648</v>
      </c>
      <c r="B123" s="10" t="s">
        <v>252</v>
      </c>
      <c r="C123" s="11" t="s">
        <v>259</v>
      </c>
      <c r="D123" s="26">
        <v>1</v>
      </c>
      <c r="E123" s="14">
        <v>11543.94</v>
      </c>
      <c r="F123" s="15">
        <f>Tabla1[[#This Row],[CANTIDAD]]*Tabla1[[#This Row],[PRECIO]]*1.21</f>
        <v>13968.1674</v>
      </c>
      <c r="G123" s="10" t="s">
        <v>251</v>
      </c>
      <c r="H123" s="10" t="s">
        <v>11</v>
      </c>
    </row>
    <row r="124" spans="1:8" x14ac:dyDescent="0.25">
      <c r="A124" s="9">
        <v>45648</v>
      </c>
      <c r="B124" s="10" t="s">
        <v>252</v>
      </c>
      <c r="C124" s="11" t="s">
        <v>259</v>
      </c>
      <c r="D124" s="26">
        <v>1</v>
      </c>
      <c r="E124" s="14">
        <v>3657.2</v>
      </c>
      <c r="F124" s="15">
        <f>Tabla1[[#This Row],[CANTIDAD]]*Tabla1[[#This Row],[PRECIO]]*1.21</f>
        <v>4425.2119999999995</v>
      </c>
      <c r="G124" s="10" t="s">
        <v>251</v>
      </c>
      <c r="H124" s="10" t="s">
        <v>11</v>
      </c>
    </row>
    <row r="125" spans="1:8" x14ac:dyDescent="0.25">
      <c r="A125" s="9">
        <v>45648</v>
      </c>
      <c r="B125" s="10" t="s">
        <v>252</v>
      </c>
      <c r="C125" s="11" t="s">
        <v>261</v>
      </c>
      <c r="D125" s="26">
        <v>1</v>
      </c>
      <c r="E125" s="14">
        <v>5752.07</v>
      </c>
      <c r="F125" s="15">
        <f>Tabla1[[#This Row],[CANTIDAD]]*Tabla1[[#This Row],[PRECIO]]*1.21</f>
        <v>6960.0046999999995</v>
      </c>
      <c r="G125" s="10" t="s">
        <v>251</v>
      </c>
      <c r="H125" s="10" t="s">
        <v>11</v>
      </c>
    </row>
    <row r="126" spans="1:8" x14ac:dyDescent="0.25">
      <c r="A126" s="9">
        <v>45648</v>
      </c>
      <c r="B126" s="10" t="s">
        <v>252</v>
      </c>
      <c r="C126" s="11" t="s">
        <v>261</v>
      </c>
      <c r="D126" s="26">
        <v>1</v>
      </c>
      <c r="E126" s="14">
        <v>5984.3</v>
      </c>
      <c r="F126" s="15">
        <f>Tabla1[[#This Row],[CANTIDAD]]*Tabla1[[#This Row],[PRECIO]]*1.21</f>
        <v>7241.0029999999997</v>
      </c>
      <c r="G126" s="10" t="s">
        <v>251</v>
      </c>
      <c r="H126" s="10" t="s">
        <v>11</v>
      </c>
    </row>
    <row r="127" spans="1:8" x14ac:dyDescent="0.25">
      <c r="A127" s="9">
        <v>45648</v>
      </c>
      <c r="B127" s="10" t="s">
        <v>252</v>
      </c>
      <c r="C127" s="11" t="s">
        <v>261</v>
      </c>
      <c r="D127" s="26">
        <v>1</v>
      </c>
      <c r="E127" s="14">
        <v>6264.46</v>
      </c>
      <c r="F127" s="15">
        <f>Tabla1[[#This Row],[CANTIDAD]]*Tabla1[[#This Row],[PRECIO]]*1.21</f>
        <v>7579.9965999999995</v>
      </c>
      <c r="G127" s="10" t="s">
        <v>251</v>
      </c>
      <c r="H127" s="10" t="s">
        <v>11</v>
      </c>
    </row>
    <row r="128" spans="1:8" x14ac:dyDescent="0.25">
      <c r="A128" s="9">
        <v>45648</v>
      </c>
      <c r="B128" s="10" t="s">
        <v>252</v>
      </c>
      <c r="C128" s="11" t="s">
        <v>261</v>
      </c>
      <c r="D128" s="26">
        <v>1</v>
      </c>
      <c r="E128" s="14">
        <v>6553.72</v>
      </c>
      <c r="F128" s="15">
        <f>Tabla1[[#This Row],[CANTIDAD]]*Tabla1[[#This Row],[PRECIO]]*1.21</f>
        <v>7930.0011999999997</v>
      </c>
      <c r="G128" s="10" t="s">
        <v>251</v>
      </c>
      <c r="H128" s="10" t="s">
        <v>11</v>
      </c>
    </row>
    <row r="129" spans="1:8" x14ac:dyDescent="0.25">
      <c r="A129" s="9">
        <v>45648</v>
      </c>
      <c r="B129" s="10" t="s">
        <v>252</v>
      </c>
      <c r="C129" s="11" t="s">
        <v>261</v>
      </c>
      <c r="D129" s="26">
        <v>1</v>
      </c>
      <c r="E129" s="14">
        <v>2390.08</v>
      </c>
      <c r="F129" s="15">
        <f>Tabla1[[#This Row],[CANTIDAD]]*Tabla1[[#This Row],[PRECIO]]*1.21</f>
        <v>2891.9967999999999</v>
      </c>
      <c r="G129" s="10" t="s">
        <v>251</v>
      </c>
      <c r="H129" s="10" t="s">
        <v>11</v>
      </c>
    </row>
    <row r="130" spans="1:8" x14ac:dyDescent="0.25">
      <c r="A130" s="9">
        <v>45648</v>
      </c>
      <c r="B130" s="10" t="s">
        <v>252</v>
      </c>
      <c r="C130" s="11" t="s">
        <v>261</v>
      </c>
      <c r="D130" s="26">
        <v>1</v>
      </c>
      <c r="E130" s="14">
        <v>5977.69</v>
      </c>
      <c r="F130" s="15">
        <f>Tabla1[[#This Row],[CANTIDAD]]*Tabla1[[#This Row],[PRECIO]]*1.21</f>
        <v>7233.004899999999</v>
      </c>
      <c r="G130" s="10" t="s">
        <v>251</v>
      </c>
      <c r="H130" s="10" t="s">
        <v>11</v>
      </c>
    </row>
    <row r="131" spans="1:8" x14ac:dyDescent="0.25">
      <c r="A131" s="9">
        <v>45648</v>
      </c>
      <c r="B131" s="10" t="s">
        <v>252</v>
      </c>
      <c r="C131" s="11" t="s">
        <v>262</v>
      </c>
      <c r="D131" s="26">
        <v>1</v>
      </c>
      <c r="E131" s="14">
        <v>40027.269999999997</v>
      </c>
      <c r="F131" s="15">
        <f>Tabla1[[#This Row],[CANTIDAD]]*Tabla1[[#This Row],[PRECIO]]*1.21</f>
        <v>48432.996699999996</v>
      </c>
      <c r="G131" s="10" t="s">
        <v>251</v>
      </c>
      <c r="H131" s="10" t="s">
        <v>11</v>
      </c>
    </row>
    <row r="132" spans="1:8" x14ac:dyDescent="0.25">
      <c r="A132" s="9">
        <v>45648</v>
      </c>
      <c r="B132" s="10" t="s">
        <v>263</v>
      </c>
      <c r="C132" s="11" t="s">
        <v>264</v>
      </c>
      <c r="D132" s="26">
        <v>1</v>
      </c>
      <c r="E132" s="14">
        <v>18181.82</v>
      </c>
      <c r="F132" s="15">
        <f>Tabla1[[#This Row],[CANTIDAD]]*Tabla1[[#This Row],[PRECIO]]*1.21</f>
        <v>22000.002199999999</v>
      </c>
      <c r="G132" s="10" t="s">
        <v>251</v>
      </c>
      <c r="H132" s="10" t="s">
        <v>11</v>
      </c>
    </row>
    <row r="133" spans="1:8" x14ac:dyDescent="0.25">
      <c r="A133" s="9">
        <v>45648</v>
      </c>
      <c r="B133" s="10" t="s">
        <v>263</v>
      </c>
      <c r="C133" s="11" t="s">
        <v>261</v>
      </c>
      <c r="D133" s="26">
        <v>2</v>
      </c>
      <c r="E133" s="14">
        <v>6611.57</v>
      </c>
      <c r="F133" s="15">
        <f>Tabla1[[#This Row],[CANTIDAD]]*Tabla1[[#This Row],[PRECIO]]*1.21</f>
        <v>15999.999399999999</v>
      </c>
      <c r="G133" s="10" t="s">
        <v>251</v>
      </c>
      <c r="H133" s="10" t="s">
        <v>11</v>
      </c>
    </row>
    <row r="134" spans="1:8" x14ac:dyDescent="0.25">
      <c r="A134" s="9">
        <v>45648</v>
      </c>
      <c r="B134" s="10" t="s">
        <v>263</v>
      </c>
      <c r="C134" s="11" t="s">
        <v>261</v>
      </c>
      <c r="D134" s="26">
        <v>2</v>
      </c>
      <c r="E134" s="14">
        <v>6611.57</v>
      </c>
      <c r="F134" s="15">
        <f>Tabla1[[#This Row],[CANTIDAD]]*Tabla1[[#This Row],[PRECIO]]*1.21</f>
        <v>15999.999399999999</v>
      </c>
      <c r="G134" s="10" t="s">
        <v>251</v>
      </c>
      <c r="H134" s="10" t="s">
        <v>11</v>
      </c>
    </row>
    <row r="135" spans="1:8" x14ac:dyDescent="0.25">
      <c r="A135" s="9">
        <v>45648</v>
      </c>
      <c r="B135" s="10" t="s">
        <v>263</v>
      </c>
      <c r="C135" s="11" t="s">
        <v>264</v>
      </c>
      <c r="D135" s="26">
        <v>1</v>
      </c>
      <c r="E135" s="14">
        <v>20661.16</v>
      </c>
      <c r="F135" s="15">
        <f>Tabla1[[#This Row],[CANTIDAD]]*Tabla1[[#This Row],[PRECIO]]*1.21</f>
        <v>25000.0036</v>
      </c>
      <c r="G135" s="10" t="s">
        <v>251</v>
      </c>
      <c r="H135" s="10" t="s">
        <v>11</v>
      </c>
    </row>
    <row r="136" spans="1:8" x14ac:dyDescent="0.25">
      <c r="A136" s="9">
        <v>45648</v>
      </c>
      <c r="B136" s="10" t="s">
        <v>263</v>
      </c>
      <c r="C136" s="11" t="s">
        <v>265</v>
      </c>
      <c r="D136" s="26">
        <v>2</v>
      </c>
      <c r="E136" s="14">
        <v>7362.79</v>
      </c>
      <c r="F136" s="15">
        <f>Tabla1[[#This Row],[CANTIDAD]]*Tabla1[[#This Row],[PRECIO]]*1.21</f>
        <v>17817.951799999999</v>
      </c>
      <c r="G136" s="10" t="s">
        <v>251</v>
      </c>
      <c r="H136" s="10" t="s">
        <v>11</v>
      </c>
    </row>
    <row r="137" spans="1:8" x14ac:dyDescent="0.25">
      <c r="A137" s="9">
        <v>45648</v>
      </c>
      <c r="B137" s="10" t="s">
        <v>263</v>
      </c>
      <c r="C137" s="11" t="s">
        <v>257</v>
      </c>
      <c r="D137" s="26">
        <v>3</v>
      </c>
      <c r="E137" s="14">
        <v>1148.76</v>
      </c>
      <c r="F137" s="15">
        <f>Tabla1[[#This Row],[CANTIDAD]]*Tabla1[[#This Row],[PRECIO]]*1.21</f>
        <v>4169.9987999999994</v>
      </c>
      <c r="G137" s="10" t="s">
        <v>251</v>
      </c>
      <c r="H137" s="10" t="s">
        <v>11</v>
      </c>
    </row>
    <row r="138" spans="1:8" x14ac:dyDescent="0.25">
      <c r="A138" s="9">
        <v>45648</v>
      </c>
      <c r="B138" s="10" t="s">
        <v>263</v>
      </c>
      <c r="C138" s="11" t="s">
        <v>266</v>
      </c>
      <c r="D138" s="26">
        <v>1</v>
      </c>
      <c r="E138" s="14">
        <v>2916.82</v>
      </c>
      <c r="F138" s="15">
        <f>Tabla1[[#This Row],[CANTIDAD]]*Tabla1[[#This Row],[PRECIO]]*1.21</f>
        <v>3529.3522000000003</v>
      </c>
      <c r="G138" s="10" t="s">
        <v>251</v>
      </c>
      <c r="H138" s="10" t="s">
        <v>11</v>
      </c>
    </row>
    <row r="139" spans="1:8" x14ac:dyDescent="0.25">
      <c r="A139" s="9">
        <v>45648</v>
      </c>
      <c r="B139" s="10" t="s">
        <v>263</v>
      </c>
      <c r="C139" s="11" t="s">
        <v>255</v>
      </c>
      <c r="D139" s="26">
        <v>1</v>
      </c>
      <c r="E139" s="14">
        <v>1392.42</v>
      </c>
      <c r="F139" s="15">
        <f>Tabla1[[#This Row],[CANTIDAD]]*Tabla1[[#This Row],[PRECIO]]*1.21</f>
        <v>1684.8282000000002</v>
      </c>
      <c r="G139" s="10" t="s">
        <v>251</v>
      </c>
      <c r="H139" s="10" t="s">
        <v>11</v>
      </c>
    </row>
    <row r="140" spans="1:8" x14ac:dyDescent="0.25">
      <c r="A140" s="9">
        <v>45648</v>
      </c>
      <c r="B140" s="10" t="s">
        <v>263</v>
      </c>
      <c r="C140" s="11" t="s">
        <v>255</v>
      </c>
      <c r="D140" s="26">
        <v>1</v>
      </c>
      <c r="E140" s="14">
        <v>1602.7</v>
      </c>
      <c r="F140" s="15">
        <f>Tabla1[[#This Row],[CANTIDAD]]*Tabla1[[#This Row],[PRECIO]]*1.21</f>
        <v>1939.2670000000001</v>
      </c>
      <c r="G140" s="10" t="s">
        <v>251</v>
      </c>
      <c r="H140" s="10" t="s">
        <v>11</v>
      </c>
    </row>
    <row r="141" spans="1:8" x14ac:dyDescent="0.25">
      <c r="A141" s="9">
        <v>45648</v>
      </c>
      <c r="B141" s="10" t="s">
        <v>263</v>
      </c>
      <c r="C141" s="11" t="s">
        <v>257</v>
      </c>
      <c r="D141" s="26">
        <v>1</v>
      </c>
      <c r="E141" s="14">
        <v>1148.76</v>
      </c>
      <c r="F141" s="15">
        <f>Tabla1[[#This Row],[CANTIDAD]]*Tabla1[[#This Row],[PRECIO]]*1.21</f>
        <v>1389.9995999999999</v>
      </c>
      <c r="G141" s="10" t="s">
        <v>251</v>
      </c>
      <c r="H141" s="10" t="s">
        <v>11</v>
      </c>
    </row>
    <row r="142" spans="1:8" x14ac:dyDescent="0.25">
      <c r="A142" s="9">
        <v>45648</v>
      </c>
      <c r="B142" s="10" t="s">
        <v>263</v>
      </c>
      <c r="C142" s="11" t="s">
        <v>255</v>
      </c>
      <c r="D142" s="26">
        <v>1</v>
      </c>
      <c r="E142" s="14">
        <v>3799.5</v>
      </c>
      <c r="F142" s="15">
        <f>Tabla1[[#This Row],[CANTIDAD]]*Tabla1[[#This Row],[PRECIO]]*1.21</f>
        <v>4597.3949999999995</v>
      </c>
      <c r="G142" s="10" t="s">
        <v>251</v>
      </c>
      <c r="H142" s="10" t="s">
        <v>11</v>
      </c>
    </row>
    <row r="143" spans="1:8" x14ac:dyDescent="0.25">
      <c r="A143" s="9">
        <v>45648</v>
      </c>
      <c r="B143" s="10" t="s">
        <v>263</v>
      </c>
      <c r="C143" s="11" t="s">
        <v>267</v>
      </c>
      <c r="D143" s="26">
        <v>1</v>
      </c>
      <c r="E143" s="14">
        <v>6905.58</v>
      </c>
      <c r="F143" s="15">
        <f>Tabla1[[#This Row],[CANTIDAD]]*Tabla1[[#This Row],[PRECIO]]*1.21</f>
        <v>8355.7518</v>
      </c>
      <c r="G143" s="10" t="s">
        <v>251</v>
      </c>
      <c r="H143" s="10" t="s">
        <v>11</v>
      </c>
    </row>
    <row r="144" spans="1:8" x14ac:dyDescent="0.25">
      <c r="A144" s="9">
        <v>45648</v>
      </c>
      <c r="B144" s="10" t="s">
        <v>263</v>
      </c>
      <c r="C144" s="11" t="s">
        <v>268</v>
      </c>
      <c r="D144" s="26">
        <v>1</v>
      </c>
      <c r="E144" s="14">
        <v>3224.79</v>
      </c>
      <c r="F144" s="15">
        <f>Tabla1[[#This Row],[CANTIDAD]]*Tabla1[[#This Row],[PRECIO]]*1.21</f>
        <v>3901.9958999999999</v>
      </c>
      <c r="G144" s="10" t="s">
        <v>251</v>
      </c>
      <c r="H144" s="10" t="s">
        <v>11</v>
      </c>
    </row>
    <row r="145" spans="1:8" x14ac:dyDescent="0.25">
      <c r="A145" s="9">
        <v>45648</v>
      </c>
      <c r="B145" s="10" t="s">
        <v>263</v>
      </c>
      <c r="C145" s="11" t="s">
        <v>265</v>
      </c>
      <c r="D145" s="26">
        <v>1</v>
      </c>
      <c r="E145" s="14">
        <v>9202.1299999999992</v>
      </c>
      <c r="F145" s="15">
        <f>Tabla1[[#This Row],[CANTIDAD]]*Tabla1[[#This Row],[PRECIO]]*1.21</f>
        <v>11134.577299999999</v>
      </c>
      <c r="G145" s="10" t="s">
        <v>251</v>
      </c>
      <c r="H145" s="10" t="s">
        <v>11</v>
      </c>
    </row>
    <row r="146" spans="1:8" x14ac:dyDescent="0.25">
      <c r="A146" s="9">
        <v>45648</v>
      </c>
      <c r="B146" s="10" t="s">
        <v>263</v>
      </c>
      <c r="C146" s="11" t="s">
        <v>265</v>
      </c>
      <c r="D146" s="26">
        <v>1</v>
      </c>
      <c r="E146" s="14">
        <v>7362.79</v>
      </c>
      <c r="F146" s="15">
        <f>Tabla1[[#This Row],[CANTIDAD]]*Tabla1[[#This Row],[PRECIO]]*1.21</f>
        <v>8908.9758999999995</v>
      </c>
      <c r="G146" s="10" t="s">
        <v>251</v>
      </c>
      <c r="H146" s="10" t="s">
        <v>11</v>
      </c>
    </row>
    <row r="147" spans="1:8" x14ac:dyDescent="0.25">
      <c r="A147" s="9">
        <v>45648</v>
      </c>
      <c r="B147" s="10" t="s">
        <v>263</v>
      </c>
      <c r="C147" s="11" t="s">
        <v>267</v>
      </c>
      <c r="D147" s="26">
        <v>1</v>
      </c>
      <c r="E147" s="14">
        <v>5376.66</v>
      </c>
      <c r="F147" s="15">
        <f>Tabla1[[#This Row],[CANTIDAD]]*Tabla1[[#This Row],[PRECIO]]*1.21</f>
        <v>6505.7585999999992</v>
      </c>
      <c r="G147" s="10" t="s">
        <v>251</v>
      </c>
      <c r="H147" s="10" t="s">
        <v>11</v>
      </c>
    </row>
    <row r="148" spans="1:8" x14ac:dyDescent="0.25">
      <c r="A148" s="9">
        <v>45648</v>
      </c>
      <c r="B148" s="10" t="s">
        <v>263</v>
      </c>
      <c r="C148" s="11" t="s">
        <v>265</v>
      </c>
      <c r="D148" s="26">
        <v>1</v>
      </c>
      <c r="E148" s="14">
        <v>7362.79</v>
      </c>
      <c r="F148" s="15">
        <f>Tabla1[[#This Row],[CANTIDAD]]*Tabla1[[#This Row],[PRECIO]]*1.21</f>
        <v>8908.9758999999995</v>
      </c>
      <c r="G148" s="10" t="s">
        <v>251</v>
      </c>
      <c r="H148" s="10" t="s">
        <v>11</v>
      </c>
    </row>
    <row r="149" spans="1:8" x14ac:dyDescent="0.25">
      <c r="A149" s="9">
        <v>45648</v>
      </c>
      <c r="B149" s="10" t="s">
        <v>263</v>
      </c>
      <c r="C149" s="11" t="s">
        <v>267</v>
      </c>
      <c r="D149" s="26">
        <v>1</v>
      </c>
      <c r="E149" s="14">
        <v>6905.58</v>
      </c>
      <c r="F149" s="15">
        <f>Tabla1[[#This Row],[CANTIDAD]]*Tabla1[[#This Row],[PRECIO]]*1.21</f>
        <v>8355.7518</v>
      </c>
      <c r="G149" s="10" t="s">
        <v>251</v>
      </c>
      <c r="H149" s="10" t="s">
        <v>11</v>
      </c>
    </row>
    <row r="150" spans="1:8" x14ac:dyDescent="0.25">
      <c r="A150" s="9">
        <v>45648</v>
      </c>
      <c r="B150" s="10" t="s">
        <v>269</v>
      </c>
      <c r="C150" s="11" t="s">
        <v>255</v>
      </c>
      <c r="D150" s="26">
        <v>1</v>
      </c>
      <c r="E150" s="14">
        <v>1602.7</v>
      </c>
      <c r="F150" s="15">
        <f>Tabla1[[#This Row],[CANTIDAD]]*Tabla1[[#This Row],[PRECIO]]*1.21</f>
        <v>1939.2670000000001</v>
      </c>
      <c r="G150" s="10" t="s">
        <v>251</v>
      </c>
      <c r="H150" s="10" t="s">
        <v>11</v>
      </c>
    </row>
    <row r="151" spans="1:8" x14ac:dyDescent="0.25">
      <c r="A151" s="9">
        <v>45681</v>
      </c>
      <c r="B151" s="10" t="s">
        <v>270</v>
      </c>
      <c r="C151" s="11" t="s">
        <v>271</v>
      </c>
      <c r="D151" s="26">
        <v>1</v>
      </c>
      <c r="E151" s="14">
        <v>12444.98</v>
      </c>
      <c r="F151" s="15">
        <f>Tabla1[[#This Row],[CANTIDAD]]*Tabla1[[#This Row],[PRECIO]]*1.21</f>
        <v>15058.425799999999</v>
      </c>
      <c r="G151" s="10" t="s">
        <v>251</v>
      </c>
      <c r="H151" s="10" t="s">
        <v>11</v>
      </c>
    </row>
    <row r="152" spans="1:8" x14ac:dyDescent="0.25">
      <c r="A152" s="9">
        <v>45681</v>
      </c>
      <c r="B152" s="10" t="s">
        <v>270</v>
      </c>
      <c r="C152" s="11" t="s">
        <v>271</v>
      </c>
      <c r="D152" s="26">
        <v>1</v>
      </c>
      <c r="E152" s="14">
        <v>12444.98</v>
      </c>
      <c r="F152" s="15">
        <f>Tabla1[[#This Row],[CANTIDAD]]*Tabla1[[#This Row],[PRECIO]]*1.21</f>
        <v>15058.425799999999</v>
      </c>
      <c r="G152" s="10" t="s">
        <v>251</v>
      </c>
      <c r="H152" s="10" t="s">
        <v>11</v>
      </c>
    </row>
    <row r="153" spans="1:8" x14ac:dyDescent="0.25">
      <c r="A153" s="9">
        <v>45681</v>
      </c>
      <c r="B153" s="10" t="s">
        <v>270</v>
      </c>
      <c r="C153" s="11" t="s">
        <v>271</v>
      </c>
      <c r="D153" s="26">
        <v>2</v>
      </c>
      <c r="E153" s="14">
        <v>12444.98</v>
      </c>
      <c r="F153" s="15">
        <f>Tabla1[[#This Row],[CANTIDAD]]*Tabla1[[#This Row],[PRECIO]]*1.21</f>
        <v>30116.851599999998</v>
      </c>
      <c r="G153" s="10" t="s">
        <v>251</v>
      </c>
      <c r="H153" s="10" t="s">
        <v>11</v>
      </c>
    </row>
    <row r="154" spans="1:8" x14ac:dyDescent="0.25">
      <c r="A154" s="9">
        <v>45681</v>
      </c>
      <c r="B154" s="10" t="s">
        <v>270</v>
      </c>
      <c r="C154" s="11" t="s">
        <v>272</v>
      </c>
      <c r="D154" s="26">
        <v>1</v>
      </c>
      <c r="E154" s="14">
        <v>72392.88</v>
      </c>
      <c r="F154" s="15">
        <f>Tabla1[[#This Row],[CANTIDAD]]*Tabla1[[#This Row],[PRECIO]]*1.21</f>
        <v>87595.3848</v>
      </c>
      <c r="G154" s="10" t="s">
        <v>251</v>
      </c>
      <c r="H154" s="10" t="s">
        <v>11</v>
      </c>
    </row>
    <row r="155" spans="1:8" x14ac:dyDescent="0.25">
      <c r="A155" s="9">
        <v>45681</v>
      </c>
      <c r="B155" s="10" t="s">
        <v>270</v>
      </c>
      <c r="C155" s="11" t="s">
        <v>272</v>
      </c>
      <c r="D155" s="26">
        <v>2</v>
      </c>
      <c r="E155" s="14">
        <v>30095.58</v>
      </c>
      <c r="F155" s="15">
        <f>Tabla1[[#This Row],[CANTIDAD]]*Tabla1[[#This Row],[PRECIO]]*1.21</f>
        <v>72831.303599999999</v>
      </c>
      <c r="G155" s="10" t="s">
        <v>251</v>
      </c>
      <c r="H155" s="10" t="s">
        <v>11</v>
      </c>
    </row>
    <row r="156" spans="1:8" x14ac:dyDescent="0.25">
      <c r="A156" s="9">
        <v>45692</v>
      </c>
      <c r="B156" s="10" t="s">
        <v>274</v>
      </c>
      <c r="C156" s="11" t="s">
        <v>275</v>
      </c>
      <c r="D156" s="26">
        <v>1</v>
      </c>
      <c r="E156" s="14">
        <v>140225.06</v>
      </c>
      <c r="F156" s="15">
        <f>Tabla1[[#This Row],[CANTIDAD]]*Tabla1[[#This Row],[PRECIO]]*1.21</f>
        <v>169672.32259999998</v>
      </c>
      <c r="G156" s="10" t="s">
        <v>273</v>
      </c>
      <c r="H156" s="10" t="s">
        <v>11</v>
      </c>
    </row>
    <row r="157" spans="1:8" x14ac:dyDescent="0.25">
      <c r="A157" s="9">
        <v>45741</v>
      </c>
      <c r="B157" s="10" t="s">
        <v>155</v>
      </c>
      <c r="C157" s="11" t="s">
        <v>214</v>
      </c>
      <c r="D157" s="26">
        <v>2</v>
      </c>
      <c r="E157" s="14">
        <v>25000</v>
      </c>
      <c r="F157" s="15">
        <f>Tabla1[[#This Row],[CANTIDAD]]*Tabla1[[#This Row],[PRECIO]]</f>
        <v>50000</v>
      </c>
      <c r="G157" s="10" t="s">
        <v>212</v>
      </c>
      <c r="H157" s="10" t="s">
        <v>11</v>
      </c>
    </row>
    <row r="158" spans="1:8" x14ac:dyDescent="0.25">
      <c r="A158" s="9">
        <v>45691</v>
      </c>
      <c r="B158" s="10" t="s">
        <v>276</v>
      </c>
      <c r="C158" s="11" t="s">
        <v>277</v>
      </c>
      <c r="D158" s="26">
        <v>2</v>
      </c>
      <c r="E158" s="14">
        <v>907.2</v>
      </c>
      <c r="F158" s="15">
        <f>Tabla1[[#This Row],[CANTIDAD]]*Tabla1[[#This Row],[PRECIO]]*1.21</f>
        <v>2195.424</v>
      </c>
      <c r="G158" s="10" t="s">
        <v>248</v>
      </c>
      <c r="H158" s="10" t="s">
        <v>11</v>
      </c>
    </row>
    <row r="159" spans="1:8" x14ac:dyDescent="0.25">
      <c r="A159" s="9">
        <v>45691</v>
      </c>
      <c r="B159" s="10" t="s">
        <v>276</v>
      </c>
      <c r="C159" s="11" t="s">
        <v>278</v>
      </c>
      <c r="D159" s="26">
        <v>0.06</v>
      </c>
      <c r="E159" s="14">
        <v>16022.02</v>
      </c>
      <c r="F159" s="15">
        <f>Tabla1[[#This Row],[CANTIDAD]]*Tabla1[[#This Row],[PRECIO]]*1.21</f>
        <v>1163.198652</v>
      </c>
      <c r="G159" s="10" t="s">
        <v>248</v>
      </c>
      <c r="H159" s="10" t="s">
        <v>11</v>
      </c>
    </row>
    <row r="160" spans="1:8" x14ac:dyDescent="0.25">
      <c r="A160" s="9">
        <v>45691</v>
      </c>
      <c r="B160" s="10" t="s">
        <v>276</v>
      </c>
      <c r="C160" s="11" t="s">
        <v>279</v>
      </c>
      <c r="D160" s="26">
        <v>4</v>
      </c>
      <c r="E160" s="14">
        <v>7701.52</v>
      </c>
      <c r="F160" s="15">
        <f>Tabla1[[#This Row],[CANTIDAD]]*Tabla1[[#This Row],[PRECIO]]*1.21</f>
        <v>37275.356800000001</v>
      </c>
      <c r="G160" s="10" t="s">
        <v>248</v>
      </c>
      <c r="H160" s="10" t="s">
        <v>11</v>
      </c>
    </row>
    <row r="161" spans="1:8" x14ac:dyDescent="0.25">
      <c r="A161" s="9">
        <v>45691</v>
      </c>
      <c r="B161" s="10" t="s">
        <v>276</v>
      </c>
      <c r="C161" s="11" t="s">
        <v>100</v>
      </c>
      <c r="D161" s="26">
        <v>4</v>
      </c>
      <c r="E161" s="14">
        <v>4163.63</v>
      </c>
      <c r="F161" s="15">
        <f>Tabla1[[#This Row],[CANTIDAD]]*Tabla1[[#This Row],[PRECIO]]*1.21</f>
        <v>20151.9692</v>
      </c>
      <c r="G161" s="10" t="s">
        <v>248</v>
      </c>
      <c r="H161" s="10" t="s">
        <v>11</v>
      </c>
    </row>
    <row r="162" spans="1:8" x14ac:dyDescent="0.25">
      <c r="A162" s="9">
        <v>45691</v>
      </c>
      <c r="B162" s="10" t="s">
        <v>276</v>
      </c>
      <c r="C162" s="11" t="s">
        <v>280</v>
      </c>
      <c r="D162" s="26">
        <v>2</v>
      </c>
      <c r="E162" s="14">
        <v>3724</v>
      </c>
      <c r="F162" s="15">
        <f>Tabla1[[#This Row],[CANTIDAD]]*Tabla1[[#This Row],[PRECIO]]*1.21</f>
        <v>9012.08</v>
      </c>
      <c r="G162" s="10" t="s">
        <v>248</v>
      </c>
      <c r="H162" s="10" t="s">
        <v>11</v>
      </c>
    </row>
    <row r="163" spans="1:8" x14ac:dyDescent="0.25">
      <c r="A163" s="9">
        <v>45691</v>
      </c>
      <c r="B163" s="10" t="s">
        <v>276</v>
      </c>
      <c r="C163" s="11" t="s">
        <v>100</v>
      </c>
      <c r="D163" s="26">
        <v>0.1</v>
      </c>
      <c r="E163" s="14">
        <v>6268.73</v>
      </c>
      <c r="F163" s="15">
        <f>Tabla1[[#This Row],[CANTIDAD]]*Tabla1[[#This Row],[PRECIO]]*1.21</f>
        <v>758.51633000000004</v>
      </c>
      <c r="G163" s="10" t="s">
        <v>248</v>
      </c>
      <c r="H163" s="10" t="s">
        <v>11</v>
      </c>
    </row>
    <row r="164" spans="1:8" x14ac:dyDescent="0.25">
      <c r="A164" s="9">
        <v>45721</v>
      </c>
      <c r="B164" s="10" t="s">
        <v>281</v>
      </c>
      <c r="C164" s="11" t="s">
        <v>282</v>
      </c>
      <c r="D164" s="26">
        <v>12</v>
      </c>
      <c r="E164" s="14">
        <v>3276</v>
      </c>
      <c r="F164" s="15">
        <f>Tabla1[[#This Row],[CANTIDAD]]*Tabla1[[#This Row],[PRECIO]]*1.21</f>
        <v>47567.519999999997</v>
      </c>
      <c r="G164" s="10" t="s">
        <v>248</v>
      </c>
      <c r="H164" s="10" t="s">
        <v>11</v>
      </c>
    </row>
    <row r="165" spans="1:8" x14ac:dyDescent="0.25">
      <c r="A165" s="9">
        <v>45744</v>
      </c>
      <c r="B165" s="10" t="s">
        <v>286</v>
      </c>
      <c r="C165" s="11" t="s">
        <v>54</v>
      </c>
      <c r="D165" s="26">
        <v>1</v>
      </c>
      <c r="E165" s="14">
        <v>63200</v>
      </c>
      <c r="F165" s="15">
        <f>Tabla1[[#This Row],[CANTIDAD]]*Tabla1[[#This Row],[PRECIO]]</f>
        <v>63200</v>
      </c>
      <c r="G165" s="10" t="s">
        <v>52</v>
      </c>
      <c r="H165" s="10" t="s">
        <v>11</v>
      </c>
    </row>
    <row r="166" spans="1:8" x14ac:dyDescent="0.25">
      <c r="A166" s="9">
        <v>45744</v>
      </c>
      <c r="B166" s="10" t="s">
        <v>286</v>
      </c>
      <c r="C166" s="11" t="s">
        <v>283</v>
      </c>
      <c r="D166" s="26">
        <v>6</v>
      </c>
      <c r="E166" s="14">
        <f>270600/6</f>
        <v>45100</v>
      </c>
      <c r="F166" s="15">
        <f>Tabla1[[#This Row],[CANTIDAD]]*Tabla1[[#This Row],[PRECIO]]</f>
        <v>270600</v>
      </c>
      <c r="G166" s="10" t="s">
        <v>52</v>
      </c>
      <c r="H166" s="10" t="s">
        <v>11</v>
      </c>
    </row>
    <row r="167" spans="1:8" x14ac:dyDescent="0.25">
      <c r="A167" s="9">
        <v>45744</v>
      </c>
      <c r="B167" s="10" t="s">
        <v>286</v>
      </c>
      <c r="C167" s="11" t="s">
        <v>284</v>
      </c>
      <c r="D167" s="26">
        <v>1</v>
      </c>
      <c r="E167" s="14">
        <v>5200</v>
      </c>
      <c r="F167" s="15">
        <f>Tabla1[[#This Row],[CANTIDAD]]*Tabla1[[#This Row],[PRECIO]]</f>
        <v>5200</v>
      </c>
      <c r="G167" s="10" t="s">
        <v>52</v>
      </c>
      <c r="H167" s="10" t="s">
        <v>11</v>
      </c>
    </row>
    <row r="168" spans="1:8" x14ac:dyDescent="0.25">
      <c r="A168" s="9">
        <v>45744</v>
      </c>
      <c r="B168" s="10" t="s">
        <v>286</v>
      </c>
      <c r="C168" s="11" t="s">
        <v>285</v>
      </c>
      <c r="D168" s="26">
        <v>1</v>
      </c>
      <c r="E168" s="14">
        <v>6300</v>
      </c>
      <c r="F168" s="15">
        <f>Tabla1[[#This Row],[CANTIDAD]]*Tabla1[[#This Row],[PRECIO]]</f>
        <v>6300</v>
      </c>
      <c r="G168" s="10" t="s">
        <v>52</v>
      </c>
      <c r="H168" s="10" t="s">
        <v>11</v>
      </c>
    </row>
    <row r="169" spans="1:8" x14ac:dyDescent="0.25">
      <c r="A169" s="9">
        <v>45716</v>
      </c>
      <c r="B169" s="10" t="s">
        <v>287</v>
      </c>
      <c r="C169" s="11" t="s">
        <v>288</v>
      </c>
      <c r="D169" s="26">
        <v>1</v>
      </c>
      <c r="E169" s="14">
        <v>92833.74</v>
      </c>
      <c r="F169" s="15">
        <f>Tabla1[[#This Row],[CANTIDAD]]*Tabla1[[#This Row],[PRECIO]]*1.21</f>
        <v>112328.8254</v>
      </c>
      <c r="G169" s="10" t="s">
        <v>196</v>
      </c>
      <c r="H169" s="10" t="s">
        <v>11</v>
      </c>
    </row>
    <row r="170" spans="1:8" x14ac:dyDescent="0.25">
      <c r="A170" s="9">
        <v>45716</v>
      </c>
      <c r="B170" s="10" t="s">
        <v>287</v>
      </c>
      <c r="C170" s="11" t="s">
        <v>198</v>
      </c>
      <c r="D170" s="26">
        <v>1</v>
      </c>
      <c r="E170" s="14">
        <v>113267.67</v>
      </c>
      <c r="F170" s="15">
        <f>Tabla1[[#This Row],[CANTIDAD]]*Tabla1[[#This Row],[PRECIO]]*1.21</f>
        <v>137053.88069999998</v>
      </c>
      <c r="G170" s="10" t="s">
        <v>196</v>
      </c>
      <c r="H170" s="10" t="s">
        <v>11</v>
      </c>
    </row>
    <row r="171" spans="1:8" x14ac:dyDescent="0.25">
      <c r="A171" s="9">
        <v>45737</v>
      </c>
      <c r="B171" s="10" t="s">
        <v>290</v>
      </c>
      <c r="C171" s="11" t="s">
        <v>195</v>
      </c>
      <c r="D171" s="26">
        <v>2</v>
      </c>
      <c r="E171" s="14">
        <v>19669.419999999998</v>
      </c>
      <c r="F171" s="15">
        <f>Tabla1[[#This Row],[CANTIDAD]]*Tabla1[[#This Row],[PRECIO]]*1.21</f>
        <v>47599.996399999996</v>
      </c>
      <c r="G171" s="10" t="s">
        <v>289</v>
      </c>
      <c r="H171" s="10" t="s">
        <v>11</v>
      </c>
    </row>
    <row r="172" spans="1:8" x14ac:dyDescent="0.25">
      <c r="A172" s="9">
        <v>45737</v>
      </c>
      <c r="B172" s="10" t="s">
        <v>290</v>
      </c>
      <c r="C172" s="11" t="s">
        <v>221</v>
      </c>
      <c r="D172" s="26">
        <v>1</v>
      </c>
      <c r="E172" s="14">
        <v>27603.31</v>
      </c>
      <c r="F172" s="15">
        <f>Tabla1[[#This Row],[CANTIDAD]]*Tabla1[[#This Row],[PRECIO]]*1.21</f>
        <v>33400.005100000002</v>
      </c>
      <c r="G172" s="10" t="s">
        <v>289</v>
      </c>
      <c r="H172" s="10" t="s">
        <v>11</v>
      </c>
    </row>
    <row r="173" spans="1:8" x14ac:dyDescent="0.25">
      <c r="A173" s="9">
        <v>45737</v>
      </c>
      <c r="B173" s="10" t="s">
        <v>291</v>
      </c>
      <c r="C173" s="11" t="s">
        <v>292</v>
      </c>
      <c r="D173" s="26">
        <v>1</v>
      </c>
      <c r="E173" s="14">
        <v>45000</v>
      </c>
      <c r="F173" s="15">
        <f>Tabla1[[#This Row],[CANTIDAD]]*Tabla1[[#This Row],[PRECIO]]</f>
        <v>45000</v>
      </c>
      <c r="G173" s="10" t="s">
        <v>289</v>
      </c>
      <c r="H173" s="10" t="s">
        <v>11</v>
      </c>
    </row>
    <row r="174" spans="1:8" x14ac:dyDescent="0.25">
      <c r="A174" s="9">
        <v>45737</v>
      </c>
      <c r="B174" s="10" t="s">
        <v>291</v>
      </c>
      <c r="C174" s="11" t="s">
        <v>293</v>
      </c>
      <c r="D174" s="26">
        <v>1</v>
      </c>
      <c r="E174" s="14">
        <v>20000</v>
      </c>
      <c r="F174" s="15">
        <f>Tabla1[[#This Row],[CANTIDAD]]*Tabla1[[#This Row],[PRECIO]]</f>
        <v>20000</v>
      </c>
      <c r="G174" s="10" t="s">
        <v>289</v>
      </c>
      <c r="H174" s="10" t="s">
        <v>11</v>
      </c>
    </row>
    <row r="175" spans="1:8" x14ac:dyDescent="0.25">
      <c r="A175" s="9">
        <v>45737</v>
      </c>
      <c r="B175" s="10" t="s">
        <v>291</v>
      </c>
      <c r="C175" s="11" t="s">
        <v>204</v>
      </c>
      <c r="D175" s="26">
        <v>1</v>
      </c>
      <c r="E175" s="14">
        <v>20000</v>
      </c>
      <c r="F175" s="15">
        <f>Tabla1[[#This Row],[CANTIDAD]]*Tabla1[[#This Row],[PRECIO]]</f>
        <v>20000</v>
      </c>
      <c r="G175" s="10" t="s">
        <v>289</v>
      </c>
      <c r="H175" s="10" t="s">
        <v>11</v>
      </c>
    </row>
    <row r="176" spans="1:8" x14ac:dyDescent="0.25">
      <c r="A176" s="27">
        <v>45746</v>
      </c>
      <c r="B176" s="6" t="s">
        <v>294</v>
      </c>
      <c r="C176" s="3" t="s">
        <v>282</v>
      </c>
      <c r="D176" s="28">
        <v>8</v>
      </c>
      <c r="E176" s="13">
        <f>37024.79/8</f>
        <v>4628.0987500000001</v>
      </c>
      <c r="F176" s="2">
        <f>Tabla1[[#This Row],[CANTIDAD]]*Tabla1[[#This Row],[PRECIO]]*1.21</f>
        <v>44799.995900000002</v>
      </c>
      <c r="G176" s="6" t="s">
        <v>83</v>
      </c>
      <c r="H176" s="6" t="s">
        <v>11</v>
      </c>
    </row>
    <row r="177" spans="1:8" x14ac:dyDescent="0.25">
      <c r="A177" s="27">
        <v>45746</v>
      </c>
      <c r="B177" s="6" t="s">
        <v>294</v>
      </c>
      <c r="C177" s="3" t="s">
        <v>295</v>
      </c>
      <c r="D177" s="28">
        <v>50</v>
      </c>
      <c r="E177" s="13">
        <f>4958.68/50</f>
        <v>99.173600000000008</v>
      </c>
      <c r="F177" s="2">
        <f>Tabla1[[#This Row],[CANTIDAD]]*Tabla1[[#This Row],[PRECIO]]*1.21</f>
        <v>6000.0028000000002</v>
      </c>
      <c r="G177" s="6" t="s">
        <v>83</v>
      </c>
      <c r="H177" s="6" t="s">
        <v>11</v>
      </c>
    </row>
    <row r="178" spans="1:8" x14ac:dyDescent="0.25">
      <c r="A178" s="27">
        <v>45746</v>
      </c>
      <c r="B178" s="6" t="s">
        <v>294</v>
      </c>
      <c r="C178" s="3" t="s">
        <v>296</v>
      </c>
      <c r="D178" s="28">
        <v>2</v>
      </c>
      <c r="E178" s="13">
        <f>17685.95/2</f>
        <v>8842.9750000000004</v>
      </c>
      <c r="F178" s="2">
        <f>Tabla1[[#This Row],[CANTIDAD]]*Tabla1[[#This Row],[PRECIO]]*1.21</f>
        <v>21399.999500000002</v>
      </c>
      <c r="G178" s="6" t="s">
        <v>83</v>
      </c>
      <c r="H178" s="6" t="s">
        <v>11</v>
      </c>
    </row>
    <row r="179" spans="1:8" x14ac:dyDescent="0.25">
      <c r="A179" s="27">
        <v>45746</v>
      </c>
      <c r="B179" s="6" t="s">
        <v>294</v>
      </c>
      <c r="C179" s="3" t="s">
        <v>297</v>
      </c>
      <c r="D179" s="28">
        <v>1</v>
      </c>
      <c r="E179" s="13">
        <v>743.80169999999998</v>
      </c>
      <c r="F179" s="2">
        <f>Tabla1[[#This Row],[CANTIDAD]]*Tabla1[[#This Row],[PRECIO]]*1.21</f>
        <v>900.00005699999997</v>
      </c>
      <c r="G179" s="6" t="s">
        <v>83</v>
      </c>
      <c r="H179" s="6" t="s">
        <v>11</v>
      </c>
    </row>
    <row r="180" spans="1:8" x14ac:dyDescent="0.25">
      <c r="A180" s="27">
        <v>45682</v>
      </c>
      <c r="B180" s="6" t="s">
        <v>298</v>
      </c>
      <c r="C180" s="3" t="s">
        <v>299</v>
      </c>
      <c r="D180" s="28">
        <v>0.2</v>
      </c>
      <c r="E180" s="13">
        <v>5642.4098000000004</v>
      </c>
      <c r="F180" s="2">
        <f>Tabla1[[#This Row],[CANTIDAD]]*Tabla1[[#This Row],[PRECIO]]*1.21</f>
        <v>1365.4631716000001</v>
      </c>
      <c r="G180" s="6" t="s">
        <v>83</v>
      </c>
      <c r="H180" s="6" t="s">
        <v>11</v>
      </c>
    </row>
    <row r="181" spans="1:8" x14ac:dyDescent="0.25">
      <c r="A181" s="27">
        <v>45682</v>
      </c>
      <c r="B181" s="6" t="s">
        <v>298</v>
      </c>
      <c r="C181" s="3" t="s">
        <v>297</v>
      </c>
      <c r="D181" s="28">
        <v>2</v>
      </c>
      <c r="E181" s="13">
        <v>330.57850000000002</v>
      </c>
      <c r="F181" s="2">
        <f>Tabla1[[#This Row],[CANTIDAD]]*Tabla1[[#This Row],[PRECIO]]*1.21</f>
        <v>799.99997000000008</v>
      </c>
      <c r="G181" s="6" t="s">
        <v>83</v>
      </c>
      <c r="H181" s="6" t="s">
        <v>11</v>
      </c>
    </row>
    <row r="182" spans="1:8" x14ac:dyDescent="0.25">
      <c r="A182" s="27">
        <v>45682</v>
      </c>
      <c r="B182" s="6" t="s">
        <v>298</v>
      </c>
      <c r="C182" s="3" t="s">
        <v>300</v>
      </c>
      <c r="D182" s="28">
        <v>0.3</v>
      </c>
      <c r="E182" s="13">
        <v>3884.2975000000001</v>
      </c>
      <c r="F182" s="2">
        <f>Tabla1[[#This Row],[CANTIDAD]]*Tabla1[[#This Row],[PRECIO]]*1.21</f>
        <v>1409.9999925</v>
      </c>
      <c r="G182" s="6" t="s">
        <v>83</v>
      </c>
      <c r="H182" s="6" t="s">
        <v>11</v>
      </c>
    </row>
    <row r="183" spans="1:8" x14ac:dyDescent="0.25">
      <c r="A183" s="27">
        <v>45682</v>
      </c>
      <c r="B183" s="6" t="s">
        <v>298</v>
      </c>
      <c r="C183" s="3" t="s">
        <v>301</v>
      </c>
      <c r="D183" s="28">
        <v>1</v>
      </c>
      <c r="E183" s="13">
        <v>5648.2398000000003</v>
      </c>
      <c r="F183" s="2">
        <f>Tabla1[[#This Row],[CANTIDAD]]*Tabla1[[#This Row],[PRECIO]]*1.21</f>
        <v>6834.3701579999997</v>
      </c>
      <c r="G183" s="6" t="s">
        <v>83</v>
      </c>
      <c r="H183" s="6" t="s">
        <v>11</v>
      </c>
    </row>
    <row r="184" spans="1:8" x14ac:dyDescent="0.25">
      <c r="A184" s="27">
        <v>45682</v>
      </c>
      <c r="B184" s="6" t="s">
        <v>298</v>
      </c>
      <c r="C184" s="3" t="s">
        <v>301</v>
      </c>
      <c r="D184" s="28">
        <v>1</v>
      </c>
      <c r="E184" s="13">
        <v>5648.2398000000003</v>
      </c>
      <c r="F184" s="2">
        <f>Tabla1[[#This Row],[CANTIDAD]]*Tabla1[[#This Row],[PRECIO]]*1.21</f>
        <v>6834.3701579999997</v>
      </c>
      <c r="G184" s="6" t="s">
        <v>83</v>
      </c>
      <c r="H184" s="6" t="s">
        <v>11</v>
      </c>
    </row>
    <row r="185" spans="1:8" x14ac:dyDescent="0.25">
      <c r="A185" s="27">
        <v>45682</v>
      </c>
      <c r="B185" s="6" t="s">
        <v>298</v>
      </c>
      <c r="C185" s="3" t="s">
        <v>302</v>
      </c>
      <c r="D185" s="28">
        <v>1</v>
      </c>
      <c r="E185" s="13">
        <v>5424.7241999999997</v>
      </c>
      <c r="F185" s="2">
        <f>Tabla1[[#This Row],[CANTIDAD]]*Tabla1[[#This Row],[PRECIO]]*1.21</f>
        <v>6563.9162819999992</v>
      </c>
      <c r="G185" s="6" t="s">
        <v>83</v>
      </c>
      <c r="H185" s="6" t="s">
        <v>11</v>
      </c>
    </row>
    <row r="186" spans="1:8" x14ac:dyDescent="0.25">
      <c r="A186" s="27">
        <v>45682</v>
      </c>
      <c r="B186" s="6" t="s">
        <v>298</v>
      </c>
      <c r="C186" s="3" t="s">
        <v>303</v>
      </c>
      <c r="D186" s="28">
        <v>30</v>
      </c>
      <c r="E186" s="13">
        <v>353.7319</v>
      </c>
      <c r="F186" s="2">
        <f>Tabla1[[#This Row],[CANTIDAD]]*Tabla1[[#This Row],[PRECIO]]*1.21</f>
        <v>12840.46797</v>
      </c>
      <c r="G186" s="6" t="s">
        <v>83</v>
      </c>
      <c r="H186" s="6" t="s">
        <v>11</v>
      </c>
    </row>
    <row r="187" spans="1:8" x14ac:dyDescent="0.25">
      <c r="A187" s="27">
        <v>45682</v>
      </c>
      <c r="B187" s="6" t="s">
        <v>298</v>
      </c>
      <c r="C187" s="3" t="s">
        <v>75</v>
      </c>
      <c r="D187" s="28">
        <v>1</v>
      </c>
      <c r="E187" s="13">
        <v>11195.040800000001</v>
      </c>
      <c r="F187" s="2">
        <f>Tabla1[[#This Row],[CANTIDAD]]*Tabla1[[#This Row],[PRECIO]]*1.21</f>
        <v>13545.999368000001</v>
      </c>
      <c r="G187" s="6" t="s">
        <v>83</v>
      </c>
      <c r="H187" s="6" t="s">
        <v>11</v>
      </c>
    </row>
    <row r="188" spans="1:8" x14ac:dyDescent="0.25">
      <c r="A188" s="27">
        <v>45682</v>
      </c>
      <c r="B188" s="6" t="s">
        <v>298</v>
      </c>
      <c r="C188" s="3" t="s">
        <v>304</v>
      </c>
      <c r="D188" s="28">
        <v>3</v>
      </c>
      <c r="E188" s="13">
        <v>5627.8950000000004</v>
      </c>
      <c r="F188" s="2">
        <f>Tabla1[[#This Row],[CANTIDAD]]*Tabla1[[#This Row],[PRECIO]]*1.21</f>
        <v>20429.258850000002</v>
      </c>
      <c r="G188" s="6" t="s">
        <v>83</v>
      </c>
      <c r="H188" s="6" t="s">
        <v>11</v>
      </c>
    </row>
    <row r="189" spans="1:8" x14ac:dyDescent="0.25">
      <c r="A189" s="27">
        <v>45682</v>
      </c>
      <c r="B189" s="6" t="s">
        <v>298</v>
      </c>
      <c r="C189" s="3" t="s">
        <v>305</v>
      </c>
      <c r="D189" s="28">
        <v>2</v>
      </c>
      <c r="E189" s="13">
        <v>3705.1055999999999</v>
      </c>
      <c r="F189" s="2">
        <f>Tabla1[[#This Row],[CANTIDAD]]*Tabla1[[#This Row],[PRECIO]]*1.21</f>
        <v>8966.3555519999991</v>
      </c>
      <c r="G189" s="6" t="s">
        <v>83</v>
      </c>
      <c r="H189" s="6" t="s">
        <v>11</v>
      </c>
    </row>
    <row r="190" spans="1:8" x14ac:dyDescent="0.25">
      <c r="A190" s="27">
        <v>45682</v>
      </c>
      <c r="B190" s="6" t="s">
        <v>298</v>
      </c>
      <c r="C190" s="3" t="s">
        <v>306</v>
      </c>
      <c r="D190" s="28">
        <v>1</v>
      </c>
      <c r="E190" s="13">
        <v>2410.8928999999998</v>
      </c>
      <c r="F190" s="2">
        <f>Tabla1[[#This Row],[CANTIDAD]]*Tabla1[[#This Row],[PRECIO]]*1.21</f>
        <v>2917.1804089999996</v>
      </c>
      <c r="G190" s="6" t="s">
        <v>83</v>
      </c>
      <c r="H190" s="6" t="s">
        <v>11</v>
      </c>
    </row>
    <row r="191" spans="1:8" x14ac:dyDescent="0.25">
      <c r="A191" s="27">
        <v>45682</v>
      </c>
      <c r="B191" s="6" t="s">
        <v>298</v>
      </c>
      <c r="C191" s="3" t="s">
        <v>307</v>
      </c>
      <c r="D191" s="28">
        <v>1</v>
      </c>
      <c r="E191" s="13">
        <v>2237.0104000000001</v>
      </c>
      <c r="F191" s="2">
        <f>Tabla1[[#This Row],[CANTIDAD]]*Tabla1[[#This Row],[PRECIO]]*1.21</f>
        <v>2706.782584</v>
      </c>
      <c r="G191" s="6" t="s">
        <v>83</v>
      </c>
      <c r="H191" s="6" t="s">
        <v>11</v>
      </c>
    </row>
    <row r="192" spans="1:8" x14ac:dyDescent="0.25">
      <c r="A192" s="27">
        <v>45682</v>
      </c>
      <c r="B192" s="6" t="s">
        <v>298</v>
      </c>
      <c r="C192" s="3" t="s">
        <v>308</v>
      </c>
      <c r="D192" s="28">
        <v>2</v>
      </c>
      <c r="E192" s="13">
        <v>1155.1079</v>
      </c>
      <c r="F192" s="2">
        <f>Tabla1[[#This Row],[CANTIDAD]]*Tabla1[[#This Row],[PRECIO]]*1.21</f>
        <v>2795.3611179999998</v>
      </c>
      <c r="G192" s="6" t="s">
        <v>83</v>
      </c>
      <c r="H192" s="6" t="s">
        <v>11</v>
      </c>
    </row>
    <row r="193" spans="1:8" x14ac:dyDescent="0.25">
      <c r="A193" s="27">
        <v>45682</v>
      </c>
      <c r="B193" s="6" t="s">
        <v>298</v>
      </c>
      <c r="C193" s="3" t="s">
        <v>309</v>
      </c>
      <c r="D193" s="28">
        <v>2</v>
      </c>
      <c r="E193" s="13">
        <v>14381.195299999999</v>
      </c>
      <c r="F193" s="2">
        <f>Tabla1[[#This Row],[CANTIDAD]]*Tabla1[[#This Row],[PRECIO]]*1.21</f>
        <v>34802.492625999999</v>
      </c>
      <c r="G193" s="6" t="s">
        <v>83</v>
      </c>
      <c r="H193" s="6" t="s">
        <v>11</v>
      </c>
    </row>
    <row r="194" spans="1:8" x14ac:dyDescent="0.25">
      <c r="A194" s="27">
        <v>45771</v>
      </c>
      <c r="B194" s="6" t="s">
        <v>310</v>
      </c>
      <c r="C194" s="3" t="s">
        <v>311</v>
      </c>
      <c r="D194" s="28">
        <v>1</v>
      </c>
      <c r="E194" s="13">
        <v>11021.21</v>
      </c>
      <c r="F194" s="2">
        <f>Tabla1[[#This Row],[CANTIDAD]]*Tabla1[[#This Row],[PRECIO]]*1.21</f>
        <v>13335.664099999998</v>
      </c>
      <c r="G194" s="6" t="s">
        <v>83</v>
      </c>
      <c r="H194" s="6" t="s">
        <v>11</v>
      </c>
    </row>
    <row r="195" spans="1:8" x14ac:dyDescent="0.25">
      <c r="A195" s="27">
        <v>45771</v>
      </c>
      <c r="B195" s="6" t="s">
        <v>310</v>
      </c>
      <c r="C195" s="3" t="s">
        <v>312</v>
      </c>
      <c r="D195" s="28">
        <v>1</v>
      </c>
      <c r="E195" s="13">
        <v>294.58999999999997</v>
      </c>
      <c r="F195" s="2">
        <f>Tabla1[[#This Row],[CANTIDAD]]*Tabla1[[#This Row],[PRECIO]]*1.21</f>
        <v>356.45389999999998</v>
      </c>
      <c r="G195" s="6" t="s">
        <v>83</v>
      </c>
      <c r="H195" s="6" t="s">
        <v>11</v>
      </c>
    </row>
    <row r="196" spans="1:8" x14ac:dyDescent="0.25">
      <c r="A196" s="27">
        <v>45771</v>
      </c>
      <c r="B196" s="6" t="s">
        <v>310</v>
      </c>
      <c r="C196" s="3" t="s">
        <v>313</v>
      </c>
      <c r="D196" s="28">
        <v>0.2</v>
      </c>
      <c r="E196" s="13">
        <v>9562.36</v>
      </c>
      <c r="F196" s="2">
        <f>Tabla1[[#This Row],[CANTIDAD]]*Tabla1[[#This Row],[PRECIO]]*1.21</f>
        <v>2314.09112</v>
      </c>
      <c r="G196" s="6" t="s">
        <v>83</v>
      </c>
      <c r="H196" s="6" t="s">
        <v>11</v>
      </c>
    </row>
    <row r="197" spans="1:8" x14ac:dyDescent="0.25">
      <c r="A197" s="27">
        <v>45771</v>
      </c>
      <c r="B197" s="6" t="s">
        <v>310</v>
      </c>
      <c r="C197" s="3" t="s">
        <v>314</v>
      </c>
      <c r="D197" s="28">
        <v>2</v>
      </c>
      <c r="E197" s="13">
        <v>422.08</v>
      </c>
      <c r="F197" s="2">
        <f>Tabla1[[#This Row],[CANTIDAD]]*Tabla1[[#This Row],[PRECIO]]*1.21</f>
        <v>1021.4336</v>
      </c>
      <c r="G197" s="6" t="s">
        <v>83</v>
      </c>
      <c r="H197" s="6" t="s">
        <v>11</v>
      </c>
    </row>
    <row r="198" spans="1:8" x14ac:dyDescent="0.25">
      <c r="A198" s="27">
        <v>45771</v>
      </c>
      <c r="B198" s="6" t="s">
        <v>310</v>
      </c>
      <c r="C198" s="3" t="s">
        <v>315</v>
      </c>
      <c r="D198" s="28">
        <v>1</v>
      </c>
      <c r="E198" s="13">
        <v>2780.89</v>
      </c>
      <c r="F198" s="2">
        <f>Tabla1[[#This Row],[CANTIDAD]]*Tabla1[[#This Row],[PRECIO]]*1.21</f>
        <v>3364.8768999999998</v>
      </c>
      <c r="G198" s="6" t="s">
        <v>83</v>
      </c>
      <c r="H198" s="6" t="s">
        <v>11</v>
      </c>
    </row>
    <row r="199" spans="1:8" x14ac:dyDescent="0.25">
      <c r="A199" s="27">
        <v>45771</v>
      </c>
      <c r="B199" s="6" t="s">
        <v>310</v>
      </c>
      <c r="C199" s="3" t="s">
        <v>316</v>
      </c>
      <c r="D199" s="28">
        <v>1</v>
      </c>
      <c r="E199" s="13">
        <v>5389.02</v>
      </c>
      <c r="F199" s="2">
        <f>Tabla1[[#This Row],[CANTIDAD]]*Tabla1[[#This Row],[PRECIO]]*1.21</f>
        <v>6520.7142000000003</v>
      </c>
      <c r="G199" s="6" t="s">
        <v>83</v>
      </c>
      <c r="H199" s="6" t="s">
        <v>11</v>
      </c>
    </row>
    <row r="200" spans="1:8" x14ac:dyDescent="0.25">
      <c r="A200" s="27">
        <v>45771</v>
      </c>
      <c r="B200" s="6" t="s">
        <v>310</v>
      </c>
      <c r="C200" s="3" t="s">
        <v>317</v>
      </c>
      <c r="D200" s="28">
        <v>1</v>
      </c>
      <c r="E200" s="13">
        <v>589.16</v>
      </c>
      <c r="F200" s="2">
        <f>Tabla1[[#This Row],[CANTIDAD]]*Tabla1[[#This Row],[PRECIO]]*1.21</f>
        <v>712.88359999999989</v>
      </c>
      <c r="G200" s="6" t="s">
        <v>83</v>
      </c>
      <c r="H200" s="6" t="s">
        <v>11</v>
      </c>
    </row>
    <row r="201" spans="1:8" x14ac:dyDescent="0.25">
      <c r="A201" s="27">
        <v>45771</v>
      </c>
      <c r="B201" s="6" t="s">
        <v>310</v>
      </c>
      <c r="C201" s="3" t="s">
        <v>314</v>
      </c>
      <c r="D201" s="28">
        <v>2</v>
      </c>
      <c r="E201" s="13">
        <v>422.08</v>
      </c>
      <c r="F201" s="2">
        <f>Tabla1[[#This Row],[CANTIDAD]]*Tabla1[[#This Row],[PRECIO]]*1.21</f>
        <v>1021.4336</v>
      </c>
      <c r="G201" s="6" t="s">
        <v>83</v>
      </c>
      <c r="H201" s="6" t="s">
        <v>11</v>
      </c>
    </row>
    <row r="202" spans="1:8" x14ac:dyDescent="0.25">
      <c r="A202" s="27">
        <v>45771</v>
      </c>
      <c r="B202" s="6" t="s">
        <v>310</v>
      </c>
      <c r="C202" s="3" t="s">
        <v>313</v>
      </c>
      <c r="D202" s="28">
        <v>0.35</v>
      </c>
      <c r="E202" s="13">
        <v>9562.36</v>
      </c>
      <c r="F202" s="2">
        <f>Tabla1[[#This Row],[CANTIDAD]]*Tabla1[[#This Row],[PRECIO]]*1.21</f>
        <v>4049.6594599999999</v>
      </c>
      <c r="G202" s="6" t="s">
        <v>83</v>
      </c>
      <c r="H202" s="6" t="s">
        <v>11</v>
      </c>
    </row>
    <row r="203" spans="1:8" x14ac:dyDescent="0.25">
      <c r="A203" s="27">
        <v>45771</v>
      </c>
      <c r="B203" s="6" t="s">
        <v>310</v>
      </c>
      <c r="C203" s="3" t="s">
        <v>38</v>
      </c>
      <c r="D203" s="28">
        <v>10</v>
      </c>
      <c r="E203" s="13">
        <v>217.89</v>
      </c>
      <c r="F203" s="2">
        <f>Tabla1[[#This Row],[CANTIDAD]]*Tabla1[[#This Row],[PRECIO]]*1.21</f>
        <v>2636.4689999999996</v>
      </c>
      <c r="G203" s="6" t="s">
        <v>83</v>
      </c>
      <c r="H203" s="6" t="s">
        <v>11</v>
      </c>
    </row>
    <row r="204" spans="1:8" x14ac:dyDescent="0.25">
      <c r="A204" s="27">
        <v>45771</v>
      </c>
      <c r="B204" s="6" t="s">
        <v>310</v>
      </c>
      <c r="C204" s="3" t="s">
        <v>38</v>
      </c>
      <c r="D204" s="28">
        <v>10</v>
      </c>
      <c r="E204" s="13">
        <v>798.52</v>
      </c>
      <c r="F204" s="2">
        <f>Tabla1[[#This Row],[CANTIDAD]]*Tabla1[[#This Row],[PRECIO]]*1.21</f>
        <v>9662.0919999999987</v>
      </c>
      <c r="G204" s="6" t="s">
        <v>83</v>
      </c>
      <c r="H204" s="6" t="s">
        <v>11</v>
      </c>
    </row>
    <row r="205" spans="1:8" x14ac:dyDescent="0.25">
      <c r="A205" s="27">
        <v>45771</v>
      </c>
      <c r="B205" s="6" t="s">
        <v>310</v>
      </c>
      <c r="C205" s="3" t="s">
        <v>318</v>
      </c>
      <c r="D205" s="28">
        <v>1</v>
      </c>
      <c r="E205" s="13">
        <v>89146.67</v>
      </c>
      <c r="F205" s="2">
        <f>Tabla1[[#This Row],[CANTIDAD]]*Tabla1[[#This Row],[PRECIO]]*1.21</f>
        <v>107867.47069999999</v>
      </c>
      <c r="G205" s="6" t="s">
        <v>83</v>
      </c>
      <c r="H205" s="6" t="s">
        <v>11</v>
      </c>
    </row>
    <row r="206" spans="1:8" x14ac:dyDescent="0.25">
      <c r="A206" s="9">
        <v>45748</v>
      </c>
      <c r="B206" s="10" t="s">
        <v>321</v>
      </c>
      <c r="C206" s="11" t="s">
        <v>320</v>
      </c>
      <c r="D206" s="26">
        <v>1</v>
      </c>
      <c r="E206" s="14">
        <v>23000</v>
      </c>
      <c r="F206" s="15">
        <f>Tabla1[[#This Row],[CANTIDAD]]*Tabla1[[#This Row],[PRECIO]]*1.21</f>
        <v>27830</v>
      </c>
      <c r="G206" s="10" t="s">
        <v>319</v>
      </c>
      <c r="H206" s="10" t="s">
        <v>11</v>
      </c>
    </row>
    <row r="207" spans="1:8" x14ac:dyDescent="0.25">
      <c r="A207" s="9">
        <v>45769</v>
      </c>
      <c r="B207" s="10" t="s">
        <v>322</v>
      </c>
      <c r="C207" s="11" t="s">
        <v>323</v>
      </c>
      <c r="D207" s="26">
        <v>1</v>
      </c>
      <c r="E207" s="14">
        <v>16446.28</v>
      </c>
      <c r="F207" s="15">
        <f>Tabla1[[#This Row],[CANTIDAD]]*Tabla1[[#This Row],[PRECIO]]*1.21</f>
        <v>19899.998799999998</v>
      </c>
      <c r="G207" s="10" t="s">
        <v>52</v>
      </c>
      <c r="H207" s="10" t="s">
        <v>11</v>
      </c>
    </row>
    <row r="208" spans="1:8" x14ac:dyDescent="0.25">
      <c r="A208" s="9">
        <v>45769</v>
      </c>
      <c r="B208" s="10" t="s">
        <v>322</v>
      </c>
      <c r="C208" s="11" t="s">
        <v>250</v>
      </c>
      <c r="D208" s="26">
        <v>1</v>
      </c>
      <c r="E208" s="14">
        <v>5776.86</v>
      </c>
      <c r="F208" s="15">
        <f>Tabla1[[#This Row],[CANTIDAD]]*Tabla1[[#This Row],[PRECIO]]*1.21</f>
        <v>6990.0005999999994</v>
      </c>
      <c r="G208" s="10" t="s">
        <v>52</v>
      </c>
      <c r="H208" s="10" t="s">
        <v>11</v>
      </c>
    </row>
    <row r="209" spans="1:8" x14ac:dyDescent="0.25">
      <c r="A209" s="9">
        <v>45769</v>
      </c>
      <c r="B209" s="10" t="s">
        <v>322</v>
      </c>
      <c r="C209" s="11" t="s">
        <v>324</v>
      </c>
      <c r="D209" s="26">
        <v>1</v>
      </c>
      <c r="E209" s="14">
        <v>3347.11</v>
      </c>
      <c r="F209" s="15">
        <f>Tabla1[[#This Row],[CANTIDAD]]*Tabla1[[#This Row],[PRECIO]]*1.21</f>
        <v>4050.0030999999999</v>
      </c>
      <c r="G209" s="10" t="s">
        <v>52</v>
      </c>
      <c r="H209" s="10" t="s">
        <v>11</v>
      </c>
    </row>
    <row r="210" spans="1:8" x14ac:dyDescent="0.25">
      <c r="A210" s="9">
        <v>45769</v>
      </c>
      <c r="B210" s="10" t="s">
        <v>322</v>
      </c>
      <c r="C210" s="11" t="s">
        <v>325</v>
      </c>
      <c r="D210" s="26">
        <v>1</v>
      </c>
      <c r="E210" s="14">
        <v>34958.68</v>
      </c>
      <c r="F210" s="15">
        <f>Tabla1[[#This Row],[CANTIDAD]]*Tabla1[[#This Row],[PRECIO]]*1.21</f>
        <v>42300.002800000002</v>
      </c>
      <c r="G210" s="10" t="s">
        <v>52</v>
      </c>
      <c r="H210" s="10" t="s">
        <v>11</v>
      </c>
    </row>
    <row r="211" spans="1:8" x14ac:dyDescent="0.25">
      <c r="A211" s="9">
        <v>45776</v>
      </c>
      <c r="B211" s="10" t="s">
        <v>327</v>
      </c>
      <c r="C211" s="11" t="s">
        <v>326</v>
      </c>
      <c r="D211" s="26">
        <v>1</v>
      </c>
      <c r="E211" s="14">
        <v>40537.19</v>
      </c>
      <c r="F211" s="15">
        <f>Tabla1[[#This Row],[CANTIDAD]]*Tabla1[[#This Row],[PRECIO]]*1.21</f>
        <v>49049.999900000003</v>
      </c>
      <c r="G211" s="10" t="s">
        <v>52</v>
      </c>
      <c r="H211" s="10" t="s">
        <v>11</v>
      </c>
    </row>
    <row r="212" spans="1:8" x14ac:dyDescent="0.25">
      <c r="A212" s="9">
        <v>45713</v>
      </c>
      <c r="B212" s="10" t="s">
        <v>328</v>
      </c>
      <c r="C212" s="11" t="s">
        <v>329</v>
      </c>
      <c r="D212" s="26">
        <v>2</v>
      </c>
      <c r="E212" s="14">
        <v>10729.41</v>
      </c>
      <c r="F212" s="15">
        <f>Tabla1[[#This Row],[CANTIDAD]]*Tabla1[[#This Row],[PRECIO]]*1.21</f>
        <v>25965.172199999997</v>
      </c>
      <c r="G212" s="10" t="s">
        <v>74</v>
      </c>
      <c r="H212" s="10" t="s">
        <v>11</v>
      </c>
    </row>
    <row r="213" spans="1:8" x14ac:dyDescent="0.25">
      <c r="A213" s="9">
        <v>45713</v>
      </c>
      <c r="B213" s="10" t="s">
        <v>328</v>
      </c>
      <c r="C213" s="11" t="s">
        <v>330</v>
      </c>
      <c r="D213" s="26">
        <v>1</v>
      </c>
      <c r="E213" s="14">
        <v>16583</v>
      </c>
      <c r="F213" s="15">
        <f>Tabla1[[#This Row],[CANTIDAD]]*Tabla1[[#This Row],[PRECIO]]*1.21</f>
        <v>20065.43</v>
      </c>
      <c r="G213" s="10" t="s">
        <v>74</v>
      </c>
      <c r="H213" s="10" t="s">
        <v>11</v>
      </c>
    </row>
    <row r="214" spans="1:8" x14ac:dyDescent="0.25">
      <c r="A214" s="9">
        <v>45713</v>
      </c>
      <c r="B214" s="10" t="s">
        <v>328</v>
      </c>
      <c r="C214" s="11" t="s">
        <v>331</v>
      </c>
      <c r="D214" s="26">
        <v>3</v>
      </c>
      <c r="E214" s="14">
        <v>7024.79</v>
      </c>
      <c r="F214" s="15">
        <f>Tabla1[[#This Row],[CANTIDAD]]*Tabla1[[#This Row],[PRECIO]]*1.21</f>
        <v>25499.987699999998</v>
      </c>
      <c r="G214" s="10" t="s">
        <v>74</v>
      </c>
      <c r="H214" s="10" t="s">
        <v>11</v>
      </c>
    </row>
    <row r="215" spans="1:8" x14ac:dyDescent="0.25">
      <c r="A215" s="9">
        <v>45713</v>
      </c>
      <c r="B215" s="10" t="s">
        <v>328</v>
      </c>
      <c r="C215" s="11" t="s">
        <v>332</v>
      </c>
      <c r="D215" s="26">
        <v>1</v>
      </c>
      <c r="E215" s="14">
        <v>4537.2</v>
      </c>
      <c r="F215" s="15">
        <f>Tabla1[[#This Row],[CANTIDAD]]*Tabla1[[#This Row],[PRECIO]]*1.21</f>
        <v>5490.0119999999997</v>
      </c>
      <c r="G215" s="10" t="s">
        <v>74</v>
      </c>
      <c r="H215" s="10" t="s">
        <v>11</v>
      </c>
    </row>
    <row r="216" spans="1:8" x14ac:dyDescent="0.25">
      <c r="A216" s="9">
        <v>45713</v>
      </c>
      <c r="B216" s="10" t="s">
        <v>328</v>
      </c>
      <c r="C216" s="11" t="s">
        <v>332</v>
      </c>
      <c r="D216" s="26">
        <v>1</v>
      </c>
      <c r="E216" s="14">
        <v>4537.2</v>
      </c>
      <c r="F216" s="15">
        <f>Tabla1[[#This Row],[CANTIDAD]]*Tabla1[[#This Row],[PRECIO]]*1.21</f>
        <v>5490.0119999999997</v>
      </c>
      <c r="G216" s="10" t="s">
        <v>74</v>
      </c>
      <c r="H216" s="10" t="s">
        <v>11</v>
      </c>
    </row>
    <row r="217" spans="1:8" x14ac:dyDescent="0.25">
      <c r="A217" s="9">
        <v>45713</v>
      </c>
      <c r="B217" s="10" t="s">
        <v>328</v>
      </c>
      <c r="C217" s="11" t="s">
        <v>331</v>
      </c>
      <c r="D217" s="26">
        <v>1</v>
      </c>
      <c r="E217" s="14">
        <v>7024.79</v>
      </c>
      <c r="F217" s="15">
        <f>Tabla1[[#This Row],[CANTIDAD]]*Tabla1[[#This Row],[PRECIO]]*1.21</f>
        <v>8499.9958999999999</v>
      </c>
      <c r="G217" s="10" t="s">
        <v>74</v>
      </c>
      <c r="H217" s="10" t="s">
        <v>11</v>
      </c>
    </row>
    <row r="218" spans="1:8" x14ac:dyDescent="0.25">
      <c r="A218" s="9">
        <v>45713</v>
      </c>
      <c r="B218" s="10" t="s">
        <v>328</v>
      </c>
      <c r="C218" s="11" t="s">
        <v>333</v>
      </c>
      <c r="D218" s="26">
        <v>1</v>
      </c>
      <c r="E218" s="14">
        <v>5636.38</v>
      </c>
      <c r="F218" s="15">
        <f>Tabla1[[#This Row],[CANTIDAD]]*Tabla1[[#This Row],[PRECIO]]*1.21</f>
        <v>6820.0198</v>
      </c>
      <c r="G218" s="10" t="s">
        <v>74</v>
      </c>
      <c r="H218" s="10" t="s">
        <v>11</v>
      </c>
    </row>
    <row r="219" spans="1:8" x14ac:dyDescent="0.25">
      <c r="A219" s="9">
        <v>45713</v>
      </c>
      <c r="B219" s="10" t="s">
        <v>328</v>
      </c>
      <c r="C219" s="11" t="s">
        <v>332</v>
      </c>
      <c r="D219" s="26">
        <v>1</v>
      </c>
      <c r="E219" s="14">
        <v>4537.2</v>
      </c>
      <c r="F219" s="15">
        <f>Tabla1[[#This Row],[CANTIDAD]]*Tabla1[[#This Row],[PRECIO]]*1.21</f>
        <v>5490.0119999999997</v>
      </c>
      <c r="G219" s="10" t="s">
        <v>74</v>
      </c>
      <c r="H219" s="10" t="s">
        <v>11</v>
      </c>
    </row>
    <row r="220" spans="1:8" x14ac:dyDescent="0.25">
      <c r="A220" s="9">
        <v>45713</v>
      </c>
      <c r="B220" s="10" t="s">
        <v>328</v>
      </c>
      <c r="C220" s="11" t="s">
        <v>331</v>
      </c>
      <c r="D220" s="26">
        <v>2</v>
      </c>
      <c r="E220" s="14">
        <v>7024.79</v>
      </c>
      <c r="F220" s="15">
        <f>Tabla1[[#This Row],[CANTIDAD]]*Tabla1[[#This Row],[PRECIO]]*1.21</f>
        <v>16999.9918</v>
      </c>
      <c r="G220" s="10" t="s">
        <v>74</v>
      </c>
      <c r="H220" s="10" t="s">
        <v>11</v>
      </c>
    </row>
    <row r="221" spans="1:8" x14ac:dyDescent="0.25">
      <c r="A221" s="9">
        <v>45713</v>
      </c>
      <c r="B221" s="10" t="s">
        <v>328</v>
      </c>
      <c r="C221" s="11" t="s">
        <v>334</v>
      </c>
      <c r="D221" s="26">
        <v>1</v>
      </c>
      <c r="E221" s="14">
        <v>115024</v>
      </c>
      <c r="F221" s="15">
        <f>Tabla1[[#This Row],[CANTIDAD]]*Tabla1[[#This Row],[PRECIO]]*1.21</f>
        <v>139179.04</v>
      </c>
      <c r="G221" s="10" t="s">
        <v>74</v>
      </c>
      <c r="H221" s="10" t="s">
        <v>11</v>
      </c>
    </row>
    <row r="222" spans="1:8" x14ac:dyDescent="0.25">
      <c r="A222" s="9">
        <v>45713</v>
      </c>
      <c r="B222" s="10" t="s">
        <v>328</v>
      </c>
      <c r="C222" s="11" t="s">
        <v>96</v>
      </c>
      <c r="D222" s="26">
        <v>100</v>
      </c>
      <c r="E222" s="14">
        <v>224.59</v>
      </c>
      <c r="F222" s="15">
        <f>Tabla1[[#This Row],[CANTIDAD]]*Tabla1[[#This Row],[PRECIO]]*1.21</f>
        <v>27175.39</v>
      </c>
      <c r="G222" s="10" t="s">
        <v>74</v>
      </c>
      <c r="H222" s="10" t="s">
        <v>11</v>
      </c>
    </row>
    <row r="223" spans="1:8" x14ac:dyDescent="0.25">
      <c r="A223" s="9">
        <v>45755</v>
      </c>
      <c r="B223" s="10" t="s">
        <v>335</v>
      </c>
      <c r="C223" s="11" t="s">
        <v>96</v>
      </c>
      <c r="D223" s="26">
        <v>12</v>
      </c>
      <c r="E223" s="14">
        <v>893.56</v>
      </c>
      <c r="F223" s="15">
        <f>Tabla1[[#This Row],[CANTIDAD]]*Tabla1[[#This Row],[PRECIO]]*1.21</f>
        <v>12974.491199999999</v>
      </c>
      <c r="G223" s="10" t="s">
        <v>74</v>
      </c>
      <c r="H223" s="10" t="s">
        <v>11</v>
      </c>
    </row>
    <row r="224" spans="1:8" x14ac:dyDescent="0.25">
      <c r="A224" s="9">
        <v>45755</v>
      </c>
      <c r="B224" s="10" t="s">
        <v>335</v>
      </c>
      <c r="C224" s="11" t="s">
        <v>96</v>
      </c>
      <c r="D224" s="26">
        <v>50</v>
      </c>
      <c r="E224" s="14">
        <v>242.57</v>
      </c>
      <c r="F224" s="15">
        <f>Tabla1[[#This Row],[CANTIDAD]]*Tabla1[[#This Row],[PRECIO]]*1.21</f>
        <v>14675.484999999999</v>
      </c>
      <c r="G224" s="10" t="s">
        <v>74</v>
      </c>
      <c r="H224" s="10" t="s">
        <v>11</v>
      </c>
    </row>
    <row r="225" spans="1:8" x14ac:dyDescent="0.25">
      <c r="A225" s="9">
        <v>45755</v>
      </c>
      <c r="B225" s="10" t="s">
        <v>335</v>
      </c>
      <c r="C225" s="11" t="s">
        <v>96</v>
      </c>
      <c r="D225" s="26">
        <v>8</v>
      </c>
      <c r="E225" s="14">
        <v>893.56</v>
      </c>
      <c r="F225" s="15">
        <f>Tabla1[[#This Row],[CANTIDAD]]*Tabla1[[#This Row],[PRECIO]]*1.21</f>
        <v>8649.6607999999997</v>
      </c>
      <c r="G225" s="10" t="s">
        <v>74</v>
      </c>
      <c r="H225" s="10" t="s">
        <v>11</v>
      </c>
    </row>
    <row r="226" spans="1:8" x14ac:dyDescent="0.25">
      <c r="A226" s="9">
        <v>45755</v>
      </c>
      <c r="B226" s="10" t="s">
        <v>335</v>
      </c>
      <c r="C226" s="11" t="s">
        <v>96</v>
      </c>
      <c r="D226" s="26">
        <v>51</v>
      </c>
      <c r="E226" s="14">
        <v>242.57</v>
      </c>
      <c r="F226" s="15">
        <f>Tabla1[[#This Row],[CANTIDAD]]*Tabla1[[#This Row],[PRECIO]]*1.21</f>
        <v>14968.994699999999</v>
      </c>
      <c r="G226" s="10" t="s">
        <v>74</v>
      </c>
      <c r="H226" s="10" t="s">
        <v>11</v>
      </c>
    </row>
    <row r="227" spans="1:8" x14ac:dyDescent="0.25">
      <c r="A227" s="9">
        <v>45755</v>
      </c>
      <c r="B227" s="10" t="s">
        <v>335</v>
      </c>
      <c r="C227" s="11" t="s">
        <v>96</v>
      </c>
      <c r="D227" s="26">
        <v>15</v>
      </c>
      <c r="E227" s="14">
        <v>893.56</v>
      </c>
      <c r="F227" s="15">
        <f>Tabla1[[#This Row],[CANTIDAD]]*Tabla1[[#This Row],[PRECIO]]*1.21</f>
        <v>16218.114</v>
      </c>
      <c r="G227" s="10" t="s">
        <v>74</v>
      </c>
      <c r="H227" s="10" t="s">
        <v>11</v>
      </c>
    </row>
    <row r="228" spans="1:8" x14ac:dyDescent="0.25">
      <c r="A228" s="9">
        <v>45755</v>
      </c>
      <c r="B228" s="10" t="s">
        <v>335</v>
      </c>
      <c r="C228" s="11" t="s">
        <v>336</v>
      </c>
      <c r="D228" s="26">
        <v>1</v>
      </c>
      <c r="E228" s="14">
        <v>6613.88</v>
      </c>
      <c r="F228" s="15">
        <f>Tabla1[[#This Row],[CANTIDAD]]*Tabla1[[#This Row],[PRECIO]]*1.21</f>
        <v>8002.7947999999997</v>
      </c>
      <c r="G228" s="10" t="s">
        <v>74</v>
      </c>
      <c r="H228" s="10" t="s">
        <v>11</v>
      </c>
    </row>
    <row r="229" spans="1:8" x14ac:dyDescent="0.25">
      <c r="A229" s="9">
        <v>45755</v>
      </c>
      <c r="B229" s="10" t="s">
        <v>335</v>
      </c>
      <c r="C229" s="11" t="s">
        <v>337</v>
      </c>
      <c r="D229" s="26">
        <v>1</v>
      </c>
      <c r="E229" s="14">
        <v>34376.080000000002</v>
      </c>
      <c r="F229" s="15">
        <f>Tabla1[[#This Row],[CANTIDAD]]*Tabla1[[#This Row],[PRECIO]]*1.21</f>
        <v>41595.056799999998</v>
      </c>
      <c r="G229" s="10" t="s">
        <v>74</v>
      </c>
      <c r="H229" s="10" t="s">
        <v>11</v>
      </c>
    </row>
    <row r="230" spans="1:8" x14ac:dyDescent="0.25">
      <c r="A230" s="9">
        <v>45755</v>
      </c>
      <c r="B230" s="10" t="s">
        <v>335</v>
      </c>
      <c r="C230" s="11" t="s">
        <v>338</v>
      </c>
      <c r="D230" s="26">
        <v>2</v>
      </c>
      <c r="E230" s="14">
        <v>8478.4599999999991</v>
      </c>
      <c r="F230" s="15">
        <f>Tabla1[[#This Row],[CANTIDAD]]*Tabla1[[#This Row],[PRECIO]]*1.21</f>
        <v>20517.873199999998</v>
      </c>
      <c r="G230" s="10" t="s">
        <v>74</v>
      </c>
      <c r="H230" s="10" t="s">
        <v>11</v>
      </c>
    </row>
    <row r="231" spans="1:8" x14ac:dyDescent="0.25">
      <c r="A231" s="9">
        <v>45687</v>
      </c>
      <c r="B231" s="10" t="s">
        <v>340</v>
      </c>
      <c r="C231" s="11" t="s">
        <v>341</v>
      </c>
      <c r="D231" s="26">
        <v>1</v>
      </c>
      <c r="E231" s="14">
        <v>810</v>
      </c>
      <c r="F231" s="15">
        <f>Tabla1[[#This Row],[CANTIDAD]]*Tabla1[[#This Row],[PRECIO]]*1.21</f>
        <v>980.1</v>
      </c>
      <c r="G231" s="10" t="s">
        <v>339</v>
      </c>
      <c r="H231" s="10" t="s">
        <v>11</v>
      </c>
    </row>
    <row r="232" spans="1:8" x14ac:dyDescent="0.25">
      <c r="A232" s="9">
        <v>45687</v>
      </c>
      <c r="B232" s="10" t="s">
        <v>340</v>
      </c>
      <c r="C232" s="11" t="s">
        <v>342</v>
      </c>
      <c r="D232" s="26">
        <v>1</v>
      </c>
      <c r="E232" s="14">
        <v>38600</v>
      </c>
      <c r="F232" s="15">
        <f>Tabla1[[#This Row],[CANTIDAD]]*Tabla1[[#This Row],[PRECIO]]*1.21</f>
        <v>46706</v>
      </c>
      <c r="G232" s="10" t="s">
        <v>339</v>
      </c>
      <c r="H232" s="10" t="s">
        <v>11</v>
      </c>
    </row>
    <row r="233" spans="1:8" x14ac:dyDescent="0.25">
      <c r="A233" s="9">
        <v>45687</v>
      </c>
      <c r="B233" s="10" t="s">
        <v>340</v>
      </c>
      <c r="C233" s="11" t="s">
        <v>343</v>
      </c>
      <c r="D233" s="26">
        <v>1</v>
      </c>
      <c r="E233" s="14">
        <v>1695</v>
      </c>
      <c r="F233" s="15">
        <f>Tabla1[[#This Row],[CANTIDAD]]*Tabla1[[#This Row],[PRECIO]]*1.21</f>
        <v>2050.9499999999998</v>
      </c>
      <c r="G233" s="10" t="s">
        <v>339</v>
      </c>
      <c r="H233" s="10" t="s">
        <v>11</v>
      </c>
    </row>
    <row r="234" spans="1:8" x14ac:dyDescent="0.25">
      <c r="A234" s="9">
        <v>45687</v>
      </c>
      <c r="B234" s="10" t="s">
        <v>340</v>
      </c>
      <c r="C234" s="11" t="s">
        <v>344</v>
      </c>
      <c r="D234" s="26">
        <v>1</v>
      </c>
      <c r="E234" s="14">
        <v>19050</v>
      </c>
      <c r="F234" s="15">
        <f>Tabla1[[#This Row],[CANTIDAD]]*Tabla1[[#This Row],[PRECIO]]*1.21</f>
        <v>23050.5</v>
      </c>
      <c r="G234" s="10" t="s">
        <v>339</v>
      </c>
      <c r="H234" s="10" t="s">
        <v>11</v>
      </c>
    </row>
    <row r="235" spans="1:8" x14ac:dyDescent="0.25">
      <c r="A235" s="9">
        <v>45687</v>
      </c>
      <c r="B235" s="10" t="s">
        <v>340</v>
      </c>
      <c r="C235" s="11" t="s">
        <v>345</v>
      </c>
      <c r="D235" s="26">
        <v>1</v>
      </c>
      <c r="E235" s="14">
        <v>786</v>
      </c>
      <c r="F235" s="15">
        <f>Tabla1[[#This Row],[CANTIDAD]]*Tabla1[[#This Row],[PRECIO]]*1.21</f>
        <v>951.06</v>
      </c>
      <c r="G235" s="10" t="s">
        <v>339</v>
      </c>
      <c r="H235" s="10" t="s">
        <v>11</v>
      </c>
    </row>
    <row r="236" spans="1:8" x14ac:dyDescent="0.25">
      <c r="A236" s="9">
        <v>45687</v>
      </c>
      <c r="B236" s="10" t="s">
        <v>340</v>
      </c>
      <c r="C236" s="11" t="s">
        <v>346</v>
      </c>
      <c r="D236" s="26">
        <v>1</v>
      </c>
      <c r="E236" s="14">
        <v>166</v>
      </c>
      <c r="F236" s="15">
        <f>Tabla1[[#This Row],[CANTIDAD]]*Tabla1[[#This Row],[PRECIO]]*1.21</f>
        <v>200.85999999999999</v>
      </c>
      <c r="G236" s="10" t="s">
        <v>339</v>
      </c>
      <c r="H236" s="10" t="s">
        <v>11</v>
      </c>
    </row>
    <row r="237" spans="1:8" x14ac:dyDescent="0.25">
      <c r="A237" s="9">
        <v>45723</v>
      </c>
      <c r="B237" s="10" t="s">
        <v>348</v>
      </c>
      <c r="C237" s="11" t="s">
        <v>349</v>
      </c>
      <c r="D237" s="26">
        <v>2</v>
      </c>
      <c r="E237" s="14">
        <v>2500</v>
      </c>
      <c r="F237" s="15">
        <f>Tabla1[[#This Row],[CANTIDAD]]*Tabla1[[#This Row],[PRECIO]]*1.21</f>
        <v>6050</v>
      </c>
      <c r="G237" s="10" t="s">
        <v>347</v>
      </c>
      <c r="H237" s="10" t="s">
        <v>11</v>
      </c>
    </row>
    <row r="238" spans="1:8" x14ac:dyDescent="0.25">
      <c r="A238" s="9">
        <v>45723</v>
      </c>
      <c r="B238" s="10" t="s">
        <v>348</v>
      </c>
      <c r="C238" s="11" t="s">
        <v>349</v>
      </c>
      <c r="D238" s="26">
        <v>2</v>
      </c>
      <c r="E238" s="14">
        <v>3100</v>
      </c>
      <c r="F238" s="15">
        <f>Tabla1[[#This Row],[CANTIDAD]]*Tabla1[[#This Row],[PRECIO]]*1.21</f>
        <v>7502</v>
      </c>
      <c r="G238" s="10" t="s">
        <v>347</v>
      </c>
      <c r="H238" s="10" t="s">
        <v>11</v>
      </c>
    </row>
    <row r="239" spans="1:8" x14ac:dyDescent="0.25">
      <c r="A239" s="9">
        <v>45723</v>
      </c>
      <c r="B239" s="10" t="s">
        <v>348</v>
      </c>
      <c r="C239" s="11" t="s">
        <v>350</v>
      </c>
      <c r="D239" s="26">
        <v>1</v>
      </c>
      <c r="E239" s="14">
        <v>2000</v>
      </c>
      <c r="F239" s="15">
        <f>Tabla1[[#This Row],[CANTIDAD]]*Tabla1[[#This Row],[PRECIO]]*1.21</f>
        <v>2420</v>
      </c>
      <c r="G239" s="10" t="s">
        <v>347</v>
      </c>
      <c r="H239" s="10" t="s">
        <v>11</v>
      </c>
    </row>
    <row r="240" spans="1:8" x14ac:dyDescent="0.25">
      <c r="A240" s="9">
        <v>45723</v>
      </c>
      <c r="B240" s="10" t="s">
        <v>348</v>
      </c>
      <c r="C240" s="11" t="s">
        <v>351</v>
      </c>
      <c r="D240" s="26">
        <v>1</v>
      </c>
      <c r="E240" s="14">
        <v>4000</v>
      </c>
      <c r="F240" s="15">
        <f>Tabla1[[#This Row],[CANTIDAD]]*Tabla1[[#This Row],[PRECIO]]*1.21</f>
        <v>4840</v>
      </c>
      <c r="G240" s="10" t="s">
        <v>347</v>
      </c>
      <c r="H240" s="10" t="s">
        <v>11</v>
      </c>
    </row>
    <row r="241" spans="1:8" x14ac:dyDescent="0.25">
      <c r="A241" s="9">
        <v>45723</v>
      </c>
      <c r="B241" s="10" t="s">
        <v>348</v>
      </c>
      <c r="C241" s="11" t="s">
        <v>351</v>
      </c>
      <c r="D241" s="26">
        <v>1</v>
      </c>
      <c r="E241" s="14">
        <v>4500</v>
      </c>
      <c r="F241" s="15">
        <f>Tabla1[[#This Row],[CANTIDAD]]*Tabla1[[#This Row],[PRECIO]]*1.21</f>
        <v>5445</v>
      </c>
      <c r="G241" s="10" t="s">
        <v>347</v>
      </c>
      <c r="H241" s="10" t="s">
        <v>11</v>
      </c>
    </row>
    <row r="242" spans="1:8" x14ac:dyDescent="0.25">
      <c r="A242" s="9">
        <v>45716</v>
      </c>
      <c r="B242" s="10" t="s">
        <v>354</v>
      </c>
      <c r="C242" s="11" t="s">
        <v>352</v>
      </c>
      <c r="D242" s="26">
        <v>1</v>
      </c>
      <c r="E242" s="14">
        <v>10212.219999999999</v>
      </c>
      <c r="F242" s="15">
        <f>Tabla1[[#This Row],[CANTIDAD]]*Tabla1[[#This Row],[PRECIO]]*1.21</f>
        <v>12356.786199999999</v>
      </c>
      <c r="G242" s="10" t="s">
        <v>355</v>
      </c>
      <c r="H242" s="10" t="s">
        <v>11</v>
      </c>
    </row>
    <row r="243" spans="1:8" x14ac:dyDescent="0.25">
      <c r="A243" s="9">
        <v>45716</v>
      </c>
      <c r="B243" s="10" t="s">
        <v>354</v>
      </c>
      <c r="C243" s="11" t="s">
        <v>353</v>
      </c>
      <c r="D243" s="26">
        <v>4.4000000000000004</v>
      </c>
      <c r="E243" s="14">
        <v>19617.13</v>
      </c>
      <c r="F243" s="15">
        <f>Tabla1[[#This Row],[CANTIDAD]]*Tabla1[[#This Row],[PRECIO]]*1.21</f>
        <v>104441.60012000002</v>
      </c>
      <c r="G243" s="10" t="s">
        <v>355</v>
      </c>
      <c r="H243" s="10" t="s">
        <v>11</v>
      </c>
    </row>
    <row r="244" spans="1:8" x14ac:dyDescent="0.25">
      <c r="A244" s="9">
        <v>45716</v>
      </c>
      <c r="B244" s="10" t="s">
        <v>354</v>
      </c>
      <c r="C244" s="11" t="s">
        <v>297</v>
      </c>
      <c r="D244" s="26">
        <v>0.02</v>
      </c>
      <c r="E244" s="14">
        <v>66542.350000000006</v>
      </c>
      <c r="F244" s="15">
        <f>Tabla1[[#This Row],[CANTIDAD]]*Tabla1[[#This Row],[PRECIO]]*1.21</f>
        <v>1610.3248700000001</v>
      </c>
      <c r="G244" s="10" t="s">
        <v>355</v>
      </c>
      <c r="H244" s="10" t="s">
        <v>11</v>
      </c>
    </row>
    <row r="245" spans="1:8" x14ac:dyDescent="0.25">
      <c r="A245" s="9">
        <v>45716</v>
      </c>
      <c r="B245" s="10" t="s">
        <v>354</v>
      </c>
      <c r="C245" s="11" t="s">
        <v>317</v>
      </c>
      <c r="D245" s="26">
        <v>0.04</v>
      </c>
      <c r="E245" s="14">
        <v>4992.57</v>
      </c>
      <c r="F245" s="15">
        <f>Tabla1[[#This Row],[CANTIDAD]]*Tabla1[[#This Row],[PRECIO]]*1.21</f>
        <v>241.640388</v>
      </c>
      <c r="G245" s="10" t="s">
        <v>355</v>
      </c>
      <c r="H245" s="10" t="s">
        <v>11</v>
      </c>
    </row>
    <row r="246" spans="1:8" x14ac:dyDescent="0.25">
      <c r="A246" s="9">
        <v>45716</v>
      </c>
      <c r="B246" s="10" t="s">
        <v>354</v>
      </c>
      <c r="C246" s="11" t="s">
        <v>100</v>
      </c>
      <c r="D246" s="26">
        <v>0.02</v>
      </c>
      <c r="E246" s="14">
        <v>8504.41</v>
      </c>
      <c r="F246" s="15">
        <f>Tabla1[[#This Row],[CANTIDAD]]*Tabla1[[#This Row],[PRECIO]]*1.21</f>
        <v>205.80672200000001</v>
      </c>
      <c r="G246" s="10" t="s">
        <v>355</v>
      </c>
      <c r="H246" s="10" t="s">
        <v>11</v>
      </c>
    </row>
    <row r="247" spans="1:8" x14ac:dyDescent="0.25">
      <c r="A247" s="9">
        <v>45716</v>
      </c>
      <c r="B247" s="10" t="s">
        <v>354</v>
      </c>
      <c r="C247" s="11" t="s">
        <v>100</v>
      </c>
      <c r="D247" s="26">
        <v>0.04</v>
      </c>
      <c r="E247" s="14">
        <v>8099.44</v>
      </c>
      <c r="F247" s="15">
        <f>Tabla1[[#This Row],[CANTIDAD]]*Tabla1[[#This Row],[PRECIO]]*1.21</f>
        <v>392.01289599999996</v>
      </c>
      <c r="G247" s="10" t="s">
        <v>355</v>
      </c>
      <c r="H247" s="10" t="s">
        <v>11</v>
      </c>
    </row>
    <row r="248" spans="1:8" x14ac:dyDescent="0.25">
      <c r="A248" s="9">
        <v>45716</v>
      </c>
      <c r="B248" s="10" t="s">
        <v>354</v>
      </c>
      <c r="C248" s="11" t="s">
        <v>317</v>
      </c>
      <c r="D248" s="26">
        <v>0.04</v>
      </c>
      <c r="E248" s="14">
        <v>8671.2999999999993</v>
      </c>
      <c r="F248" s="15">
        <f>Tabla1[[#This Row],[CANTIDAD]]*Tabla1[[#This Row],[PRECIO]]*1.21</f>
        <v>419.69091999999995</v>
      </c>
      <c r="G248" s="10" t="s">
        <v>355</v>
      </c>
      <c r="H248" s="10" t="s">
        <v>11</v>
      </c>
    </row>
    <row r="249" spans="1:8" x14ac:dyDescent="0.25">
      <c r="A249" s="9">
        <v>45777</v>
      </c>
      <c r="B249" s="10" t="s">
        <v>374</v>
      </c>
      <c r="C249" s="11" t="s">
        <v>375</v>
      </c>
      <c r="D249" s="26">
        <v>0.1</v>
      </c>
      <c r="E249" s="14">
        <v>18557.89</v>
      </c>
      <c r="F249" s="15">
        <f>Tabla1[[#This Row],[CANTIDAD]]*Tabla1[[#This Row],[PRECIO]]*1.21</f>
        <v>2245.5046899999998</v>
      </c>
      <c r="G249" s="10" t="s">
        <v>355</v>
      </c>
      <c r="H249" s="10" t="s">
        <v>11</v>
      </c>
    </row>
    <row r="250" spans="1:8" x14ac:dyDescent="0.25">
      <c r="A250" s="9">
        <v>45777</v>
      </c>
      <c r="B250" s="10" t="s">
        <v>374</v>
      </c>
      <c r="C250" s="11" t="s">
        <v>375</v>
      </c>
      <c r="D250" s="26">
        <v>0.16</v>
      </c>
      <c r="E250" s="14">
        <v>15322.58</v>
      </c>
      <c r="F250" s="15">
        <f>Tabla1[[#This Row],[CANTIDAD]]*Tabla1[[#This Row],[PRECIO]]*1.21</f>
        <v>2966.4514879999997</v>
      </c>
      <c r="G250" s="10" t="s">
        <v>355</v>
      </c>
      <c r="H250" s="10" t="s">
        <v>11</v>
      </c>
    </row>
    <row r="251" spans="1:8" x14ac:dyDescent="0.25">
      <c r="A251" s="9">
        <v>45777</v>
      </c>
      <c r="B251" s="10" t="s">
        <v>374</v>
      </c>
      <c r="C251" s="11" t="s">
        <v>376</v>
      </c>
      <c r="D251" s="26">
        <v>0.26</v>
      </c>
      <c r="E251" s="14">
        <v>4992.57</v>
      </c>
      <c r="F251" s="15">
        <f>Tabla1[[#This Row],[CANTIDAD]]*Tabla1[[#This Row],[PRECIO]]*1.21</f>
        <v>1570.6625219999999</v>
      </c>
      <c r="G251" s="10" t="s">
        <v>355</v>
      </c>
      <c r="H251" s="10" t="s">
        <v>11</v>
      </c>
    </row>
    <row r="252" spans="1:8" x14ac:dyDescent="0.25">
      <c r="A252" s="9">
        <v>45771</v>
      </c>
      <c r="B252" s="10" t="s">
        <v>361</v>
      </c>
      <c r="C252" s="11" t="s">
        <v>359</v>
      </c>
      <c r="D252" s="26">
        <v>1</v>
      </c>
      <c r="E252" s="14">
        <v>21240</v>
      </c>
      <c r="F252" s="15">
        <f>Tabla1[[#This Row],[CANTIDAD]]*Tabla1[[#This Row],[PRECIO]]*1.21</f>
        <v>25700.399999999998</v>
      </c>
      <c r="G252" s="10" t="s">
        <v>41</v>
      </c>
      <c r="H252" s="10" t="s">
        <v>11</v>
      </c>
    </row>
    <row r="253" spans="1:8" x14ac:dyDescent="0.25">
      <c r="A253" s="9">
        <v>45771</v>
      </c>
      <c r="B253" s="10" t="s">
        <v>361</v>
      </c>
      <c r="C253" s="11" t="s">
        <v>296</v>
      </c>
      <c r="D253" s="26">
        <v>2</v>
      </c>
      <c r="E253" s="14">
        <v>7140</v>
      </c>
      <c r="F253" s="15">
        <f>Tabla1[[#This Row],[CANTIDAD]]*Tabla1[[#This Row],[PRECIO]]*1.21</f>
        <v>17278.8</v>
      </c>
      <c r="G253" s="10" t="s">
        <v>41</v>
      </c>
      <c r="H253" s="10" t="s">
        <v>11</v>
      </c>
    </row>
    <row r="254" spans="1:8" x14ac:dyDescent="0.25">
      <c r="A254" s="9">
        <v>45771</v>
      </c>
      <c r="B254" s="10" t="s">
        <v>361</v>
      </c>
      <c r="C254" s="11" t="s">
        <v>360</v>
      </c>
      <c r="D254" s="26">
        <v>2</v>
      </c>
      <c r="E254" s="14">
        <v>7140</v>
      </c>
      <c r="F254" s="15">
        <f>Tabla1[[#This Row],[CANTIDAD]]*Tabla1[[#This Row],[PRECIO]]*1.21</f>
        <v>17278.8</v>
      </c>
      <c r="G254" s="10" t="s">
        <v>41</v>
      </c>
      <c r="H254" s="10" t="s">
        <v>11</v>
      </c>
    </row>
    <row r="255" spans="1:8" x14ac:dyDescent="0.25">
      <c r="A255" s="9">
        <v>45771</v>
      </c>
      <c r="B255" s="10" t="s">
        <v>361</v>
      </c>
      <c r="C255" s="11" t="s">
        <v>42</v>
      </c>
      <c r="D255" s="26">
        <v>2</v>
      </c>
      <c r="E255" s="14">
        <v>7114.5</v>
      </c>
      <c r="F255" s="15">
        <f>Tabla1[[#This Row],[CANTIDAD]]*Tabla1[[#This Row],[PRECIO]]*1.21</f>
        <v>17217.09</v>
      </c>
      <c r="G255" s="10" t="s">
        <v>41</v>
      </c>
      <c r="H255" s="10" t="s">
        <v>11</v>
      </c>
    </row>
    <row r="256" spans="1:8" x14ac:dyDescent="0.25">
      <c r="A256" s="9">
        <v>45768</v>
      </c>
      <c r="B256" s="10" t="s">
        <v>362</v>
      </c>
      <c r="C256" s="11" t="s">
        <v>363</v>
      </c>
      <c r="D256" s="26">
        <v>1</v>
      </c>
      <c r="E256" s="14">
        <v>8500</v>
      </c>
      <c r="F256" s="15">
        <f>Tabla1[[#This Row],[CANTIDAD]]*Tabla1[[#This Row],[PRECIO]]*1.21</f>
        <v>10285</v>
      </c>
      <c r="G256" s="10" t="s">
        <v>41</v>
      </c>
      <c r="H256" s="10" t="s">
        <v>11</v>
      </c>
    </row>
    <row r="257" spans="1:8" x14ac:dyDescent="0.25">
      <c r="A257" s="9">
        <v>45768</v>
      </c>
      <c r="B257" s="10" t="s">
        <v>362</v>
      </c>
      <c r="C257" s="11" t="s">
        <v>364</v>
      </c>
      <c r="D257" s="26">
        <v>4</v>
      </c>
      <c r="E257" s="14">
        <v>15376.5</v>
      </c>
      <c r="F257" s="15">
        <f>Tabla1[[#This Row],[CANTIDAD]]*Tabla1[[#This Row],[PRECIO]]*1.21</f>
        <v>74422.259999999995</v>
      </c>
      <c r="G257" s="10" t="s">
        <v>41</v>
      </c>
      <c r="H257" s="10" t="s">
        <v>11</v>
      </c>
    </row>
    <row r="258" spans="1:8" x14ac:dyDescent="0.25">
      <c r="A258" s="9">
        <v>45768</v>
      </c>
      <c r="B258" s="10" t="s">
        <v>362</v>
      </c>
      <c r="C258" s="11" t="s">
        <v>365</v>
      </c>
      <c r="D258" s="26">
        <v>1</v>
      </c>
      <c r="E258" s="14">
        <v>35700</v>
      </c>
      <c r="F258" s="15">
        <f>Tabla1[[#This Row],[CANTIDAD]]*Tabla1[[#This Row],[PRECIO]]*1.21</f>
        <v>43197</v>
      </c>
      <c r="G258" s="10" t="s">
        <v>41</v>
      </c>
      <c r="H258" s="10" t="s">
        <v>11</v>
      </c>
    </row>
    <row r="259" spans="1:8" x14ac:dyDescent="0.25">
      <c r="A259" s="27">
        <v>45737</v>
      </c>
      <c r="B259" s="6" t="s">
        <v>366</v>
      </c>
      <c r="C259" s="3" t="s">
        <v>367</v>
      </c>
      <c r="D259" s="28">
        <v>1</v>
      </c>
      <c r="E259" s="13">
        <v>493788.2</v>
      </c>
      <c r="F259" s="2">
        <f>Tabla1[[#This Row],[CANTIDAD]]*Tabla1[[#This Row],[PRECIO]]*1.21+14813.65</f>
        <v>612297.37199999997</v>
      </c>
      <c r="G259" s="6" t="s">
        <v>358</v>
      </c>
      <c r="H259" s="29" t="s">
        <v>11</v>
      </c>
    </row>
    <row r="260" spans="1:8" x14ac:dyDescent="0.25">
      <c r="A260" s="27">
        <v>45737</v>
      </c>
      <c r="B260" s="6" t="s">
        <v>368</v>
      </c>
      <c r="C260" s="3" t="s">
        <v>369</v>
      </c>
      <c r="D260" s="28">
        <v>1</v>
      </c>
      <c r="E260" s="13">
        <v>151022.42000000001</v>
      </c>
      <c r="F260" s="2">
        <f>Tabla1[[#This Row],[CANTIDAD]]*Tabla1[[#This Row],[PRECIO]]*1.21</f>
        <v>182737.12820000001</v>
      </c>
      <c r="G260" s="6" t="s">
        <v>358</v>
      </c>
      <c r="H260" s="29" t="s">
        <v>11</v>
      </c>
    </row>
    <row r="261" spans="1:8" x14ac:dyDescent="0.25">
      <c r="A261" s="27">
        <v>45737</v>
      </c>
      <c r="B261" s="6" t="s">
        <v>368</v>
      </c>
      <c r="C261" s="3" t="s">
        <v>370</v>
      </c>
      <c r="D261" s="28">
        <v>1</v>
      </c>
      <c r="E261" s="13">
        <v>250167.56</v>
      </c>
      <c r="F261" s="2">
        <f>Tabla1[[#This Row],[CANTIDAD]]*Tabla1[[#This Row],[PRECIO]]*1.21+12035.7</f>
        <v>314738.44760000001</v>
      </c>
      <c r="G261" s="6" t="s">
        <v>358</v>
      </c>
      <c r="H261" s="29" t="s">
        <v>11</v>
      </c>
    </row>
    <row r="262" spans="1:8" x14ac:dyDescent="0.25">
      <c r="A262" s="27">
        <v>45747</v>
      </c>
      <c r="B262" s="6" t="s">
        <v>371</v>
      </c>
      <c r="C262" s="3" t="s">
        <v>372</v>
      </c>
      <c r="D262" s="28">
        <v>1</v>
      </c>
      <c r="E262" s="13">
        <v>133999.59</v>
      </c>
      <c r="F262" s="2">
        <f>Tabla1[[#This Row],[CANTIDAD]]*Tabla1[[#This Row],[PRECIO]]*1.21+4019.99</f>
        <v>166159.49389999997</v>
      </c>
      <c r="G262" s="6" t="s">
        <v>358</v>
      </c>
      <c r="H262" s="29" t="s">
        <v>11</v>
      </c>
    </row>
    <row r="263" spans="1:8" x14ac:dyDescent="0.25">
      <c r="A263" s="27">
        <v>45770</v>
      </c>
      <c r="B263" s="6" t="s">
        <v>373</v>
      </c>
      <c r="C263" s="3" t="s">
        <v>369</v>
      </c>
      <c r="D263" s="28">
        <v>1</v>
      </c>
      <c r="E263" s="13">
        <v>121315.54</v>
      </c>
      <c r="F263" s="2">
        <f>Tabla1[[#This Row],[CANTIDAD]]*Tabla1[[#This Row],[PRECIO]]*1.21+3639.47</f>
        <v>150431.27339999998</v>
      </c>
      <c r="G263" s="6" t="s">
        <v>358</v>
      </c>
      <c r="H263" s="29" t="s">
        <v>11</v>
      </c>
    </row>
    <row r="264" spans="1:8" x14ac:dyDescent="0.25">
      <c r="A264" s="27">
        <v>45793</v>
      </c>
      <c r="B264" s="6" t="s">
        <v>383</v>
      </c>
      <c r="C264" s="3" t="s">
        <v>384</v>
      </c>
      <c r="D264" s="28">
        <v>2</v>
      </c>
      <c r="E264" s="13">
        <v>10573.27</v>
      </c>
      <c r="F264" s="2">
        <f>Tabla1[[#This Row],[CANTIDAD]]*Tabla1[[#This Row],[PRECIO]]*1.21+874.27</f>
        <v>26461.5834</v>
      </c>
      <c r="G264" s="6" t="s">
        <v>358</v>
      </c>
      <c r="H264" s="29" t="s">
        <v>11</v>
      </c>
    </row>
    <row r="265" spans="1:8" x14ac:dyDescent="0.25">
      <c r="A265" s="27">
        <v>45769</v>
      </c>
      <c r="B265" s="6" t="s">
        <v>377</v>
      </c>
      <c r="C265" s="3" t="s">
        <v>378</v>
      </c>
      <c r="D265" s="28">
        <v>1</v>
      </c>
      <c r="E265" s="13">
        <v>79000</v>
      </c>
      <c r="F265" s="2">
        <f>Tabla1[[#This Row],[CANTIDAD]]*Tabla1[[#This Row],[PRECIO]]</f>
        <v>79000</v>
      </c>
      <c r="G265" s="6" t="s">
        <v>126</v>
      </c>
      <c r="H265" s="29" t="s">
        <v>11</v>
      </c>
    </row>
    <row r="266" spans="1:8" x14ac:dyDescent="0.25">
      <c r="A266" s="9">
        <v>45806</v>
      </c>
      <c r="B266" s="10" t="s">
        <v>385</v>
      </c>
      <c r="C266" s="11" t="s">
        <v>386</v>
      </c>
      <c r="D266" s="26">
        <v>1</v>
      </c>
      <c r="E266" s="14">
        <v>16365</v>
      </c>
      <c r="F266" s="15">
        <f>Tabla1[[#This Row],[CANTIDAD]]*Tabla1[[#This Row],[PRECIO]]*1.21</f>
        <v>19801.649999999998</v>
      </c>
      <c r="G266" s="10" t="s">
        <v>339</v>
      </c>
      <c r="H266" s="10" t="s">
        <v>11</v>
      </c>
    </row>
    <row r="267" spans="1:8" x14ac:dyDescent="0.25">
      <c r="A267" s="9">
        <v>45806</v>
      </c>
      <c r="B267" s="10" t="s">
        <v>385</v>
      </c>
      <c r="C267" s="11" t="s">
        <v>387</v>
      </c>
      <c r="D267" s="26">
        <v>1</v>
      </c>
      <c r="E267" s="14">
        <v>1281</v>
      </c>
      <c r="F267" s="15">
        <f>Tabla1[[#This Row],[CANTIDAD]]*Tabla1[[#This Row],[PRECIO]]*1.21</f>
        <v>1550.01</v>
      </c>
      <c r="G267" s="10" t="s">
        <v>339</v>
      </c>
      <c r="H267" s="10" t="s">
        <v>11</v>
      </c>
    </row>
    <row r="268" spans="1:8" x14ac:dyDescent="0.25">
      <c r="A268" s="9">
        <v>45806</v>
      </c>
      <c r="B268" s="10" t="s">
        <v>385</v>
      </c>
      <c r="C268" s="11" t="s">
        <v>388</v>
      </c>
      <c r="D268" s="26">
        <v>1</v>
      </c>
      <c r="E268" s="14">
        <v>2562</v>
      </c>
      <c r="F268" s="15">
        <f>Tabla1[[#This Row],[CANTIDAD]]*Tabla1[[#This Row],[PRECIO]]*1.21</f>
        <v>3100.02</v>
      </c>
      <c r="G268" s="10" t="s">
        <v>339</v>
      </c>
      <c r="H268" s="10" t="s">
        <v>11</v>
      </c>
    </row>
    <row r="269" spans="1:8" x14ac:dyDescent="0.25">
      <c r="A269" s="9">
        <v>45806</v>
      </c>
      <c r="B269" s="10" t="s">
        <v>385</v>
      </c>
      <c r="C269" s="11" t="s">
        <v>109</v>
      </c>
      <c r="D269" s="26">
        <v>3</v>
      </c>
      <c r="E269" s="14">
        <v>1985</v>
      </c>
      <c r="F269" s="15">
        <f>Tabla1[[#This Row],[CANTIDAD]]*Tabla1[[#This Row],[PRECIO]]*1.21</f>
        <v>7205.55</v>
      </c>
      <c r="G269" s="10" t="s">
        <v>339</v>
      </c>
      <c r="H269" s="10" t="s">
        <v>11</v>
      </c>
    </row>
    <row r="270" spans="1:8" x14ac:dyDescent="0.25">
      <c r="A270" s="9">
        <v>45806</v>
      </c>
      <c r="B270" s="10" t="s">
        <v>385</v>
      </c>
      <c r="C270" s="11" t="s">
        <v>389</v>
      </c>
      <c r="D270" s="26">
        <v>1</v>
      </c>
      <c r="E270" s="14">
        <v>2110</v>
      </c>
      <c r="F270" s="15">
        <f>Tabla1[[#This Row],[CANTIDAD]]*Tabla1[[#This Row],[PRECIO]]*1.21</f>
        <v>2553.1</v>
      </c>
      <c r="G270" s="10" t="s">
        <v>339</v>
      </c>
      <c r="H270" s="10" t="s">
        <v>11</v>
      </c>
    </row>
    <row r="271" spans="1:8" x14ac:dyDescent="0.25">
      <c r="A271" s="9">
        <v>45806</v>
      </c>
      <c r="B271" s="10" t="s">
        <v>385</v>
      </c>
      <c r="C271" s="11" t="s">
        <v>387</v>
      </c>
      <c r="D271" s="26">
        <v>1</v>
      </c>
      <c r="E271" s="14">
        <v>2315</v>
      </c>
      <c r="F271" s="15">
        <f>Tabla1[[#This Row],[CANTIDAD]]*Tabla1[[#This Row],[PRECIO]]*1.21</f>
        <v>2801.15</v>
      </c>
      <c r="G271" s="10" t="s">
        <v>339</v>
      </c>
      <c r="H271" s="10" t="s">
        <v>11</v>
      </c>
    </row>
    <row r="272" spans="1:8" x14ac:dyDescent="0.25">
      <c r="A272" s="9">
        <v>45756</v>
      </c>
      <c r="B272" s="10" t="s">
        <v>379</v>
      </c>
      <c r="C272" s="11" t="s">
        <v>79</v>
      </c>
      <c r="D272" s="26">
        <v>1</v>
      </c>
      <c r="E272" s="14">
        <v>12045.89</v>
      </c>
      <c r="F272" s="15">
        <f>Tabla1[[#This Row],[CANTIDAD]]*Tabla1[[#This Row],[PRECIO]]*1.21</f>
        <v>14575.526899999999</v>
      </c>
      <c r="G272" s="10" t="s">
        <v>80</v>
      </c>
      <c r="H272" s="10" t="s">
        <v>11</v>
      </c>
    </row>
    <row r="273" spans="1:8" x14ac:dyDescent="0.25">
      <c r="A273" s="9">
        <v>45756</v>
      </c>
      <c r="B273" s="10" t="s">
        <v>379</v>
      </c>
      <c r="C273" s="11" t="s">
        <v>380</v>
      </c>
      <c r="D273" s="26">
        <v>1</v>
      </c>
      <c r="E273" s="14">
        <v>15537.62</v>
      </c>
      <c r="F273" s="15">
        <f>Tabla1[[#This Row],[CANTIDAD]]*Tabla1[[#This Row],[PRECIO]]*1.21</f>
        <v>18800.520199999999</v>
      </c>
      <c r="G273" s="10" t="s">
        <v>80</v>
      </c>
      <c r="H273" s="10" t="s">
        <v>11</v>
      </c>
    </row>
    <row r="274" spans="1:8" x14ac:dyDescent="0.25">
      <c r="A274" s="9">
        <v>45756</v>
      </c>
      <c r="B274" s="10" t="s">
        <v>379</v>
      </c>
      <c r="C274" s="11" t="s">
        <v>381</v>
      </c>
      <c r="D274" s="26">
        <v>2</v>
      </c>
      <c r="E274" s="14">
        <v>317.42</v>
      </c>
      <c r="F274" s="15">
        <f>Tabla1[[#This Row],[CANTIDAD]]*Tabla1[[#This Row],[PRECIO]]*1.21</f>
        <v>768.15639999999996</v>
      </c>
      <c r="G274" s="10" t="s">
        <v>80</v>
      </c>
      <c r="H274" s="10" t="s">
        <v>11</v>
      </c>
    </row>
    <row r="275" spans="1:8" x14ac:dyDescent="0.25">
      <c r="A275" s="9">
        <v>45756</v>
      </c>
      <c r="B275" s="10" t="s">
        <v>379</v>
      </c>
      <c r="C275" s="11" t="s">
        <v>382</v>
      </c>
      <c r="D275" s="26">
        <v>1</v>
      </c>
      <c r="E275" s="14">
        <v>743.8</v>
      </c>
      <c r="F275" s="15">
        <f>Tabla1[[#This Row],[CANTIDAD]]*Tabla1[[#This Row],[PRECIO]]*1.21</f>
        <v>899.99799999999993</v>
      </c>
      <c r="G275" s="10" t="s">
        <v>80</v>
      </c>
      <c r="H275" s="10" t="s">
        <v>11</v>
      </c>
    </row>
    <row r="276" spans="1:8" x14ac:dyDescent="0.25">
      <c r="A276" s="9">
        <v>45756</v>
      </c>
      <c r="B276" s="10" t="s">
        <v>379</v>
      </c>
      <c r="C276" s="11" t="s">
        <v>380</v>
      </c>
      <c r="D276" s="26">
        <v>1</v>
      </c>
      <c r="E276" s="14">
        <v>15537.62</v>
      </c>
      <c r="F276" s="15">
        <f>Tabla1[[#This Row],[CANTIDAD]]*Tabla1[[#This Row],[PRECIO]]*1.21</f>
        <v>18800.520199999999</v>
      </c>
      <c r="G276" s="10" t="s">
        <v>80</v>
      </c>
      <c r="H276" s="10" t="s">
        <v>11</v>
      </c>
    </row>
    <row r="277" spans="1:8" x14ac:dyDescent="0.25">
      <c r="A277" s="9">
        <v>45775</v>
      </c>
      <c r="B277" s="10" t="s">
        <v>390</v>
      </c>
      <c r="C277" s="11" t="s">
        <v>391</v>
      </c>
      <c r="D277" s="26">
        <v>1</v>
      </c>
      <c r="E277" s="14">
        <v>1157</v>
      </c>
      <c r="F277" s="15">
        <f>Tabla1[[#This Row],[CANTIDAD]]*Tabla1[[#This Row],[PRECIO]]*1.21</f>
        <v>1399.97</v>
      </c>
      <c r="G277" s="10" t="s">
        <v>339</v>
      </c>
      <c r="H277" s="10" t="s">
        <v>11</v>
      </c>
    </row>
    <row r="278" spans="1:8" x14ac:dyDescent="0.25">
      <c r="A278" s="9">
        <v>45775</v>
      </c>
      <c r="B278" s="10" t="s">
        <v>390</v>
      </c>
      <c r="C278" s="11" t="s">
        <v>392</v>
      </c>
      <c r="D278" s="26">
        <v>2</v>
      </c>
      <c r="E278" s="14">
        <v>2265</v>
      </c>
      <c r="F278" s="15">
        <f>Tabla1[[#This Row],[CANTIDAD]]*Tabla1[[#This Row],[PRECIO]]*1.21</f>
        <v>5481.3</v>
      </c>
      <c r="G278" s="10" t="s">
        <v>339</v>
      </c>
      <c r="H278" s="10" t="s">
        <v>11</v>
      </c>
    </row>
    <row r="279" spans="1:8" x14ac:dyDescent="0.25">
      <c r="A279" s="9">
        <v>45775</v>
      </c>
      <c r="B279" s="10" t="s">
        <v>390</v>
      </c>
      <c r="C279" s="11" t="s">
        <v>392</v>
      </c>
      <c r="D279" s="26">
        <v>2</v>
      </c>
      <c r="E279" s="14">
        <v>1610</v>
      </c>
      <c r="F279" s="15">
        <f>Tabla1[[#This Row],[CANTIDAD]]*Tabla1[[#This Row],[PRECIO]]*1.21</f>
        <v>3896.2</v>
      </c>
      <c r="G279" s="10" t="s">
        <v>339</v>
      </c>
      <c r="H279" s="10" t="s">
        <v>11</v>
      </c>
    </row>
    <row r="280" spans="1:8" x14ac:dyDescent="0.25">
      <c r="A280" s="9">
        <v>45775</v>
      </c>
      <c r="B280" s="10" t="s">
        <v>390</v>
      </c>
      <c r="C280" s="11" t="s">
        <v>393</v>
      </c>
      <c r="D280" s="26">
        <v>1</v>
      </c>
      <c r="E280" s="14">
        <v>2275</v>
      </c>
      <c r="F280" s="15">
        <f>Tabla1[[#This Row],[CANTIDAD]]*Tabla1[[#This Row],[PRECIO]]*1.21</f>
        <v>2752.75</v>
      </c>
      <c r="G280" s="10" t="s">
        <v>339</v>
      </c>
      <c r="H280" s="10" t="s">
        <v>11</v>
      </c>
    </row>
    <row r="281" spans="1:8" x14ac:dyDescent="0.25">
      <c r="A281" s="9">
        <v>45775</v>
      </c>
      <c r="B281" s="10" t="s">
        <v>390</v>
      </c>
      <c r="C281" s="11" t="s">
        <v>394</v>
      </c>
      <c r="D281" s="26">
        <v>2</v>
      </c>
      <c r="E281" s="14">
        <v>1660</v>
      </c>
      <c r="F281" s="15">
        <f>Tabla1[[#This Row],[CANTIDAD]]*Tabla1[[#This Row],[PRECIO]]*1.21</f>
        <v>4017.2</v>
      </c>
      <c r="G281" s="10" t="s">
        <v>339</v>
      </c>
      <c r="H281" s="10" t="s">
        <v>11</v>
      </c>
    </row>
    <row r="282" spans="1:8" x14ac:dyDescent="0.25">
      <c r="A282" s="9">
        <v>45775</v>
      </c>
      <c r="B282" s="10" t="s">
        <v>390</v>
      </c>
      <c r="C282" s="11" t="s">
        <v>395</v>
      </c>
      <c r="D282" s="26">
        <v>1</v>
      </c>
      <c r="E282" s="14">
        <v>1356</v>
      </c>
      <c r="F282" s="15">
        <f>Tabla1[[#This Row],[CANTIDAD]]*Tabla1[[#This Row],[PRECIO]]*1.21</f>
        <v>1640.76</v>
      </c>
      <c r="G282" s="10" t="s">
        <v>339</v>
      </c>
      <c r="H282" s="10" t="s">
        <v>11</v>
      </c>
    </row>
    <row r="283" spans="1:8" x14ac:dyDescent="0.25">
      <c r="A283" s="9">
        <v>45775</v>
      </c>
      <c r="B283" s="10" t="s">
        <v>390</v>
      </c>
      <c r="C283" s="11" t="s">
        <v>392</v>
      </c>
      <c r="D283" s="26">
        <v>2</v>
      </c>
      <c r="E283" s="14">
        <v>2397</v>
      </c>
      <c r="F283" s="15">
        <f>Tabla1[[#This Row],[CANTIDAD]]*Tabla1[[#This Row],[PRECIO]]*1.21</f>
        <v>5800.74</v>
      </c>
      <c r="G283" s="10" t="s">
        <v>339</v>
      </c>
      <c r="H283" s="10" t="s">
        <v>11</v>
      </c>
    </row>
    <row r="284" spans="1:8" x14ac:dyDescent="0.25">
      <c r="A284" s="9">
        <v>45743</v>
      </c>
      <c r="B284" s="10" t="s">
        <v>397</v>
      </c>
      <c r="C284" s="11" t="s">
        <v>396</v>
      </c>
      <c r="D284" s="26">
        <v>2</v>
      </c>
      <c r="E284" s="14">
        <v>9600</v>
      </c>
      <c r="F284" s="15">
        <f>Tabla1[[#This Row],[CANTIDAD]]*Tabla1[[#This Row],[PRECIO]]*1.21</f>
        <v>23232</v>
      </c>
      <c r="G284" s="10" t="s">
        <v>339</v>
      </c>
      <c r="H284" s="10" t="s">
        <v>11</v>
      </c>
    </row>
    <row r="285" spans="1:8" x14ac:dyDescent="0.25">
      <c r="A285" s="9">
        <v>45782</v>
      </c>
      <c r="B285" s="10" t="s">
        <v>398</v>
      </c>
      <c r="C285" s="11" t="s">
        <v>282</v>
      </c>
      <c r="D285" s="26">
        <v>7</v>
      </c>
      <c r="E285" s="14">
        <v>3276</v>
      </c>
      <c r="F285" s="15">
        <f>Tabla1[[#This Row],[CANTIDAD]]*Tabla1[[#This Row],[PRECIO]]*1.21</f>
        <v>27747.719999999998</v>
      </c>
      <c r="G285" s="10" t="s">
        <v>248</v>
      </c>
      <c r="H285" s="10" t="s">
        <v>11</v>
      </c>
    </row>
    <row r="286" spans="1:8" x14ac:dyDescent="0.25">
      <c r="A286" s="27">
        <v>45792</v>
      </c>
      <c r="B286" s="6" t="s">
        <v>399</v>
      </c>
      <c r="C286" s="3" t="s">
        <v>400</v>
      </c>
      <c r="D286" s="28">
        <v>1</v>
      </c>
      <c r="E286" s="13">
        <v>460000</v>
      </c>
      <c r="F286" s="2">
        <f>Tabla1[[#This Row],[CANTIDAD]]*Tabla1[[#This Row],[PRECIO]]</f>
        <v>460000</v>
      </c>
      <c r="G286" s="6" t="s">
        <v>141</v>
      </c>
      <c r="H286" s="6" t="s">
        <v>11</v>
      </c>
    </row>
    <row r="287" spans="1:8" x14ac:dyDescent="0.25">
      <c r="A287" s="27">
        <v>45790</v>
      </c>
      <c r="B287" s="6" t="s">
        <v>401</v>
      </c>
      <c r="C287" s="3" t="s">
        <v>402</v>
      </c>
      <c r="D287" s="28">
        <v>1</v>
      </c>
      <c r="E287" s="13">
        <v>120000</v>
      </c>
      <c r="F287" s="2">
        <f>Tabla1[[#This Row],[CANTIDAD]]*Tabla1[[#This Row],[PRECIO]]</f>
        <v>120000</v>
      </c>
      <c r="G287" s="6" t="s">
        <v>141</v>
      </c>
      <c r="H287" s="6"/>
    </row>
    <row r="288" spans="1:8" x14ac:dyDescent="0.25">
      <c r="A288" s="27">
        <v>45790</v>
      </c>
      <c r="B288" s="6" t="s">
        <v>401</v>
      </c>
      <c r="C288" s="3" t="s">
        <v>403</v>
      </c>
      <c r="D288" s="28">
        <v>1</v>
      </c>
      <c r="E288" s="13">
        <v>290000</v>
      </c>
      <c r="F288" s="2">
        <f>Tabla1[[#This Row],[CANTIDAD]]*Tabla1[[#This Row],[PRECIO]]</f>
        <v>290000</v>
      </c>
      <c r="G288" s="6" t="s">
        <v>141</v>
      </c>
      <c r="H288" s="6"/>
    </row>
    <row r="289" spans="1:8" x14ac:dyDescent="0.25">
      <c r="A289" s="27">
        <v>45806</v>
      </c>
      <c r="B289" s="6" t="s">
        <v>404</v>
      </c>
      <c r="C289" s="3" t="s">
        <v>198</v>
      </c>
      <c r="D289" s="28">
        <v>1</v>
      </c>
      <c r="E289" s="13">
        <v>117541.93</v>
      </c>
      <c r="F289" s="2">
        <f>Tabla1[[#This Row],[CANTIDAD]]*Tabla1[[#This Row],[PRECIO]]*1.21</f>
        <v>142225.7353</v>
      </c>
      <c r="G289" s="6" t="s">
        <v>196</v>
      </c>
      <c r="H289" s="6"/>
    </row>
    <row r="290" spans="1:8" x14ac:dyDescent="0.25">
      <c r="A290" s="27"/>
      <c r="B290" s="6"/>
      <c r="C290" s="3"/>
      <c r="D290" s="28"/>
      <c r="E290" s="13"/>
      <c r="F290" s="2">
        <f>Tabla1[[#This Row],[CANTIDAD]]*Tabla1[[#This Row],[PRECIO]]*1.21</f>
        <v>0</v>
      </c>
      <c r="G290" s="6"/>
      <c r="H290" s="6"/>
    </row>
    <row r="291" spans="1:8" x14ac:dyDescent="0.25">
      <c r="A291" s="27"/>
      <c r="B291" s="6"/>
      <c r="C291" s="3"/>
      <c r="D291" s="28"/>
      <c r="E291" s="13"/>
      <c r="F291" s="2">
        <f>Tabla1[[#This Row],[CANTIDAD]]*Tabla1[[#This Row],[PRECIO]]*1.21</f>
        <v>0</v>
      </c>
      <c r="G291" s="6"/>
      <c r="H291" s="6"/>
    </row>
    <row r="292" spans="1:8" x14ac:dyDescent="0.25">
      <c r="A292" s="27"/>
      <c r="B292" s="6"/>
      <c r="C292" s="3"/>
      <c r="D292" s="28"/>
      <c r="E292" s="13"/>
      <c r="F292" s="2">
        <f>Tabla1[[#This Row],[CANTIDAD]]*Tabla1[[#This Row],[PRECIO]]*1.21</f>
        <v>0</v>
      </c>
      <c r="G292" s="6"/>
      <c r="H292" s="6"/>
    </row>
    <row r="293" spans="1:8" x14ac:dyDescent="0.25">
      <c r="A293" s="27"/>
      <c r="B293" s="6"/>
      <c r="C293" s="3"/>
      <c r="D293" s="6"/>
      <c r="E293" s="13"/>
      <c r="F293" s="2">
        <f>Tabla1[[#This Row],[CANTIDAD]]*Tabla1[[#This Row],[PRECIO]]*1.21</f>
        <v>0</v>
      </c>
      <c r="G293" s="6"/>
      <c r="H293" s="6"/>
    </row>
    <row r="294" spans="1:8" x14ac:dyDescent="0.25">
      <c r="A294" s="3"/>
      <c r="B294" s="6"/>
      <c r="C294" s="3"/>
      <c r="D294" s="6"/>
      <c r="E294" s="6"/>
      <c r="F294" s="2">
        <f>Tabla1[[#This Row],[CANTIDAD]]*Tabla1[[#This Row],[PRECIO]]*1.21</f>
        <v>0</v>
      </c>
      <c r="G294" s="6"/>
      <c r="H294" s="6"/>
    </row>
    <row r="295" spans="1:8" x14ac:dyDescent="0.25">
      <c r="A295" s="1">
        <v>45793</v>
      </c>
      <c r="B295" s="7" t="s">
        <v>8</v>
      </c>
      <c r="C295" t="s">
        <v>9</v>
      </c>
      <c r="D295" s="4">
        <v>0.6</v>
      </c>
      <c r="E295" s="2">
        <v>342999</v>
      </c>
      <c r="F295" s="2">
        <f>Tabla1[[#This Row],[CANTIDAD]]*Tabla1[[#This Row],[PRECIO]]*1.21</f>
        <v>249017.27399999998</v>
      </c>
      <c r="G295" s="5" t="s">
        <v>10</v>
      </c>
      <c r="H295" s="5" t="s">
        <v>11</v>
      </c>
    </row>
    <row r="296" spans="1:8" x14ac:dyDescent="0.25">
      <c r="A296" s="1">
        <v>45798</v>
      </c>
      <c r="B296" s="7" t="s">
        <v>12</v>
      </c>
      <c r="C296" t="s">
        <v>9</v>
      </c>
      <c r="D296" s="4">
        <v>0.6</v>
      </c>
      <c r="E296" s="2">
        <v>342999</v>
      </c>
      <c r="F296" s="2">
        <f>Tabla1[[#This Row],[CANTIDAD]]*Tabla1[[#This Row],[PRECIO]]</f>
        <v>205799.4</v>
      </c>
      <c r="G296" s="5" t="s">
        <v>10</v>
      </c>
      <c r="H296" s="5" t="s">
        <v>11</v>
      </c>
    </row>
    <row r="297" spans="1:8" x14ac:dyDescent="0.25">
      <c r="A297" s="1">
        <v>45772</v>
      </c>
      <c r="B297" s="7" t="s">
        <v>13</v>
      </c>
      <c r="C297" t="s">
        <v>9</v>
      </c>
      <c r="D297" s="4">
        <v>0.6</v>
      </c>
      <c r="E297" s="2">
        <v>342999</v>
      </c>
      <c r="F297" s="2">
        <f>Tabla1[[#This Row],[CANTIDAD]]*Tabla1[[#This Row],[PRECIO]]</f>
        <v>205799.4</v>
      </c>
      <c r="G297" s="5" t="s">
        <v>10</v>
      </c>
      <c r="H297" s="5" t="s">
        <v>11</v>
      </c>
    </row>
    <row r="298" spans="1:8" x14ac:dyDescent="0.25">
      <c r="A298" s="1">
        <v>45857</v>
      </c>
      <c r="B298" s="7" t="s">
        <v>19</v>
      </c>
      <c r="C298" t="s">
        <v>15</v>
      </c>
      <c r="D298" s="4">
        <v>31.42</v>
      </c>
      <c r="E298" s="2">
        <v>48000</v>
      </c>
      <c r="F298" s="2">
        <f>Tabla1[[#This Row],[CANTIDAD]]*Tabla1[[#This Row],[PRECIO]]*1.21</f>
        <v>1824873.5999999999</v>
      </c>
      <c r="G298" s="5" t="s">
        <v>18</v>
      </c>
      <c r="H298" s="5" t="s">
        <v>11</v>
      </c>
    </row>
    <row r="299" spans="1:8" x14ac:dyDescent="0.25">
      <c r="A299" s="1">
        <v>45874</v>
      </c>
      <c r="B299" s="7" t="s">
        <v>22</v>
      </c>
      <c r="C299" t="s">
        <v>15</v>
      </c>
      <c r="D299" s="4">
        <v>31.14</v>
      </c>
      <c r="E299" s="2">
        <v>45000</v>
      </c>
      <c r="F299" s="2">
        <f>Tabla1[[#This Row],[CANTIDAD]]*Tabla1[[#This Row],[PRECIO]]*1.21</f>
        <v>1695573</v>
      </c>
      <c r="G299" s="5" t="s">
        <v>21</v>
      </c>
      <c r="H299" s="5" t="s">
        <v>11</v>
      </c>
    </row>
    <row r="300" spans="1:8" x14ac:dyDescent="0.25">
      <c r="A300" s="1">
        <v>45873</v>
      </c>
      <c r="B300" s="7" t="s">
        <v>23</v>
      </c>
      <c r="C300" t="s">
        <v>15</v>
      </c>
      <c r="D300" s="4">
        <v>29.76</v>
      </c>
      <c r="E300" s="2">
        <v>45000</v>
      </c>
      <c r="F300" s="2">
        <f>Tabla1[[#This Row],[CANTIDAD]]*Tabla1[[#This Row],[PRECIO]]*1.21</f>
        <v>1620432</v>
      </c>
      <c r="G300" s="5" t="s">
        <v>21</v>
      </c>
      <c r="H300" s="5" t="s">
        <v>11</v>
      </c>
    </row>
    <row r="301" spans="1:8" x14ac:dyDescent="0.25">
      <c r="A301" s="1">
        <v>45855</v>
      </c>
      <c r="B301" s="7" t="s">
        <v>25</v>
      </c>
      <c r="C301" t="s">
        <v>15</v>
      </c>
      <c r="D301" s="4">
        <v>29.84</v>
      </c>
      <c r="E301" s="2">
        <v>48000</v>
      </c>
      <c r="F301" s="2">
        <f>Tabla1[[#This Row],[CANTIDAD]]*Tabla1[[#This Row],[PRECIO]]*1.21</f>
        <v>1733107.2</v>
      </c>
      <c r="G301" s="5" t="s">
        <v>21</v>
      </c>
      <c r="H301" s="5" t="s">
        <v>11</v>
      </c>
    </row>
    <row r="302" spans="1:8" x14ac:dyDescent="0.25">
      <c r="A302" s="1">
        <v>45860</v>
      </c>
      <c r="B302" s="7" t="s">
        <v>39</v>
      </c>
      <c r="C302" t="s">
        <v>40</v>
      </c>
      <c r="D302" s="4">
        <v>4</v>
      </c>
      <c r="E302" s="2">
        <v>1377</v>
      </c>
      <c r="F302" s="2">
        <f>Tabla1[[#This Row],[CANTIDAD]]*Tabla1[[#This Row],[PRECIO]]*1.21</f>
        <v>6664.6799999999994</v>
      </c>
      <c r="G302" s="5" t="s">
        <v>41</v>
      </c>
      <c r="H302" s="5" t="s">
        <v>11</v>
      </c>
    </row>
    <row r="303" spans="1:8" x14ac:dyDescent="0.25">
      <c r="A303" s="1">
        <v>45860</v>
      </c>
      <c r="B303" s="7" t="s">
        <v>39</v>
      </c>
      <c r="C303" t="s">
        <v>42</v>
      </c>
      <c r="D303" s="4">
        <v>1</v>
      </c>
      <c r="E303" s="2">
        <v>5049</v>
      </c>
      <c r="F303" s="2">
        <f>Tabla1[[#This Row],[CANTIDAD]]*Tabla1[[#This Row],[PRECIO]]*1.21</f>
        <v>6109.29</v>
      </c>
      <c r="G303" s="5" t="s">
        <v>41</v>
      </c>
      <c r="H303" s="5" t="s">
        <v>11</v>
      </c>
    </row>
    <row r="304" spans="1:8" x14ac:dyDescent="0.25">
      <c r="A304" s="1">
        <v>45860</v>
      </c>
      <c r="B304" s="7" t="s">
        <v>39</v>
      </c>
      <c r="C304" t="s">
        <v>43</v>
      </c>
      <c r="D304" s="4">
        <v>2</v>
      </c>
      <c r="E304" s="2">
        <v>360</v>
      </c>
      <c r="F304" s="2">
        <f>Tabla1[[#This Row],[CANTIDAD]]*Tabla1[[#This Row],[PRECIO]]*1.21</f>
        <v>871.19999999999993</v>
      </c>
      <c r="G304" s="5" t="s">
        <v>41</v>
      </c>
      <c r="H304" s="5" t="s">
        <v>11</v>
      </c>
    </row>
    <row r="305" spans="1:8" x14ac:dyDescent="0.25">
      <c r="A305" s="1">
        <v>45860</v>
      </c>
      <c r="B305" s="7" t="s">
        <v>39</v>
      </c>
      <c r="C305" t="s">
        <v>44</v>
      </c>
      <c r="D305" s="4">
        <v>1</v>
      </c>
      <c r="E305" s="2">
        <v>54781.65</v>
      </c>
      <c r="F305" s="2">
        <f>Tabla1[[#This Row],[CANTIDAD]]*Tabla1[[#This Row],[PRECIO]]*1.21</f>
        <v>66285.796499999997</v>
      </c>
      <c r="G305" s="5" t="s">
        <v>41</v>
      </c>
      <c r="H305" s="5" t="s">
        <v>11</v>
      </c>
    </row>
    <row r="306" spans="1:8" x14ac:dyDescent="0.25">
      <c r="A306" s="1">
        <v>45797</v>
      </c>
      <c r="B306" s="7" t="s">
        <v>45</v>
      </c>
      <c r="C306" t="s">
        <v>46</v>
      </c>
      <c r="D306" s="4">
        <v>1</v>
      </c>
      <c r="E306" s="2">
        <v>805000</v>
      </c>
      <c r="F306" s="2">
        <f>Tabla1[[#This Row],[CANTIDAD]]*Tabla1[[#This Row],[PRECIO]]*1.21</f>
        <v>974050</v>
      </c>
      <c r="G306" s="5" t="s">
        <v>47</v>
      </c>
      <c r="H306" s="5" t="s">
        <v>11</v>
      </c>
    </row>
    <row r="307" spans="1:8" x14ac:dyDescent="0.25">
      <c r="A307" s="1">
        <v>45797</v>
      </c>
      <c r="B307" s="7" t="s">
        <v>48</v>
      </c>
      <c r="C307" t="s">
        <v>15</v>
      </c>
      <c r="D307" s="4">
        <v>28.89</v>
      </c>
      <c r="E307" s="2">
        <v>45000</v>
      </c>
      <c r="F307" s="2">
        <f>Tabla1[[#This Row],[CANTIDAD]]*Tabla1[[#This Row],[PRECIO]]*1.21</f>
        <v>1573060.5</v>
      </c>
      <c r="G307" s="5" t="s">
        <v>47</v>
      </c>
      <c r="H307" s="5" t="s">
        <v>11</v>
      </c>
    </row>
    <row r="308" spans="1:8" x14ac:dyDescent="0.25">
      <c r="A308" s="1">
        <v>45797</v>
      </c>
      <c r="B308" s="7" t="s">
        <v>48</v>
      </c>
      <c r="C308" t="s">
        <v>15</v>
      </c>
      <c r="D308" s="4">
        <v>28.84</v>
      </c>
      <c r="E308" s="2">
        <v>45000</v>
      </c>
      <c r="F308" s="2">
        <f>Tabla1[[#This Row],[CANTIDAD]]*Tabla1[[#This Row],[PRECIO]]*1.21</f>
        <v>1570338</v>
      </c>
      <c r="G308" s="5" t="s">
        <v>47</v>
      </c>
      <c r="H308" s="5" t="s">
        <v>11</v>
      </c>
    </row>
    <row r="309" spans="1:8" x14ac:dyDescent="0.25">
      <c r="A309" s="1">
        <v>45898</v>
      </c>
      <c r="B309" s="7" t="s">
        <v>50</v>
      </c>
      <c r="C309" t="s">
        <v>51</v>
      </c>
      <c r="D309" s="4">
        <v>1</v>
      </c>
      <c r="E309" s="2">
        <v>14411</v>
      </c>
      <c r="F309" s="2">
        <f>Tabla1[[#This Row],[CANTIDAD]]*Tabla1[[#This Row],[PRECIO]]*1.21</f>
        <v>17437.309999999998</v>
      </c>
      <c r="G309" s="5" t="s">
        <v>52</v>
      </c>
      <c r="H309" s="5" t="s">
        <v>11</v>
      </c>
    </row>
    <row r="310" spans="1:8" x14ac:dyDescent="0.25">
      <c r="A310" s="1">
        <v>45898</v>
      </c>
      <c r="B310" s="7" t="s">
        <v>50</v>
      </c>
      <c r="C310" t="s">
        <v>53</v>
      </c>
      <c r="D310" s="4">
        <v>1</v>
      </c>
      <c r="E310" s="2">
        <v>24545</v>
      </c>
      <c r="F310" s="2">
        <f>Tabla1[[#This Row],[CANTIDAD]]*Tabla1[[#This Row],[PRECIO]]*1.21</f>
        <v>29699.45</v>
      </c>
      <c r="G310" s="5" t="s">
        <v>52</v>
      </c>
      <c r="H310" s="5" t="s">
        <v>11</v>
      </c>
    </row>
    <row r="311" spans="1:8" x14ac:dyDescent="0.25">
      <c r="A311" s="1">
        <v>45898</v>
      </c>
      <c r="B311" s="7" t="s">
        <v>50</v>
      </c>
      <c r="C311" t="s">
        <v>54</v>
      </c>
      <c r="D311" s="4">
        <v>1</v>
      </c>
      <c r="E311" s="2">
        <v>30579</v>
      </c>
      <c r="F311" s="2">
        <f>Tabla1[[#This Row],[CANTIDAD]]*Tabla1[[#This Row],[PRECIO]]*1.21</f>
        <v>37000.589999999997</v>
      </c>
      <c r="G311" s="5" t="s">
        <v>52</v>
      </c>
      <c r="H311" s="5" t="s">
        <v>11</v>
      </c>
    </row>
    <row r="312" spans="1:8" x14ac:dyDescent="0.25">
      <c r="A312" s="1">
        <v>45898</v>
      </c>
      <c r="B312" s="7" t="s">
        <v>55</v>
      </c>
      <c r="C312" t="s">
        <v>56</v>
      </c>
      <c r="D312" s="4">
        <v>1</v>
      </c>
      <c r="E312" s="2">
        <v>490000</v>
      </c>
      <c r="F312" s="2">
        <f>Tabla1[[#This Row],[CANTIDAD]]*Tabla1[[#This Row],[PRECIO]]</f>
        <v>490000</v>
      </c>
      <c r="G312" s="5" t="s">
        <v>57</v>
      </c>
      <c r="H312" s="5" t="s">
        <v>11</v>
      </c>
    </row>
    <row r="313" spans="1:8" x14ac:dyDescent="0.25">
      <c r="A313" s="1">
        <v>45875</v>
      </c>
      <c r="B313" s="7" t="s">
        <v>58</v>
      </c>
      <c r="C313" t="s">
        <v>9</v>
      </c>
      <c r="D313" s="4">
        <v>4.5</v>
      </c>
      <c r="E313" s="2">
        <v>351621</v>
      </c>
      <c r="F313" s="2">
        <f>Tabla1[[#This Row],[CANTIDAD]]*Tabla1[[#This Row],[PRECIO]]*1.21</f>
        <v>1914576.345</v>
      </c>
      <c r="G313" s="5" t="s">
        <v>10</v>
      </c>
      <c r="H313" s="5" t="s">
        <v>11</v>
      </c>
    </row>
    <row r="314" spans="1:8" x14ac:dyDescent="0.25">
      <c r="A314" s="1">
        <v>45871</v>
      </c>
      <c r="B314" s="7" t="s">
        <v>59</v>
      </c>
      <c r="C314" t="s">
        <v>15</v>
      </c>
      <c r="D314" s="4">
        <v>36.24</v>
      </c>
      <c r="E314" s="2">
        <v>45000</v>
      </c>
      <c r="F314" s="2">
        <f>Tabla1[[#This Row],[CANTIDAD]]*Tabla1[[#This Row],[PRECIO]]*1.21</f>
        <v>1973268</v>
      </c>
      <c r="G314" s="5" t="s">
        <v>60</v>
      </c>
      <c r="H314" s="5" t="s">
        <v>11</v>
      </c>
    </row>
    <row r="315" spans="1:8" x14ac:dyDescent="0.25">
      <c r="A315" s="1">
        <v>45889</v>
      </c>
      <c r="B315" s="7" t="s">
        <v>61</v>
      </c>
      <c r="C315" t="s">
        <v>62</v>
      </c>
      <c r="D315" s="4">
        <v>1</v>
      </c>
      <c r="E315" s="2">
        <v>16396.689999999999</v>
      </c>
      <c r="F315" s="2">
        <f>Tabla1[[#This Row],[CANTIDAD]]*Tabla1[[#This Row],[PRECIO]]*1.21</f>
        <v>19839.994899999998</v>
      </c>
      <c r="G315" s="5" t="s">
        <v>63</v>
      </c>
      <c r="H315" s="5" t="s">
        <v>11</v>
      </c>
    </row>
    <row r="316" spans="1:8" x14ac:dyDescent="0.25">
      <c r="A316" s="1">
        <v>45889</v>
      </c>
      <c r="B316" s="7" t="s">
        <v>61</v>
      </c>
      <c r="C316" t="s">
        <v>62</v>
      </c>
      <c r="D316" s="4">
        <v>1</v>
      </c>
      <c r="E316" s="2">
        <v>101175.21</v>
      </c>
      <c r="F316" s="2">
        <f>Tabla1[[#This Row],[CANTIDAD]]*Tabla1[[#This Row],[PRECIO]]*1.21</f>
        <v>122422.00410000001</v>
      </c>
      <c r="G316" s="5" t="s">
        <v>63</v>
      </c>
      <c r="H316" s="5" t="s">
        <v>11</v>
      </c>
    </row>
    <row r="317" spans="1:8" x14ac:dyDescent="0.25">
      <c r="A317" s="1">
        <v>45889</v>
      </c>
      <c r="B317" s="7" t="s">
        <v>61</v>
      </c>
      <c r="C317" t="s">
        <v>62</v>
      </c>
      <c r="D317" s="4">
        <v>3</v>
      </c>
      <c r="E317" s="2">
        <v>2532</v>
      </c>
      <c r="F317" s="2">
        <f>Tabla1[[#This Row],[CANTIDAD]]*Tabla1[[#This Row],[PRECIO]]*1.21</f>
        <v>9191.16</v>
      </c>
      <c r="G317" s="5" t="s">
        <v>63</v>
      </c>
      <c r="H317" s="5" t="s">
        <v>11</v>
      </c>
    </row>
    <row r="318" spans="1:8" x14ac:dyDescent="0.25">
      <c r="A318" s="1">
        <v>45889</v>
      </c>
      <c r="B318" s="7" t="s">
        <v>61</v>
      </c>
      <c r="C318" t="s">
        <v>64</v>
      </c>
      <c r="D318" s="4">
        <v>1</v>
      </c>
      <c r="E318" s="2">
        <v>26363.64</v>
      </c>
      <c r="F318" s="2">
        <f>Tabla1[[#This Row],[CANTIDAD]]*Tabla1[[#This Row],[PRECIO]]*1.21</f>
        <v>31900.004399999998</v>
      </c>
      <c r="G318" s="5" t="s">
        <v>63</v>
      </c>
      <c r="H318" s="5" t="s">
        <v>11</v>
      </c>
    </row>
    <row r="319" spans="1:8" x14ac:dyDescent="0.25">
      <c r="A319" s="1">
        <v>45876</v>
      </c>
      <c r="B319" s="7" t="s">
        <v>65</v>
      </c>
      <c r="C319" t="s">
        <v>66</v>
      </c>
      <c r="D319" s="4">
        <v>1</v>
      </c>
      <c r="E319" s="2">
        <v>4737657</v>
      </c>
      <c r="F319" s="2">
        <f>Tabla1[[#This Row],[CANTIDAD]]*Tabla1[[#This Row],[PRECIO]]</f>
        <v>4737657</v>
      </c>
      <c r="G319" s="5" t="s">
        <v>67</v>
      </c>
      <c r="H319" s="5" t="s">
        <v>11</v>
      </c>
    </row>
    <row r="320" spans="1:8" x14ac:dyDescent="0.25">
      <c r="A320" s="1">
        <v>45818</v>
      </c>
      <c r="B320" s="7" t="s">
        <v>68</v>
      </c>
      <c r="C320" t="s">
        <v>69</v>
      </c>
      <c r="D320" s="4">
        <v>1640</v>
      </c>
      <c r="E320" s="2">
        <v>2500</v>
      </c>
      <c r="F320" s="2">
        <f>Tabla1[[#This Row],[CANTIDAD]]*Tabla1[[#This Row],[PRECIO]]*1.21</f>
        <v>4961000</v>
      </c>
      <c r="G320" s="5" t="s">
        <v>70</v>
      </c>
      <c r="H320" s="5" t="s">
        <v>11</v>
      </c>
    </row>
    <row r="321" spans="1:8" x14ac:dyDescent="0.25">
      <c r="A321" s="1">
        <v>45818</v>
      </c>
      <c r="B321" s="7" t="s">
        <v>68</v>
      </c>
      <c r="C321" t="s">
        <v>71</v>
      </c>
      <c r="D321" s="4">
        <v>1</v>
      </c>
      <c r="E321" s="2">
        <v>210000</v>
      </c>
      <c r="F321" s="2">
        <f>Tabla1[[#This Row],[CANTIDAD]]*Tabla1[[#This Row],[PRECIO]]*1.21</f>
        <v>254100</v>
      </c>
      <c r="G321" s="5" t="s">
        <v>70</v>
      </c>
      <c r="H321" s="5" t="s">
        <v>11</v>
      </c>
    </row>
    <row r="322" spans="1:8" x14ac:dyDescent="0.25">
      <c r="A322" s="1">
        <v>45860</v>
      </c>
      <c r="B322" s="7" t="s">
        <v>72</v>
      </c>
      <c r="C322" t="s">
        <v>73</v>
      </c>
      <c r="D322" s="4">
        <v>3</v>
      </c>
      <c r="E322" s="2">
        <v>1648.79</v>
      </c>
      <c r="F322" s="2">
        <f>Tabla1[[#This Row],[CANTIDAD]]*Tabla1[[#This Row],[PRECIO]]*1.21</f>
        <v>5985.1076999999996</v>
      </c>
      <c r="G322" s="5" t="s">
        <v>74</v>
      </c>
      <c r="H322" s="5" t="s">
        <v>11</v>
      </c>
    </row>
    <row r="323" spans="1:8" x14ac:dyDescent="0.25">
      <c r="A323" s="1">
        <v>45860</v>
      </c>
      <c r="B323" s="7" t="s">
        <v>72</v>
      </c>
      <c r="C323" t="s">
        <v>75</v>
      </c>
      <c r="D323" s="4">
        <v>3</v>
      </c>
      <c r="E323" s="2">
        <v>3545.96</v>
      </c>
      <c r="F323" s="2">
        <f>Tabla1[[#This Row],[CANTIDAD]]*Tabla1[[#This Row],[PRECIO]]*1.21</f>
        <v>12871.834800000001</v>
      </c>
      <c r="G323" s="5" t="s">
        <v>74</v>
      </c>
      <c r="H323" s="5" t="s">
        <v>11</v>
      </c>
    </row>
    <row r="324" spans="1:8" x14ac:dyDescent="0.25">
      <c r="A324" s="1">
        <v>45860</v>
      </c>
      <c r="B324" s="7" t="s">
        <v>72</v>
      </c>
      <c r="C324" t="s">
        <v>76</v>
      </c>
      <c r="D324" s="4">
        <v>2</v>
      </c>
      <c r="E324" s="2">
        <v>57067.08</v>
      </c>
      <c r="F324" s="2">
        <f>Tabla1[[#This Row],[CANTIDAD]]*Tabla1[[#This Row],[PRECIO]]*1.21</f>
        <v>138102.33360000001</v>
      </c>
      <c r="G324" s="5" t="s">
        <v>74</v>
      </c>
      <c r="H324" s="5" t="s">
        <v>11</v>
      </c>
    </row>
    <row r="325" spans="1:8" x14ac:dyDescent="0.25">
      <c r="A325" s="1">
        <v>45860</v>
      </c>
      <c r="B325" s="7" t="s">
        <v>72</v>
      </c>
      <c r="C325" t="s">
        <v>77</v>
      </c>
      <c r="D325" s="4">
        <v>1</v>
      </c>
      <c r="E325" s="2">
        <v>139277.04</v>
      </c>
      <c r="F325" s="2">
        <f>Tabla1[[#This Row],[CANTIDAD]]*Tabla1[[#This Row],[PRECIO]]*1.21</f>
        <v>168525.21840000001</v>
      </c>
      <c r="G325" s="5" t="s">
        <v>74</v>
      </c>
      <c r="H325" s="5" t="s">
        <v>11</v>
      </c>
    </row>
    <row r="326" spans="1:8" x14ac:dyDescent="0.25">
      <c r="A326" s="1">
        <v>45818</v>
      </c>
      <c r="B326" s="7" t="s">
        <v>78</v>
      </c>
      <c r="C326" t="s">
        <v>79</v>
      </c>
      <c r="D326" s="4">
        <v>1</v>
      </c>
      <c r="E326" s="2">
        <v>12814.78</v>
      </c>
      <c r="F326" s="2">
        <f>Tabla1[[#This Row],[CANTIDAD]]*Tabla1[[#This Row],[PRECIO]]*1.21</f>
        <v>15505.8838</v>
      </c>
      <c r="G326" s="5" t="s">
        <v>80</v>
      </c>
      <c r="H326" s="5" t="s">
        <v>11</v>
      </c>
    </row>
    <row r="327" spans="1:8" x14ac:dyDescent="0.25">
      <c r="A327" s="1">
        <v>45861</v>
      </c>
      <c r="B327" s="7" t="s">
        <v>81</v>
      </c>
      <c r="C327" t="s">
        <v>82</v>
      </c>
      <c r="D327" s="4">
        <v>2</v>
      </c>
      <c r="E327" s="2">
        <v>123.97</v>
      </c>
      <c r="F327" s="2">
        <f>Tabla1[[#This Row],[CANTIDAD]]*Tabla1[[#This Row],[PRECIO]]*1.21</f>
        <v>300.00739999999996</v>
      </c>
      <c r="G327" s="5" t="s">
        <v>83</v>
      </c>
      <c r="H327" s="5" t="s">
        <v>11</v>
      </c>
    </row>
    <row r="328" spans="1:8" x14ac:dyDescent="0.25">
      <c r="A328" s="1">
        <v>45861</v>
      </c>
      <c r="B328" s="7" t="s">
        <v>81</v>
      </c>
      <c r="C328" t="s">
        <v>84</v>
      </c>
      <c r="D328" s="4">
        <v>4</v>
      </c>
      <c r="E328" s="2">
        <v>6390.09</v>
      </c>
      <c r="F328" s="2">
        <f>Tabla1[[#This Row],[CANTIDAD]]*Tabla1[[#This Row],[PRECIO]]*1.21</f>
        <v>30928.035599999999</v>
      </c>
      <c r="G328" s="5" t="s">
        <v>83</v>
      </c>
      <c r="H328" s="5" t="s">
        <v>11</v>
      </c>
    </row>
    <row r="329" spans="1:8" x14ac:dyDescent="0.25">
      <c r="A329" s="1">
        <v>45861</v>
      </c>
      <c r="B329" s="7" t="s">
        <v>81</v>
      </c>
      <c r="C329" t="s">
        <v>85</v>
      </c>
      <c r="D329" s="4">
        <v>1</v>
      </c>
      <c r="E329" s="2">
        <v>19421.490000000002</v>
      </c>
      <c r="F329" s="2">
        <f>Tabla1[[#This Row],[CANTIDAD]]*Tabla1[[#This Row],[PRECIO]]*1.21</f>
        <v>23500.002899999999</v>
      </c>
      <c r="G329" s="5" t="s">
        <v>83</v>
      </c>
      <c r="H329" s="5" t="s">
        <v>11</v>
      </c>
    </row>
    <row r="330" spans="1:8" x14ac:dyDescent="0.25">
      <c r="A330" s="1">
        <v>45861</v>
      </c>
      <c r="B330" s="7" t="s">
        <v>81</v>
      </c>
      <c r="C330" t="s">
        <v>86</v>
      </c>
      <c r="D330" s="4">
        <v>1</v>
      </c>
      <c r="E330" s="2">
        <v>646.91999999999996</v>
      </c>
      <c r="F330" s="2">
        <f>Tabla1[[#This Row],[CANTIDAD]]*Tabla1[[#This Row],[PRECIO]]*1.21</f>
        <v>782.77319999999997</v>
      </c>
      <c r="G330" s="5" t="s">
        <v>83</v>
      </c>
      <c r="H330" s="5" t="s">
        <v>11</v>
      </c>
    </row>
    <row r="331" spans="1:8" x14ac:dyDescent="0.25">
      <c r="A331" s="1">
        <v>45861</v>
      </c>
      <c r="B331" s="7" t="s">
        <v>81</v>
      </c>
      <c r="C331" t="s">
        <v>86</v>
      </c>
      <c r="D331" s="4">
        <v>1</v>
      </c>
      <c r="E331" s="2">
        <v>801.64</v>
      </c>
      <c r="F331" s="2">
        <f>Tabla1[[#This Row],[CANTIDAD]]*Tabla1[[#This Row],[PRECIO]]*1.21</f>
        <v>969.98439999999994</v>
      </c>
      <c r="G331" s="5" t="s">
        <v>83</v>
      </c>
      <c r="H331" s="5" t="s">
        <v>11</v>
      </c>
    </row>
    <row r="332" spans="1:8" x14ac:dyDescent="0.25">
      <c r="A332" s="1">
        <v>45861</v>
      </c>
      <c r="B332" s="7" t="s">
        <v>81</v>
      </c>
      <c r="C332" t="s">
        <v>38</v>
      </c>
      <c r="D332" s="4">
        <v>1</v>
      </c>
      <c r="E332" s="2">
        <v>481.72</v>
      </c>
      <c r="F332" s="2">
        <f>Tabla1[[#This Row],[CANTIDAD]]*Tabla1[[#This Row],[PRECIO]]*1.21</f>
        <v>582.88120000000004</v>
      </c>
      <c r="G332" s="5" t="s">
        <v>83</v>
      </c>
      <c r="H332" s="5" t="s">
        <v>11</v>
      </c>
    </row>
    <row r="333" spans="1:8" x14ac:dyDescent="0.25">
      <c r="A333" s="1">
        <v>45861</v>
      </c>
      <c r="B333" s="7" t="s">
        <v>81</v>
      </c>
      <c r="C333" t="s">
        <v>87</v>
      </c>
      <c r="D333" s="4">
        <v>1</v>
      </c>
      <c r="E333" s="2">
        <v>3472.26</v>
      </c>
      <c r="F333" s="2">
        <f>Tabla1[[#This Row],[CANTIDAD]]*Tabla1[[#This Row],[PRECIO]]*1.21</f>
        <v>4201.4346000000005</v>
      </c>
      <c r="G333" s="5" t="s">
        <v>83</v>
      </c>
      <c r="H333" s="5" t="s">
        <v>11</v>
      </c>
    </row>
    <row r="334" spans="1:8" x14ac:dyDescent="0.25">
      <c r="A334" s="1">
        <v>45861</v>
      </c>
      <c r="B334" s="7" t="s">
        <v>81</v>
      </c>
      <c r="C334" t="s">
        <v>88</v>
      </c>
      <c r="D334" s="4">
        <v>1</v>
      </c>
      <c r="E334" s="2">
        <v>3570.25</v>
      </c>
      <c r="F334" s="2">
        <f>Tabla1[[#This Row],[CANTIDAD]]*Tabla1[[#This Row],[PRECIO]]*1.21</f>
        <v>4320.0024999999996</v>
      </c>
      <c r="G334" s="5" t="s">
        <v>83</v>
      </c>
      <c r="H334" s="5" t="s">
        <v>11</v>
      </c>
    </row>
    <row r="335" spans="1:8" x14ac:dyDescent="0.25">
      <c r="A335" s="1">
        <v>45861</v>
      </c>
      <c r="B335" s="7" t="s">
        <v>81</v>
      </c>
      <c r="C335" t="s">
        <v>38</v>
      </c>
      <c r="D335" s="4">
        <v>3</v>
      </c>
      <c r="E335" s="2">
        <v>852.41</v>
      </c>
      <c r="F335" s="2">
        <f>Tabla1[[#This Row],[CANTIDAD]]*Tabla1[[#This Row],[PRECIO]]*1.21</f>
        <v>3094.2482999999997</v>
      </c>
      <c r="G335" s="5" t="s">
        <v>83</v>
      </c>
      <c r="H335" s="5" t="s">
        <v>11</v>
      </c>
    </row>
    <row r="336" spans="1:8" x14ac:dyDescent="0.25">
      <c r="A336" s="1">
        <v>45861</v>
      </c>
      <c r="B336" s="7" t="s">
        <v>81</v>
      </c>
      <c r="C336" t="s">
        <v>38</v>
      </c>
      <c r="D336" s="4">
        <v>3</v>
      </c>
      <c r="E336" s="2">
        <v>481.72</v>
      </c>
      <c r="F336" s="2">
        <f>Tabla1[[#This Row],[CANTIDAD]]*Tabla1[[#This Row],[PRECIO]]*1.21</f>
        <v>1748.6436000000001</v>
      </c>
      <c r="G336" s="5" t="s">
        <v>83</v>
      </c>
      <c r="H336" s="5" t="s">
        <v>11</v>
      </c>
    </row>
    <row r="337" spans="1:8" x14ac:dyDescent="0.25">
      <c r="A337" s="1">
        <v>45856</v>
      </c>
      <c r="B337" s="7" t="s">
        <v>89</v>
      </c>
      <c r="C337" t="s">
        <v>15</v>
      </c>
      <c r="D337" s="4">
        <v>28.16</v>
      </c>
      <c r="E337" s="2">
        <v>45000</v>
      </c>
      <c r="F337" s="2">
        <f>Tabla1[[#This Row],[CANTIDAD]]*Tabla1[[#This Row],[PRECIO]]*1.21</f>
        <v>1533312</v>
      </c>
      <c r="G337" s="5" t="s">
        <v>90</v>
      </c>
      <c r="H337" s="5" t="s">
        <v>11</v>
      </c>
    </row>
    <row r="338" spans="1:8" x14ac:dyDescent="0.25">
      <c r="A338" s="1">
        <v>45822</v>
      </c>
      <c r="B338" s="7" t="s">
        <v>91</v>
      </c>
      <c r="C338" t="s">
        <v>92</v>
      </c>
      <c r="D338" s="4">
        <v>1</v>
      </c>
      <c r="E338" s="2">
        <v>22900</v>
      </c>
      <c r="F338" s="2">
        <f>Tabla1[[#This Row],[CANTIDAD]]*Tabla1[[#This Row],[PRECIO]]</f>
        <v>22900</v>
      </c>
      <c r="G338" s="5" t="s">
        <v>93</v>
      </c>
      <c r="H338" s="5" t="s">
        <v>11</v>
      </c>
    </row>
    <row r="339" spans="1:8" x14ac:dyDescent="0.25">
      <c r="A339" s="1">
        <v>45822</v>
      </c>
      <c r="B339" s="7" t="s">
        <v>91</v>
      </c>
      <c r="C339" t="s">
        <v>94</v>
      </c>
      <c r="D339" s="4">
        <v>1</v>
      </c>
      <c r="E339" s="2">
        <v>6000</v>
      </c>
      <c r="F339" s="2">
        <f>Tabla1[[#This Row],[CANTIDAD]]*Tabla1[[#This Row],[PRECIO]]</f>
        <v>6000</v>
      </c>
      <c r="G339" s="5" t="s">
        <v>93</v>
      </c>
      <c r="H339" s="5" t="s">
        <v>11</v>
      </c>
    </row>
    <row r="340" spans="1:8" x14ac:dyDescent="0.25">
      <c r="A340" s="1">
        <v>45875</v>
      </c>
      <c r="B340" s="7" t="s">
        <v>95</v>
      </c>
      <c r="C340" t="s">
        <v>96</v>
      </c>
      <c r="D340" s="4">
        <v>50</v>
      </c>
      <c r="E340" s="2">
        <v>182.23</v>
      </c>
      <c r="F340" s="2">
        <f>Tabla1[[#This Row],[CANTIDAD]]*Tabla1[[#This Row],[PRECIO]]*1.21</f>
        <v>11024.914999999999</v>
      </c>
      <c r="G340" s="5" t="s">
        <v>97</v>
      </c>
      <c r="H340" s="5" t="s">
        <v>98</v>
      </c>
    </row>
    <row r="341" spans="1:8" x14ac:dyDescent="0.25">
      <c r="A341" s="1">
        <v>45875</v>
      </c>
      <c r="B341" s="7" t="s">
        <v>95</v>
      </c>
      <c r="C341" t="s">
        <v>99</v>
      </c>
      <c r="D341" s="4">
        <v>50</v>
      </c>
      <c r="E341" s="2">
        <v>81.83</v>
      </c>
      <c r="F341" s="2">
        <f>Tabla1[[#This Row],[CANTIDAD]]*Tabla1[[#This Row],[PRECIO]]*1.21</f>
        <v>4950.7150000000001</v>
      </c>
      <c r="G341" s="5" t="s">
        <v>97</v>
      </c>
      <c r="H341" s="5" t="s">
        <v>98</v>
      </c>
    </row>
    <row r="342" spans="1:8" x14ac:dyDescent="0.25">
      <c r="A342" s="1">
        <v>45875</v>
      </c>
      <c r="B342" s="7" t="s">
        <v>95</v>
      </c>
      <c r="C342" t="s">
        <v>100</v>
      </c>
      <c r="D342" s="4">
        <v>5.5E-2</v>
      </c>
      <c r="E342" s="2">
        <v>6144.42</v>
      </c>
      <c r="F342" s="2">
        <f>Tabla1[[#This Row],[CANTIDAD]]*Tabla1[[#This Row],[PRECIO]]*1.21</f>
        <v>408.91115100000002</v>
      </c>
      <c r="G342" s="5" t="s">
        <v>97</v>
      </c>
      <c r="H342" s="5" t="s">
        <v>98</v>
      </c>
    </row>
    <row r="343" spans="1:8" x14ac:dyDescent="0.25">
      <c r="A343" s="1">
        <v>45875</v>
      </c>
      <c r="B343" s="7" t="s">
        <v>95</v>
      </c>
      <c r="C343" t="s">
        <v>101</v>
      </c>
      <c r="D343" s="4">
        <v>1</v>
      </c>
      <c r="E343" s="2">
        <v>57086.78</v>
      </c>
      <c r="F343" s="2">
        <f>Tabla1[[#This Row],[CANTIDAD]]*Tabla1[[#This Row],[PRECIO]]*1.21</f>
        <v>69075.003799999991</v>
      </c>
      <c r="G343" s="5" t="s">
        <v>97</v>
      </c>
      <c r="H343" s="5" t="s">
        <v>98</v>
      </c>
    </row>
    <row r="344" spans="1:8" x14ac:dyDescent="0.25">
      <c r="A344" s="1">
        <v>45875</v>
      </c>
      <c r="B344" s="7" t="s">
        <v>95</v>
      </c>
      <c r="C344" t="s">
        <v>102</v>
      </c>
      <c r="D344" s="4">
        <v>2</v>
      </c>
      <c r="E344" s="2">
        <v>564.05999999999995</v>
      </c>
      <c r="F344" s="2">
        <f>Tabla1[[#This Row],[CANTIDAD]]*Tabla1[[#This Row],[PRECIO]]*1.21</f>
        <v>1365.0251999999998</v>
      </c>
      <c r="G344" s="5" t="s">
        <v>97</v>
      </c>
      <c r="H344" s="5" t="s">
        <v>98</v>
      </c>
    </row>
    <row r="345" spans="1:8" x14ac:dyDescent="0.25">
      <c r="A345" s="1">
        <v>45875</v>
      </c>
      <c r="B345" s="7" t="s">
        <v>95</v>
      </c>
      <c r="C345" t="s">
        <v>103</v>
      </c>
      <c r="D345" s="4">
        <v>30</v>
      </c>
      <c r="E345" s="2">
        <v>102.31</v>
      </c>
      <c r="F345" s="2">
        <f>Tabla1[[#This Row],[CANTIDAD]]*Tabla1[[#This Row],[PRECIO]]*1.21</f>
        <v>3713.8530000000001</v>
      </c>
      <c r="G345" s="5" t="s">
        <v>97</v>
      </c>
      <c r="H345" s="5" t="s">
        <v>98</v>
      </c>
    </row>
    <row r="346" spans="1:8" x14ac:dyDescent="0.25">
      <c r="A346" s="1">
        <v>45875</v>
      </c>
      <c r="B346" s="7" t="s">
        <v>95</v>
      </c>
      <c r="C346" t="s">
        <v>104</v>
      </c>
      <c r="D346" s="4">
        <v>30</v>
      </c>
      <c r="E346" s="2">
        <v>89.96</v>
      </c>
      <c r="F346" s="2">
        <f>Tabla1[[#This Row],[CANTIDAD]]*Tabla1[[#This Row],[PRECIO]]*1.21</f>
        <v>3265.5479999999998</v>
      </c>
      <c r="G346" s="5" t="s">
        <v>97</v>
      </c>
      <c r="H346" s="5" t="s">
        <v>98</v>
      </c>
    </row>
    <row r="347" spans="1:8" x14ac:dyDescent="0.25">
      <c r="A347" s="1">
        <v>45875</v>
      </c>
      <c r="B347" s="7" t="s">
        <v>95</v>
      </c>
      <c r="C347" t="s">
        <v>105</v>
      </c>
      <c r="D347" s="4">
        <v>8</v>
      </c>
      <c r="E347" s="2">
        <v>1641.26</v>
      </c>
      <c r="F347" s="2">
        <f>Tabla1[[#This Row],[CANTIDAD]]*Tabla1[[#This Row],[PRECIO]]*1.21</f>
        <v>15887.396799999999</v>
      </c>
      <c r="G347" s="5" t="s">
        <v>97</v>
      </c>
      <c r="H347" s="5" t="s">
        <v>98</v>
      </c>
    </row>
    <row r="348" spans="1:8" x14ac:dyDescent="0.25">
      <c r="A348" s="1">
        <v>45875</v>
      </c>
      <c r="B348" s="7" t="s">
        <v>95</v>
      </c>
      <c r="C348" t="s">
        <v>106</v>
      </c>
      <c r="D348" s="4">
        <v>0.20499999999999999</v>
      </c>
      <c r="E348" s="2">
        <v>8708.2800000000007</v>
      </c>
      <c r="F348" s="2">
        <f>Tabla1[[#This Row],[CANTIDAD]]*Tabla1[[#This Row],[PRECIO]]*1.21</f>
        <v>2160.0888540000001</v>
      </c>
      <c r="G348" s="5" t="s">
        <v>97</v>
      </c>
      <c r="H348" s="5" t="s">
        <v>98</v>
      </c>
    </row>
    <row r="349" spans="1:8" x14ac:dyDescent="0.25">
      <c r="A349" s="1">
        <v>45875</v>
      </c>
      <c r="B349" s="7" t="s">
        <v>95</v>
      </c>
      <c r="C349" t="s">
        <v>107</v>
      </c>
      <c r="D349" s="4">
        <v>1</v>
      </c>
      <c r="E349" s="2">
        <v>3046.43</v>
      </c>
      <c r="F349" s="2">
        <f>Tabla1[[#This Row],[CANTIDAD]]*Tabla1[[#This Row],[PRECIO]]*1.21</f>
        <v>3686.1802999999995</v>
      </c>
      <c r="G349" s="5" t="s">
        <v>97</v>
      </c>
      <c r="H349" s="5" t="s">
        <v>98</v>
      </c>
    </row>
    <row r="350" spans="1:8" x14ac:dyDescent="0.25">
      <c r="A350" s="1">
        <v>45875</v>
      </c>
      <c r="B350" s="7" t="s">
        <v>95</v>
      </c>
      <c r="C350" t="s">
        <v>108</v>
      </c>
      <c r="D350" s="4">
        <v>1</v>
      </c>
      <c r="E350" s="2">
        <v>9299.2800000000007</v>
      </c>
      <c r="F350" s="2">
        <f>Tabla1[[#This Row],[CANTIDAD]]*Tabla1[[#This Row],[PRECIO]]*1.21</f>
        <v>11252.1288</v>
      </c>
      <c r="G350" s="5" t="s">
        <v>97</v>
      </c>
      <c r="H350" s="5" t="s">
        <v>98</v>
      </c>
    </row>
    <row r="351" spans="1:8" x14ac:dyDescent="0.25">
      <c r="A351" s="1">
        <v>45875</v>
      </c>
      <c r="B351" s="7" t="s">
        <v>95</v>
      </c>
      <c r="C351" t="s">
        <v>109</v>
      </c>
      <c r="D351" s="4">
        <v>1</v>
      </c>
      <c r="E351" s="2">
        <v>1408.84</v>
      </c>
      <c r="F351" s="2">
        <f>Tabla1[[#This Row],[CANTIDAD]]*Tabla1[[#This Row],[PRECIO]]*1.21</f>
        <v>1704.6963999999998</v>
      </c>
      <c r="G351" s="5" t="s">
        <v>97</v>
      </c>
      <c r="H351" s="5" t="s">
        <v>98</v>
      </c>
    </row>
    <row r="352" spans="1:8" x14ac:dyDescent="0.25">
      <c r="A352" s="1">
        <v>45875</v>
      </c>
      <c r="B352" s="7" t="s">
        <v>95</v>
      </c>
      <c r="C352" t="s">
        <v>110</v>
      </c>
      <c r="D352" s="4">
        <v>1</v>
      </c>
      <c r="E352" s="2">
        <v>1030.3499999999999</v>
      </c>
      <c r="F352" s="2">
        <f>Tabla1[[#This Row],[CANTIDAD]]*Tabla1[[#This Row],[PRECIO]]*1.21</f>
        <v>1246.7234999999998</v>
      </c>
      <c r="G352" s="5" t="s">
        <v>97</v>
      </c>
      <c r="H352" s="5" t="s">
        <v>98</v>
      </c>
    </row>
    <row r="353" spans="1:8" x14ac:dyDescent="0.25">
      <c r="A353" s="1">
        <v>45875</v>
      </c>
      <c r="B353" s="7" t="s">
        <v>95</v>
      </c>
      <c r="C353" t="s">
        <v>102</v>
      </c>
      <c r="D353" s="4">
        <v>1</v>
      </c>
      <c r="E353" s="2">
        <v>564.05999999999995</v>
      </c>
      <c r="F353" s="2">
        <f>Tabla1[[#This Row],[CANTIDAD]]*Tabla1[[#This Row],[PRECIO]]*1.21</f>
        <v>682.51259999999991</v>
      </c>
      <c r="G353" s="5" t="s">
        <v>97</v>
      </c>
      <c r="H353" s="5" t="s">
        <v>98</v>
      </c>
    </row>
    <row r="354" spans="1:8" x14ac:dyDescent="0.25">
      <c r="A354" s="1">
        <v>45875</v>
      </c>
      <c r="B354" s="7" t="s">
        <v>95</v>
      </c>
      <c r="C354" t="s">
        <v>111</v>
      </c>
      <c r="D354" s="4">
        <v>30</v>
      </c>
      <c r="E354" s="2">
        <v>42.63</v>
      </c>
      <c r="F354" s="2">
        <f>Tabla1[[#This Row],[CANTIDAD]]*Tabla1[[#This Row],[PRECIO]]*1.21</f>
        <v>1547.4690000000001</v>
      </c>
      <c r="G354" s="5" t="s">
        <v>97</v>
      </c>
      <c r="H354" s="5" t="s">
        <v>98</v>
      </c>
    </row>
    <row r="355" spans="1:8" x14ac:dyDescent="0.25">
      <c r="A355" s="1">
        <v>45875</v>
      </c>
      <c r="B355" s="7" t="s">
        <v>95</v>
      </c>
      <c r="C355" t="s">
        <v>112</v>
      </c>
      <c r="D355" s="4">
        <v>1</v>
      </c>
      <c r="E355" s="2">
        <v>720.24</v>
      </c>
      <c r="F355" s="2">
        <f>Tabla1[[#This Row],[CANTIDAD]]*Tabla1[[#This Row],[PRECIO]]*1.21</f>
        <v>871.49040000000002</v>
      </c>
      <c r="G355" s="5" t="s">
        <v>97</v>
      </c>
      <c r="H355" s="5" t="s">
        <v>98</v>
      </c>
    </row>
    <row r="356" spans="1:8" x14ac:dyDescent="0.25">
      <c r="A356" s="1">
        <v>45912</v>
      </c>
      <c r="B356" s="7" t="s">
        <v>113</v>
      </c>
      <c r="C356" t="s">
        <v>114</v>
      </c>
      <c r="D356" s="4">
        <v>1</v>
      </c>
      <c r="E356" s="2">
        <v>151239.67000000001</v>
      </c>
      <c r="F356" s="2">
        <f>Tabla1[[#This Row],[CANTIDAD]]*Tabla1[[#This Row],[PRECIO]]*1.21</f>
        <v>183000.0007</v>
      </c>
      <c r="G356" s="5" t="s">
        <v>115</v>
      </c>
      <c r="H356" s="5" t="s">
        <v>98</v>
      </c>
    </row>
    <row r="357" spans="1:8" x14ac:dyDescent="0.25">
      <c r="A357" s="1">
        <v>45911</v>
      </c>
      <c r="B357" s="7" t="s">
        <v>116</v>
      </c>
      <c r="C357" t="s">
        <v>117</v>
      </c>
      <c r="D357" s="4">
        <v>2</v>
      </c>
      <c r="E357" s="2">
        <v>16061.5</v>
      </c>
      <c r="F357" s="2">
        <f>Tabla1[[#This Row],[CANTIDAD]]*Tabla1[[#This Row],[PRECIO]]*1.21</f>
        <v>38868.83</v>
      </c>
      <c r="G357" s="5" t="s">
        <v>118</v>
      </c>
      <c r="H357" s="5" t="s">
        <v>98</v>
      </c>
    </row>
    <row r="358" spans="1:8" x14ac:dyDescent="0.25">
      <c r="A358" s="1">
        <v>45911</v>
      </c>
      <c r="B358" s="7" t="s">
        <v>116</v>
      </c>
      <c r="C358" t="s">
        <v>119</v>
      </c>
      <c r="D358" s="4">
        <v>1</v>
      </c>
      <c r="E358" s="2">
        <v>60278.71</v>
      </c>
      <c r="F358" s="2">
        <f>Tabla1[[#This Row],[CANTIDAD]]*Tabla1[[#This Row],[PRECIO]]*1.21</f>
        <v>72937.239099999992</v>
      </c>
      <c r="G358" s="5" t="s">
        <v>118</v>
      </c>
      <c r="H358" s="5" t="s">
        <v>98</v>
      </c>
    </row>
    <row r="359" spans="1:8" x14ac:dyDescent="0.25">
      <c r="A359" s="1">
        <v>45911</v>
      </c>
      <c r="B359" s="7" t="s">
        <v>116</v>
      </c>
      <c r="C359" t="s">
        <v>120</v>
      </c>
      <c r="D359" s="4">
        <v>1</v>
      </c>
      <c r="E359" s="2">
        <v>27288.74</v>
      </c>
      <c r="F359" s="2">
        <f>Tabla1[[#This Row],[CANTIDAD]]*Tabla1[[#This Row],[PRECIO]]*1.21</f>
        <v>33019.375400000004</v>
      </c>
      <c r="G359" s="5" t="s">
        <v>118</v>
      </c>
      <c r="H359" s="5" t="s">
        <v>98</v>
      </c>
    </row>
    <row r="360" spans="1:8" x14ac:dyDescent="0.25">
      <c r="A360" s="1">
        <v>45911</v>
      </c>
      <c r="B360" s="7" t="s">
        <v>116</v>
      </c>
      <c r="C360" t="s">
        <v>121</v>
      </c>
      <c r="D360" s="4">
        <v>1</v>
      </c>
      <c r="E360" s="2">
        <v>34794</v>
      </c>
      <c r="F360" s="2">
        <f>Tabla1[[#This Row],[CANTIDAD]]*Tabla1[[#This Row],[PRECIO]]*1.21</f>
        <v>42100.74</v>
      </c>
      <c r="G360" s="5" t="s">
        <v>118</v>
      </c>
      <c r="H360" s="5" t="s">
        <v>98</v>
      </c>
    </row>
    <row r="361" spans="1:8" x14ac:dyDescent="0.25">
      <c r="A361" s="1">
        <v>45911</v>
      </c>
      <c r="B361" s="7" t="s">
        <v>116</v>
      </c>
      <c r="C361" t="s">
        <v>122</v>
      </c>
      <c r="D361" s="4">
        <v>1</v>
      </c>
      <c r="E361" s="2">
        <v>8903.1299999999992</v>
      </c>
      <c r="F361" s="2">
        <f>Tabla1[[#This Row],[CANTIDAD]]*Tabla1[[#This Row],[PRECIO]]*1.21</f>
        <v>10772.787299999998</v>
      </c>
      <c r="G361" s="5" t="s">
        <v>118</v>
      </c>
      <c r="H361" s="5" t="s">
        <v>98</v>
      </c>
    </row>
    <row r="362" spans="1:8" x14ac:dyDescent="0.25">
      <c r="A362" s="1">
        <v>45911</v>
      </c>
      <c r="B362" s="7" t="s">
        <v>116</v>
      </c>
      <c r="C362" t="s">
        <v>123</v>
      </c>
      <c r="D362" s="4">
        <v>1</v>
      </c>
      <c r="E362" s="2">
        <v>7048.05</v>
      </c>
      <c r="F362" s="2">
        <f>Tabla1[[#This Row],[CANTIDAD]]*Tabla1[[#This Row],[PRECIO]]*1.21</f>
        <v>8528.1404999999995</v>
      </c>
      <c r="G362" s="5" t="s">
        <v>118</v>
      </c>
      <c r="H362" s="5" t="s">
        <v>98</v>
      </c>
    </row>
    <row r="363" spans="1:8" x14ac:dyDescent="0.25">
      <c r="A363" s="1">
        <v>45883</v>
      </c>
      <c r="B363" s="7" t="s">
        <v>124</v>
      </c>
      <c r="C363" t="s">
        <v>125</v>
      </c>
      <c r="D363" s="4">
        <v>4</v>
      </c>
      <c r="E363" s="2">
        <f>56000/Tabla1[[#This Row],[CANTIDAD]]</f>
        <v>14000</v>
      </c>
      <c r="F363" s="2">
        <f>Tabla1[[#This Row],[CANTIDAD]]*Tabla1[[#This Row],[PRECIO]]</f>
        <v>56000</v>
      </c>
      <c r="G363" s="5" t="s">
        <v>126</v>
      </c>
      <c r="H363" s="5" t="s">
        <v>98</v>
      </c>
    </row>
    <row r="364" spans="1:8" x14ac:dyDescent="0.25">
      <c r="A364" s="1">
        <v>45883</v>
      </c>
      <c r="B364" s="7" t="s">
        <v>124</v>
      </c>
      <c r="C364" t="s">
        <v>127</v>
      </c>
      <c r="D364" s="4">
        <v>1</v>
      </c>
      <c r="E364" s="2">
        <v>75000</v>
      </c>
      <c r="F364" s="2">
        <f>Tabla1[[#This Row],[CANTIDAD]]*Tabla1[[#This Row],[PRECIO]]</f>
        <v>75000</v>
      </c>
      <c r="G364" s="5" t="s">
        <v>126</v>
      </c>
      <c r="H364" s="5" t="s">
        <v>98</v>
      </c>
    </row>
    <row r="365" spans="1:8" x14ac:dyDescent="0.25">
      <c r="A365" s="1">
        <v>45883</v>
      </c>
      <c r="B365" s="7" t="s">
        <v>124</v>
      </c>
      <c r="C365" t="s">
        <v>128</v>
      </c>
      <c r="D365" s="4">
        <v>1</v>
      </c>
      <c r="E365" s="2">
        <v>115000</v>
      </c>
      <c r="F365" s="2">
        <f>Tabla1[[#This Row],[CANTIDAD]]*Tabla1[[#This Row],[PRECIO]]</f>
        <v>115000</v>
      </c>
      <c r="G365" s="5" t="s">
        <v>126</v>
      </c>
      <c r="H365" s="5" t="s">
        <v>98</v>
      </c>
    </row>
    <row r="366" spans="1:8" x14ac:dyDescent="0.25">
      <c r="A366" s="1">
        <v>45898</v>
      </c>
      <c r="B366" s="7" t="s">
        <v>129</v>
      </c>
      <c r="C366" t="s">
        <v>130</v>
      </c>
      <c r="D366" s="4">
        <v>3</v>
      </c>
      <c r="E366" s="2">
        <v>578.51</v>
      </c>
      <c r="F366" s="2">
        <f>Tabla1[[#This Row],[CANTIDAD]]*Tabla1[[#This Row],[PRECIO]]*1.21</f>
        <v>2099.9912999999997</v>
      </c>
      <c r="G366" s="5" t="s">
        <v>83</v>
      </c>
      <c r="H366" s="5" t="s">
        <v>98</v>
      </c>
    </row>
    <row r="367" spans="1:8" x14ac:dyDescent="0.25">
      <c r="A367" s="1">
        <v>45898</v>
      </c>
      <c r="B367" s="7" t="s">
        <v>129</v>
      </c>
      <c r="C367" t="s">
        <v>131</v>
      </c>
      <c r="D367" s="4">
        <v>3</v>
      </c>
      <c r="E367" s="2">
        <v>818.18</v>
      </c>
      <c r="F367" s="2">
        <f>Tabla1[[#This Row],[CANTIDAD]]*Tabla1[[#This Row],[PRECIO]]*1.21</f>
        <v>2969.9933999999998</v>
      </c>
      <c r="G367" s="5" t="s">
        <v>83</v>
      </c>
      <c r="H367" s="5" t="s">
        <v>98</v>
      </c>
    </row>
    <row r="368" spans="1:8" x14ac:dyDescent="0.25">
      <c r="A368" s="1">
        <v>45898</v>
      </c>
      <c r="B368" s="7" t="s">
        <v>129</v>
      </c>
      <c r="C368" t="s">
        <v>132</v>
      </c>
      <c r="D368" s="4">
        <v>2</v>
      </c>
      <c r="E368" s="2">
        <v>1322.31</v>
      </c>
      <c r="F368" s="2">
        <f>Tabla1[[#This Row],[CANTIDAD]]*Tabla1[[#This Row],[PRECIO]]*1.21</f>
        <v>3199.9901999999997</v>
      </c>
      <c r="G368" s="5" t="s">
        <v>83</v>
      </c>
      <c r="H368" s="5" t="s">
        <v>98</v>
      </c>
    </row>
    <row r="369" spans="1:8" x14ac:dyDescent="0.25">
      <c r="A369" s="1">
        <v>45898</v>
      </c>
      <c r="B369" s="7" t="s">
        <v>129</v>
      </c>
      <c r="C369" t="s">
        <v>133</v>
      </c>
      <c r="D369" s="4">
        <v>0.5</v>
      </c>
      <c r="E369" s="2">
        <v>5950.41</v>
      </c>
      <c r="F369" s="2">
        <f>Tabla1[[#This Row],[CANTIDAD]]*Tabla1[[#This Row],[PRECIO]]*1.21</f>
        <v>3599.9980499999997</v>
      </c>
      <c r="G369" s="5" t="s">
        <v>83</v>
      </c>
      <c r="H369" s="5" t="s">
        <v>98</v>
      </c>
    </row>
    <row r="370" spans="1:8" x14ac:dyDescent="0.25">
      <c r="A370" s="1">
        <v>45898</v>
      </c>
      <c r="B370" s="7" t="s">
        <v>129</v>
      </c>
      <c r="C370" t="s">
        <v>134</v>
      </c>
      <c r="D370" s="4">
        <v>1</v>
      </c>
      <c r="E370" s="2">
        <v>867.77</v>
      </c>
      <c r="F370" s="2">
        <f>Tabla1[[#This Row],[CANTIDAD]]*Tabla1[[#This Row],[PRECIO]]*1.21</f>
        <v>1050.0017</v>
      </c>
      <c r="G370" s="5" t="s">
        <v>83</v>
      </c>
      <c r="H370" s="5" t="s">
        <v>98</v>
      </c>
    </row>
    <row r="371" spans="1:8" x14ac:dyDescent="0.25">
      <c r="A371" s="1">
        <v>45876</v>
      </c>
      <c r="B371" s="8" t="s">
        <v>135</v>
      </c>
      <c r="C371" t="s">
        <v>136</v>
      </c>
      <c r="D371" s="4">
        <v>3</v>
      </c>
      <c r="E371" s="2">
        <v>13309.35</v>
      </c>
      <c r="F371" s="2">
        <f>Tabla1[[#This Row],[CANTIDAD]]*Tabla1[[#This Row],[PRECIO]]*1.21</f>
        <v>48312.940500000004</v>
      </c>
      <c r="G371" s="5" t="s">
        <v>80</v>
      </c>
      <c r="H371" s="5" t="s">
        <v>98</v>
      </c>
    </row>
    <row r="372" spans="1:8" x14ac:dyDescent="0.25">
      <c r="A372" s="1">
        <v>45876</v>
      </c>
      <c r="B372" s="8" t="s">
        <v>135</v>
      </c>
      <c r="C372" t="s">
        <v>79</v>
      </c>
      <c r="D372" s="4">
        <v>1</v>
      </c>
      <c r="E372" s="2">
        <v>12814.78</v>
      </c>
      <c r="F372" s="2">
        <f>Tabla1[[#This Row],[CANTIDAD]]*Tabla1[[#This Row],[PRECIO]]*1.21</f>
        <v>15505.8838</v>
      </c>
      <c r="G372" s="5" t="s">
        <v>80</v>
      </c>
      <c r="H372" s="5" t="s">
        <v>98</v>
      </c>
    </row>
    <row r="373" spans="1:8" x14ac:dyDescent="0.25">
      <c r="A373" s="1">
        <v>45904</v>
      </c>
      <c r="B373" s="7" t="s">
        <v>137</v>
      </c>
      <c r="C373" t="s">
        <v>138</v>
      </c>
      <c r="D373" s="4">
        <v>2</v>
      </c>
      <c r="E373" s="2">
        <v>41000</v>
      </c>
      <c r="F373" s="2">
        <f>Tabla1[[#This Row],[CANTIDAD]]*Tabla1[[#This Row],[PRECIO]]</f>
        <v>82000</v>
      </c>
      <c r="G373" s="5" t="s">
        <v>126</v>
      </c>
      <c r="H373" s="5" t="s">
        <v>98</v>
      </c>
    </row>
    <row r="374" spans="1:8" x14ac:dyDescent="0.25">
      <c r="A374" s="1">
        <v>45904</v>
      </c>
      <c r="B374" s="7" t="s">
        <v>137</v>
      </c>
      <c r="C374" t="s">
        <v>128</v>
      </c>
      <c r="D374" s="4">
        <v>1</v>
      </c>
      <c r="E374" s="2">
        <v>70000</v>
      </c>
      <c r="F374" s="2">
        <f>Tabla1[[#This Row],[CANTIDAD]]*Tabla1[[#This Row],[PRECIO]]</f>
        <v>70000</v>
      </c>
      <c r="G374" s="5" t="s">
        <v>126</v>
      </c>
      <c r="H374" s="5" t="s">
        <v>98</v>
      </c>
    </row>
    <row r="375" spans="1:8" x14ac:dyDescent="0.25">
      <c r="A375" s="1">
        <v>45887</v>
      </c>
      <c r="B375" s="7" t="s">
        <v>139</v>
      </c>
      <c r="C375" t="s">
        <v>140</v>
      </c>
      <c r="D375" s="4">
        <v>1</v>
      </c>
      <c r="E375" s="2">
        <v>130000</v>
      </c>
      <c r="F375" s="2">
        <f>Tabla1[[#This Row],[CANTIDAD]]*Tabla1[[#This Row],[PRECIO]]</f>
        <v>130000</v>
      </c>
      <c r="G375" s="5" t="s">
        <v>141</v>
      </c>
      <c r="H375" s="5" t="s">
        <v>98</v>
      </c>
    </row>
    <row r="376" spans="1:8" x14ac:dyDescent="0.25">
      <c r="A376" s="1">
        <v>45887</v>
      </c>
      <c r="B376" s="7" t="s">
        <v>139</v>
      </c>
      <c r="C376" t="s">
        <v>142</v>
      </c>
      <c r="D376" s="4">
        <v>1</v>
      </c>
      <c r="E376" s="2">
        <v>150000</v>
      </c>
      <c r="F376" s="2">
        <f>Tabla1[[#This Row],[CANTIDAD]]*Tabla1[[#This Row],[PRECIO]]</f>
        <v>150000</v>
      </c>
      <c r="G376" s="5" t="s">
        <v>141</v>
      </c>
      <c r="H376" s="5" t="s">
        <v>98</v>
      </c>
    </row>
    <row r="377" spans="1:8" x14ac:dyDescent="0.25">
      <c r="A377" s="1">
        <v>45887</v>
      </c>
      <c r="B377" s="7" t="s">
        <v>139</v>
      </c>
      <c r="C377" t="s">
        <v>143</v>
      </c>
      <c r="D377" s="4">
        <v>1</v>
      </c>
      <c r="E377" s="2">
        <v>640000</v>
      </c>
      <c r="F377" s="2">
        <f>Tabla1[[#This Row],[CANTIDAD]]*Tabla1[[#This Row],[PRECIO]]</f>
        <v>640000</v>
      </c>
      <c r="G377" s="5" t="s">
        <v>141</v>
      </c>
      <c r="H377" s="5" t="s">
        <v>98</v>
      </c>
    </row>
    <row r="378" spans="1:8" x14ac:dyDescent="0.25">
      <c r="A378" s="1">
        <v>45916</v>
      </c>
      <c r="B378" s="7" t="s">
        <v>356</v>
      </c>
      <c r="C378" t="s">
        <v>357</v>
      </c>
      <c r="D378" s="4">
        <v>1</v>
      </c>
      <c r="E378" s="2">
        <v>5082.6899999999996</v>
      </c>
      <c r="F378" s="2">
        <f>Tabla1[[#This Row],[CANTIDAD]]*Tabla1[[#This Row],[PRECIO]]*1.21</f>
        <v>6150.0548999999992</v>
      </c>
      <c r="G378" s="5" t="s">
        <v>358</v>
      </c>
      <c r="H378" s="5" t="s">
        <v>98</v>
      </c>
    </row>
    <row r="379" spans="1:8" x14ac:dyDescent="0.25">
      <c r="B379" s="7"/>
      <c r="D379" s="4"/>
      <c r="E379" s="2"/>
      <c r="F379" s="2">
        <f>Tabla1[[#This Row],[CANTIDAD]]*Tabla1[[#This Row],[PRECIO]]</f>
        <v>0</v>
      </c>
      <c r="G379" s="5"/>
      <c r="H379" s="5"/>
    </row>
    <row r="380" spans="1:8" x14ac:dyDescent="0.25">
      <c r="B380" s="7"/>
      <c r="D380" s="4"/>
      <c r="E380" s="2"/>
      <c r="F380" s="2">
        <f>Tabla1[[#This Row],[CANTIDAD]]*Tabla1[[#This Row],[PRECIO]]</f>
        <v>0</v>
      </c>
      <c r="G380" s="5"/>
      <c r="H380" s="5"/>
    </row>
    <row r="381" spans="1:8" x14ac:dyDescent="0.25">
      <c r="B381" s="7"/>
      <c r="D381" s="4"/>
      <c r="E381" s="2"/>
      <c r="F381" s="2">
        <f>Tabla1[[#This Row],[CANTIDAD]]*Tabla1[[#This Row],[PRECIO]]</f>
        <v>0</v>
      </c>
      <c r="G381" s="5"/>
      <c r="H381" s="5"/>
    </row>
    <row r="382" spans="1:8" x14ac:dyDescent="0.25">
      <c r="B382" s="7"/>
      <c r="D382" s="4"/>
      <c r="E382" s="2"/>
      <c r="F382" s="2">
        <f>Tabla1[[#This Row],[CANTIDAD]]*Tabla1[[#This Row],[PRECIO]]</f>
        <v>0</v>
      </c>
      <c r="G382" s="5"/>
      <c r="H382" s="5"/>
    </row>
    <row r="383" spans="1:8" x14ac:dyDescent="0.25">
      <c r="B383" s="7"/>
      <c r="D383" s="4"/>
      <c r="E383" s="2"/>
      <c r="F383" s="2">
        <f>Tabla1[[#This Row],[CANTIDAD]]*Tabla1[[#This Row],[PRECIO]]</f>
        <v>0</v>
      </c>
      <c r="G383" s="5"/>
      <c r="H383" s="5"/>
    </row>
  </sheetData>
  <phoneticPr fontId="3" type="noConversion"/>
  <pageMargins left="0.7" right="0.7" top="0.75" bottom="0.75" header="0.3" footer="0.3"/>
  <ignoredErrors>
    <ignoredError sqref="F313:F351 F353:F377 F2:F91 F98:F163 F294:F311 F165:F248 F272:F276 F252:F263 F266:F271 F277:F285 F289:F293 F286:F288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cp:keywords/>
  <dc:description/>
  <cp:lastModifiedBy>Kevin Toledo</cp:lastModifiedBy>
  <cp:revision/>
  <dcterms:created xsi:type="dcterms:W3CDTF">2015-06-05T18:19:34Z</dcterms:created>
  <dcterms:modified xsi:type="dcterms:W3CDTF">2025-09-26T13:00:18Z</dcterms:modified>
  <cp:category/>
  <cp:contentStatus/>
</cp:coreProperties>
</file>