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440" windowHeight="14820" activeTab="1"/>
  </bookViews>
  <sheets>
    <sheet name="eGRID" sheetId="1" r:id="rId1"/>
    <sheet name="Inventory 2005-2015" sheetId="2" r:id="rId2"/>
    <sheet name="From Bar Chart" sheetId="3" r:id="rId3"/>
  </sheets>
  <calcPr calcId="145621"/>
</workbook>
</file>

<file path=xl/calcChain.xml><?xml version="1.0" encoding="utf-8"?>
<calcChain xmlns="http://schemas.openxmlformats.org/spreadsheetml/2006/main">
  <c r="D8" i="2" l="1"/>
  <c r="C8" i="2"/>
  <c r="D6" i="2"/>
  <c r="D7" i="2" s="1"/>
  <c r="C6" i="2"/>
  <c r="C7" i="2" s="1"/>
  <c r="F3" i="1"/>
  <c r="F4" i="1"/>
  <c r="F5" i="1"/>
  <c r="F6" i="1"/>
  <c r="F7" i="1"/>
  <c r="F8" i="1"/>
  <c r="F9" i="1"/>
  <c r="F2" i="1"/>
  <c r="C9" i="2" l="1"/>
  <c r="D9" i="2"/>
  <c r="G8" i="1" l="1"/>
  <c r="R6" i="1"/>
  <c r="R7" i="1"/>
  <c r="R8" i="1"/>
  <c r="R5" i="1"/>
  <c r="R2" i="1"/>
  <c r="R3" i="1"/>
  <c r="R4" i="1"/>
  <c r="R9" i="1" l="1"/>
</calcChain>
</file>

<file path=xl/comments1.xml><?xml version="1.0" encoding="utf-8"?>
<comments xmlns="http://schemas.openxmlformats.org/spreadsheetml/2006/main">
  <authors>
    <author>Legendre, Shawn Megill</author>
    <author>Shawn Megill Legendre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Legendre, Shawn Megill:</t>
        </r>
        <r>
          <rPr>
            <sz val="8"/>
            <color indexed="81"/>
            <rFont val="Tahoma"/>
            <family val="2"/>
          </rPr>
          <t xml:space="preserve">
U.S. Environmental Protection Agency, Inventory of U.S. Greenhouse Gas Emissions and Sinks, 1990-2015, Table ES-1: Global Warming Potentials (100-Year Time Horizon) Used in this Report, p. ES-3</t>
        </r>
      </text>
    </comment>
    <comment ref="B13" authorId="1">
      <text>
        <r>
          <rPr>
            <b/>
            <sz val="8"/>
            <color indexed="81"/>
            <rFont val="Tahoma"/>
            <family val="2"/>
          </rPr>
          <t>Shawn Megill Legendre:</t>
        </r>
        <r>
          <rPr>
            <sz val="8"/>
            <color indexed="81"/>
            <rFont val="Tahoma"/>
            <family val="2"/>
          </rPr>
          <t xml:space="preserve">
U.S. Envrionmental Protection Agency, Inventory of U.S. Greenhouse Gas Emissions and Sinks: 1990-2010, Table ES-1: Global Warming Potentials (100-Year Time Horizon) Used in This Report, 4/15/2012</t>
        </r>
      </text>
    </comment>
  </commentList>
</comments>
</file>

<file path=xl/sharedStrings.xml><?xml version="1.0" encoding="utf-8"?>
<sst xmlns="http://schemas.openxmlformats.org/spreadsheetml/2006/main" count="39" uniqueCount="37">
  <si>
    <t>Year</t>
  </si>
  <si>
    <t>CO2 (lb/MWh)</t>
  </si>
  <si>
    <t>Coal</t>
  </si>
  <si>
    <t>Oil</t>
  </si>
  <si>
    <t>Gas</t>
  </si>
  <si>
    <t>Other fossil</t>
  </si>
  <si>
    <t>Biomass</t>
  </si>
  <si>
    <t>Hydro</t>
  </si>
  <si>
    <t>Nuclear</t>
  </si>
  <si>
    <t>Wind</t>
  </si>
  <si>
    <t>Solar</t>
  </si>
  <si>
    <t>Geothermal</t>
  </si>
  <si>
    <t>CH4 (lb/GWh)</t>
  </si>
  <si>
    <t>N2O (lb/GWh)</t>
  </si>
  <si>
    <t>Other Unknown/Purchased Fuel</t>
  </si>
  <si>
    <t>CO2e Output emission rate (lb/MWh)</t>
  </si>
  <si>
    <t>CO2e output emission rate (updated GWP)</t>
  </si>
  <si>
    <t>MMTCO2E per MMTCH4 (GWP of CH4)</t>
  </si>
  <si>
    <t>MMTCO2E per MMTCH4 (GWP of N2O)</t>
  </si>
  <si>
    <t>MMTCO2E per MMTCO2 (GWP of CO2)</t>
  </si>
  <si>
    <t>GWh per MWh</t>
  </si>
  <si>
    <t>Greenhouse Gas Emissions by Source (In MMTCO2E except where noted)</t>
  </si>
  <si>
    <t>Residential Energy Use</t>
  </si>
  <si>
    <t>Commercial and Industrial Energy Use</t>
  </si>
  <si>
    <t>Transportation Energy Use</t>
  </si>
  <si>
    <t>Other</t>
  </si>
  <si>
    <t>Total</t>
  </si>
  <si>
    <t>Total per Capita (MT)</t>
  </si>
  <si>
    <t>Due to Commercial and Industrial Enery Use Per Employee (MT)</t>
  </si>
  <si>
    <t>Population</t>
  </si>
  <si>
    <t>DVRPC Employment Projection numbers</t>
  </si>
  <si>
    <t>MT per MMT</t>
  </si>
  <si>
    <t>Energy Use (BBtu)</t>
  </si>
  <si>
    <t>Per Energy Use (MT/BBtu)</t>
  </si>
  <si>
    <t>Electricity</t>
  </si>
  <si>
    <t>Natural Gas</t>
  </si>
  <si>
    <t>On-Road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</si>
</sst>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0" xfId="0" applyNumberFormat="1"/>
  </cellXfs>
  <cellStyles count="3">
    <cellStyle name="Normal" xfId="0" builtinId="0"/>
    <cellStyle name="Normal 2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"/>
  <sheetViews>
    <sheetView topLeftCell="D1" workbookViewId="0">
      <selection activeCell="M7" sqref="M7"/>
    </sheetView>
  </sheetViews>
  <sheetFormatPr defaultRowHeight="15" x14ac:dyDescent="0.25"/>
  <cols>
    <col min="1" max="1" width="35" bestFit="1" customWidth="1"/>
    <col min="2" max="2" width="13.85546875" bestFit="1" customWidth="1"/>
    <col min="3" max="4" width="11.7109375" bestFit="1" customWidth="1"/>
    <col min="5" max="5" width="13.85546875" customWidth="1"/>
    <col min="6" max="6" width="13.85546875" bestFit="1" customWidth="1"/>
    <col min="7" max="8" width="13.85546875" customWidth="1"/>
    <col min="9" max="9" width="15.5703125" customWidth="1"/>
    <col min="10" max="10" width="14.85546875" customWidth="1"/>
    <col min="11" max="20" width="9.140625" style="3"/>
  </cols>
  <sheetData>
    <row r="1" spans="1:21" s="6" customFormat="1" ht="60" x14ac:dyDescent="0.25">
      <c r="A1" s="6" t="s">
        <v>0</v>
      </c>
      <c r="B1" s="6" t="s">
        <v>1</v>
      </c>
      <c r="C1" s="6" t="s">
        <v>12</v>
      </c>
      <c r="D1" s="6" t="s">
        <v>13</v>
      </c>
      <c r="E1" s="6" t="s">
        <v>15</v>
      </c>
      <c r="F1" s="6" t="s">
        <v>16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14</v>
      </c>
    </row>
    <row r="2" spans="1:21" x14ac:dyDescent="0.25">
      <c r="A2">
        <v>2004</v>
      </c>
      <c r="B2" s="1">
        <v>1096</v>
      </c>
      <c r="C2" s="1"/>
      <c r="D2" s="1"/>
      <c r="E2" s="1"/>
      <c r="F2" s="5">
        <f>(B2*$B$11)+(C2*$B$14*$B$12)+(D2*$B$14*$B$13)</f>
        <v>1096</v>
      </c>
      <c r="G2" s="4">
        <v>0.44900000000000001</v>
      </c>
      <c r="H2" s="4">
        <v>3.5000000000000003E-2</v>
      </c>
      <c r="I2" s="4">
        <v>9.6000000000000002E-2</v>
      </c>
      <c r="J2" s="4">
        <v>7.0000000000000001E-3</v>
      </c>
      <c r="K2" s="4">
        <v>1.2999999999999999E-2</v>
      </c>
      <c r="L2" s="4">
        <v>1.6E-2</v>
      </c>
      <c r="M2" s="4">
        <v>0.38400000000000001</v>
      </c>
      <c r="N2" s="4">
        <v>1E-3</v>
      </c>
      <c r="O2" s="4">
        <v>0</v>
      </c>
      <c r="P2" s="4">
        <v>0</v>
      </c>
      <c r="Q2"/>
      <c r="R2" s="7">
        <f t="shared" ref="R2:R9" si="0">SUM(G2:Q2)</f>
        <v>1.0009999999999999</v>
      </c>
      <c r="S2"/>
      <c r="T2"/>
    </row>
    <row r="3" spans="1:21" x14ac:dyDescent="0.25">
      <c r="A3">
        <v>2005</v>
      </c>
      <c r="B3" s="5">
        <v>1139.07</v>
      </c>
      <c r="C3">
        <v>30.27</v>
      </c>
      <c r="D3">
        <v>18.71</v>
      </c>
      <c r="F3" s="5">
        <f t="shared" ref="F3:F9" si="1">(B3*$B$11)+(C3*$B$14*$B$12)+(D3*$B$14*$B$13)</f>
        <v>1145.4023299999999</v>
      </c>
      <c r="G3" s="3">
        <v>0.45085700000000001</v>
      </c>
      <c r="H3" s="3">
        <v>3.9729E-2</v>
      </c>
      <c r="I3" s="3">
        <v>9.6442E-2</v>
      </c>
      <c r="J3" s="3">
        <v>8.9280000000000002E-3</v>
      </c>
      <c r="K3" s="3">
        <v>1.0689000000000001E-2</v>
      </c>
      <c r="L3" s="3">
        <v>9.0760000000000007E-3</v>
      </c>
      <c r="M3" s="3">
        <v>0.38311600000000001</v>
      </c>
      <c r="N3" s="3">
        <v>8.7200000000000005E-4</v>
      </c>
      <c r="O3" s="3">
        <v>0</v>
      </c>
      <c r="P3" s="3">
        <v>0</v>
      </c>
      <c r="Q3" s="2">
        <v>2.9100000000000003E-4</v>
      </c>
      <c r="R3" s="7">
        <f t="shared" si="0"/>
        <v>1</v>
      </c>
      <c r="S3"/>
      <c r="T3"/>
    </row>
    <row r="4" spans="1:21" x14ac:dyDescent="0.25">
      <c r="A4">
        <v>2007</v>
      </c>
      <c r="B4" s="5">
        <v>1059.32</v>
      </c>
      <c r="C4">
        <v>27.4</v>
      </c>
      <c r="D4">
        <v>17.03</v>
      </c>
      <c r="E4" s="5">
        <v>1065.17</v>
      </c>
      <c r="F4" s="5">
        <f t="shared" si="1"/>
        <v>1065.0799399999999</v>
      </c>
      <c r="G4" s="3">
        <v>0.42196800000000001</v>
      </c>
      <c r="H4" s="3">
        <v>1.0966999999999999E-2</v>
      </c>
      <c r="I4" s="3">
        <v>0.130776</v>
      </c>
      <c r="J4" s="3">
        <v>1.0865E-2</v>
      </c>
      <c r="K4" s="3">
        <v>1.1599E-2</v>
      </c>
      <c r="L4" s="3">
        <v>9.3139999999999994E-3</v>
      </c>
      <c r="M4" s="3">
        <v>0.40282299999999999</v>
      </c>
      <c r="N4" s="3">
        <v>1.688E-3</v>
      </c>
      <c r="O4" s="3">
        <v>0</v>
      </c>
      <c r="P4" s="3">
        <v>0</v>
      </c>
      <c r="Q4" s="3">
        <v>0</v>
      </c>
      <c r="R4" s="7">
        <f>SUM(G4:Q4)</f>
        <v>1</v>
      </c>
      <c r="S4"/>
      <c r="T4"/>
    </row>
    <row r="5" spans="1:21" x14ac:dyDescent="0.25">
      <c r="A5">
        <v>2009</v>
      </c>
      <c r="B5">
        <v>947.42</v>
      </c>
      <c r="C5">
        <v>26.84</v>
      </c>
      <c r="D5">
        <v>14.96</v>
      </c>
      <c r="E5">
        <v>952.63</v>
      </c>
      <c r="F5" s="5">
        <f t="shared" si="1"/>
        <v>952.54908</v>
      </c>
      <c r="G5" s="3">
        <v>0.35367700000000002</v>
      </c>
      <c r="H5" s="3">
        <v>7.2709999999999997E-3</v>
      </c>
      <c r="I5" s="3">
        <v>0.17130400000000001</v>
      </c>
      <c r="J5" s="3">
        <v>8.4370000000000001E-3</v>
      </c>
      <c r="K5" s="3">
        <v>1.3211000000000001E-2</v>
      </c>
      <c r="L5" s="3">
        <v>1.2357999999999999E-2</v>
      </c>
      <c r="M5" s="3">
        <v>0.429614</v>
      </c>
      <c r="N5" s="3">
        <v>4.0499999999999998E-3</v>
      </c>
      <c r="O5" s="3">
        <v>5.5000000000000002E-5</v>
      </c>
      <c r="P5" s="3">
        <v>0</v>
      </c>
      <c r="Q5" s="3">
        <v>2.3E-5</v>
      </c>
      <c r="R5" s="7">
        <f t="shared" si="0"/>
        <v>1.0000000000000002</v>
      </c>
      <c r="S5"/>
      <c r="T5"/>
    </row>
    <row r="6" spans="1:21" x14ac:dyDescent="0.25">
      <c r="A6">
        <v>2010</v>
      </c>
      <c r="B6" s="5">
        <v>1001.72</v>
      </c>
      <c r="C6">
        <v>27.07</v>
      </c>
      <c r="D6">
        <v>15.33</v>
      </c>
      <c r="E6" s="5">
        <v>1007.04</v>
      </c>
      <c r="F6" s="5">
        <f t="shared" si="1"/>
        <v>1006.96509</v>
      </c>
      <c r="G6" s="3">
        <v>0.35270000000000001</v>
      </c>
      <c r="H6" s="3">
        <v>5.476E-3</v>
      </c>
      <c r="I6" s="3">
        <v>0.20619199999999999</v>
      </c>
      <c r="J6" s="3">
        <v>6.8729999999999998E-3</v>
      </c>
      <c r="K6" s="3">
        <v>1.2794E-2</v>
      </c>
      <c r="L6" s="3">
        <v>1.0071E-2</v>
      </c>
      <c r="M6" s="3">
        <v>0.399059</v>
      </c>
      <c r="N6" s="3">
        <v>6.6870000000000002E-3</v>
      </c>
      <c r="O6" s="3">
        <v>1.0399999999999999E-4</v>
      </c>
      <c r="P6" s="3">
        <v>0</v>
      </c>
      <c r="Q6" s="3">
        <v>0</v>
      </c>
      <c r="R6" s="7">
        <f t="shared" si="0"/>
        <v>0.99995600000000007</v>
      </c>
      <c r="S6"/>
      <c r="T6"/>
    </row>
    <row r="7" spans="1:21" x14ac:dyDescent="0.25">
      <c r="A7">
        <v>2012</v>
      </c>
      <c r="B7">
        <v>858.56</v>
      </c>
      <c r="C7">
        <v>26.44</v>
      </c>
      <c r="D7">
        <v>11.49</v>
      </c>
      <c r="E7">
        <v>862.68</v>
      </c>
      <c r="F7" s="5">
        <f t="shared" si="1"/>
        <v>862.64501999999993</v>
      </c>
      <c r="G7" s="3">
        <v>0.238506</v>
      </c>
      <c r="H7" s="3">
        <v>4.0470000000000002E-3</v>
      </c>
      <c r="I7" s="3">
        <v>0.30763099999999999</v>
      </c>
      <c r="J7" s="3">
        <v>6.7489999999999998E-3</v>
      </c>
      <c r="K7" s="3">
        <v>1.3828999999999999E-2</v>
      </c>
      <c r="L7" s="3">
        <v>1.1174999999999999E-2</v>
      </c>
      <c r="M7" s="3">
        <v>0.40918300000000002</v>
      </c>
      <c r="N7" s="3">
        <v>7.6179999999999998E-3</v>
      </c>
      <c r="O7" s="3">
        <v>1.2620000000000001E-3</v>
      </c>
      <c r="P7" s="3">
        <v>0</v>
      </c>
      <c r="Q7" s="3">
        <v>0</v>
      </c>
      <c r="R7" s="7">
        <f t="shared" si="0"/>
        <v>1</v>
      </c>
      <c r="S7"/>
      <c r="T7"/>
    </row>
    <row r="8" spans="1:21" x14ac:dyDescent="0.25">
      <c r="A8">
        <v>2014</v>
      </c>
      <c r="B8">
        <v>829.44399999999996</v>
      </c>
      <c r="C8">
        <v>73.933000000000007</v>
      </c>
      <c r="D8">
        <v>11.226000000000001</v>
      </c>
      <c r="E8">
        <v>834.476</v>
      </c>
      <c r="F8" s="5">
        <f t="shared" si="1"/>
        <v>834.63767299999995</v>
      </c>
      <c r="G8" s="3">
        <f>2333.88608549809%/100</f>
        <v>0.23338860854980897</v>
      </c>
      <c r="H8" s="3">
        <v>7.2330704489846787E-3</v>
      </c>
      <c r="I8" s="3">
        <v>0.30680436954680684</v>
      </c>
      <c r="J8" s="3">
        <v>6.9325189391823468E-3</v>
      </c>
      <c r="K8" s="3">
        <v>1.3070583656958077E-2</v>
      </c>
      <c r="L8" s="3">
        <v>1.1598631415499909E-2</v>
      </c>
      <c r="M8" s="3">
        <v>0.40534666247916407</v>
      </c>
      <c r="N8" s="3">
        <v>1.2825378645184396E-2</v>
      </c>
      <c r="O8" s="3">
        <v>2.4213222635432316E-3</v>
      </c>
      <c r="P8" s="3">
        <v>0</v>
      </c>
      <c r="Q8" s="3">
        <v>3.7885405486738329E-4</v>
      </c>
      <c r="R8" s="7">
        <f>SUM(G8:Q8)</f>
        <v>0.99999999999999989</v>
      </c>
      <c r="S8"/>
      <c r="T8"/>
    </row>
    <row r="9" spans="1:21" x14ac:dyDescent="0.25">
      <c r="A9">
        <v>2016</v>
      </c>
      <c r="B9">
        <v>758.178</v>
      </c>
      <c r="C9" s="8">
        <v>50</v>
      </c>
      <c r="D9" s="8">
        <v>9</v>
      </c>
      <c r="E9">
        <v>762.11300000000006</v>
      </c>
      <c r="F9" s="5">
        <f t="shared" si="1"/>
        <v>762.11</v>
      </c>
      <c r="G9" s="3">
        <v>0.17617747490997998</v>
      </c>
      <c r="H9" s="3">
        <v>2.4882283405424201E-3</v>
      </c>
      <c r="I9" s="3">
        <v>0.38023180634318005</v>
      </c>
      <c r="J9" s="3">
        <v>2.1028028256119698E-3</v>
      </c>
      <c r="K9" s="3">
        <v>1.8832437088157402E-2</v>
      </c>
      <c r="L9" s="3">
        <v>9.1889197743330493E-3</v>
      </c>
      <c r="M9" s="3">
        <v>0.39668385702077602</v>
      </c>
      <c r="N9" s="3">
        <v>1.01265817988295E-2</v>
      </c>
      <c r="O9" s="3">
        <v>3.90663795446782E-3</v>
      </c>
      <c r="P9" s="3">
        <v>0</v>
      </c>
      <c r="Q9" s="3">
        <v>2.6125394412170202E-4</v>
      </c>
      <c r="R9" s="7">
        <f t="shared" si="0"/>
        <v>0.99999999999999978</v>
      </c>
      <c r="S9"/>
      <c r="T9"/>
    </row>
    <row r="10" spans="1:21" x14ac:dyDescent="0.25">
      <c r="U10" s="3"/>
    </row>
    <row r="11" spans="1:21" x14ac:dyDescent="0.25">
      <c r="A11" s="9" t="s">
        <v>19</v>
      </c>
      <c r="B11">
        <v>1</v>
      </c>
    </row>
    <row r="12" spans="1:21" x14ac:dyDescent="0.25">
      <c r="A12" s="9" t="s">
        <v>17</v>
      </c>
      <c r="B12" s="10">
        <v>25</v>
      </c>
    </row>
    <row r="13" spans="1:21" x14ac:dyDescent="0.25">
      <c r="A13" s="9" t="s">
        <v>18</v>
      </c>
      <c r="B13" s="10">
        <v>298</v>
      </c>
    </row>
    <row r="14" spans="1:21" x14ac:dyDescent="0.25">
      <c r="A14" s="9" t="s">
        <v>20</v>
      </c>
      <c r="B14">
        <v>1E-3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2" sqref="F12"/>
    </sheetView>
  </sheetViews>
  <sheetFormatPr defaultRowHeight="15" x14ac:dyDescent="0.25"/>
  <cols>
    <col min="1" max="1" width="66.7109375" bestFit="1" customWidth="1"/>
  </cols>
  <sheetData>
    <row r="1" spans="1:4" ht="15.75" thickBot="1" x14ac:dyDescent="0.3">
      <c r="A1" s="24" t="s">
        <v>21</v>
      </c>
      <c r="B1" s="22">
        <v>2005</v>
      </c>
      <c r="C1" s="22">
        <v>2010</v>
      </c>
      <c r="D1" s="23">
        <v>2015</v>
      </c>
    </row>
    <row r="2" spans="1:4" x14ac:dyDescent="0.25">
      <c r="A2" s="25" t="s">
        <v>22</v>
      </c>
      <c r="B2" s="15">
        <v>21.2</v>
      </c>
      <c r="C2" s="27">
        <v>18.517927925698615</v>
      </c>
      <c r="D2" s="28">
        <v>15.373815834523722</v>
      </c>
    </row>
    <row r="3" spans="1:4" x14ac:dyDescent="0.25">
      <c r="A3" s="25" t="s">
        <v>23</v>
      </c>
      <c r="B3" s="15">
        <v>32.200000000000003</v>
      </c>
      <c r="C3" s="27">
        <v>29.949843875468684</v>
      </c>
      <c r="D3" s="28">
        <v>27.963709940721216</v>
      </c>
    </row>
    <row r="4" spans="1:4" x14ac:dyDescent="0.25">
      <c r="A4" s="25" t="s">
        <v>24</v>
      </c>
      <c r="B4" s="15">
        <v>27.2</v>
      </c>
      <c r="C4" s="27">
        <v>26.388601879139244</v>
      </c>
      <c r="D4" s="28">
        <v>23.143011533095521</v>
      </c>
    </row>
    <row r="5" spans="1:4" ht="15.75" thickBot="1" x14ac:dyDescent="0.3">
      <c r="A5" s="25" t="s">
        <v>25</v>
      </c>
      <c r="B5" s="15">
        <v>7.2</v>
      </c>
      <c r="C5" s="27">
        <v>6.854625977986343</v>
      </c>
      <c r="D5" s="28">
        <v>7.100711612957002</v>
      </c>
    </row>
    <row r="6" spans="1:4" ht="15.75" thickBot="1" x14ac:dyDescent="0.3">
      <c r="A6" s="24" t="s">
        <v>26</v>
      </c>
      <c r="B6" s="22">
        <v>87.8</v>
      </c>
      <c r="C6" s="31">
        <f>SUM(C2:C5)</f>
        <v>81.710999658292891</v>
      </c>
      <c r="D6" s="32">
        <f>SUM(D2:D5)</f>
        <v>73.581248921297458</v>
      </c>
    </row>
    <row r="7" spans="1:4" x14ac:dyDescent="0.25">
      <c r="A7" s="25" t="s">
        <v>27</v>
      </c>
      <c r="B7" s="15">
        <v>15.9</v>
      </c>
      <c r="C7" s="27">
        <f>C6*$B$20/C18</f>
        <v>14.523337774167596</v>
      </c>
      <c r="D7" s="28">
        <f>D6*$B$20/D18</f>
        <v>12.868504916251634</v>
      </c>
    </row>
    <row r="8" spans="1:4" x14ac:dyDescent="0.25">
      <c r="A8" s="25" t="s">
        <v>28</v>
      </c>
      <c r="B8" s="15">
        <v>14.2</v>
      </c>
      <c r="C8" s="27">
        <f>C3*$B$20/C19</f>
        <v>10.151157755056772</v>
      </c>
      <c r="D8" s="28">
        <f>D3*$B$20/D19</f>
        <v>8.8262683444203258</v>
      </c>
    </row>
    <row r="9" spans="1:4" ht="15.75" thickBot="1" x14ac:dyDescent="0.3">
      <c r="A9" s="26" t="s">
        <v>33</v>
      </c>
      <c r="B9" s="20">
        <v>85</v>
      </c>
      <c r="C9" s="29">
        <f>C6*$B$20/C21</f>
        <v>63.274971136228352</v>
      </c>
      <c r="D9" s="30">
        <f>D6*$B$20/D21</f>
        <v>62.714094690548272</v>
      </c>
    </row>
    <row r="17" spans="1:4" ht="15.75" thickBot="1" x14ac:dyDescent="0.3"/>
    <row r="18" spans="1:4" x14ac:dyDescent="0.25">
      <c r="A18" s="11" t="s">
        <v>29</v>
      </c>
      <c r="B18" s="12"/>
      <c r="C18" s="12">
        <v>5626186</v>
      </c>
      <c r="D18" s="13">
        <v>5717933</v>
      </c>
    </row>
    <row r="19" spans="1:4" x14ac:dyDescent="0.25">
      <c r="A19" s="14" t="s">
        <v>30</v>
      </c>
      <c r="B19" s="17">
        <v>2777175</v>
      </c>
      <c r="C19" s="17">
        <v>2950387</v>
      </c>
      <c r="D19" s="18">
        <v>3168237</v>
      </c>
    </row>
    <row r="20" spans="1:4" x14ac:dyDescent="0.25">
      <c r="A20" s="14" t="s">
        <v>31</v>
      </c>
      <c r="B20" s="15">
        <v>1000000</v>
      </c>
      <c r="C20" s="15"/>
      <c r="D20" s="16"/>
    </row>
    <row r="21" spans="1:4" ht="15.75" thickBot="1" x14ac:dyDescent="0.3">
      <c r="A21" s="19" t="s">
        <v>32</v>
      </c>
      <c r="B21" s="20"/>
      <c r="C21" s="20">
        <v>1291363.681263047</v>
      </c>
      <c r="D21" s="21">
        <v>1173280.8913908629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1" max="1" width="16.85546875" bestFit="1" customWidth="1"/>
    <col min="4" max="4" width="8.7109375" customWidth="1"/>
  </cols>
  <sheetData>
    <row r="1" spans="1:4" x14ac:dyDescent="0.25">
      <c r="B1">
        <v>2005</v>
      </c>
      <c r="C1">
        <v>2010</v>
      </c>
      <c r="D1">
        <v>2015</v>
      </c>
    </row>
    <row r="2" spans="1:4" x14ac:dyDescent="0.25">
      <c r="A2" t="s">
        <v>34</v>
      </c>
      <c r="B2">
        <v>30</v>
      </c>
      <c r="C2">
        <v>27</v>
      </c>
      <c r="D2" s="33">
        <v>19.743785189488843</v>
      </c>
    </row>
    <row r="3" spans="1:4" x14ac:dyDescent="0.25">
      <c r="A3" t="s">
        <v>35</v>
      </c>
      <c r="B3">
        <v>14</v>
      </c>
      <c r="C3">
        <v>15</v>
      </c>
      <c r="D3" s="33">
        <v>14.235912214676631</v>
      </c>
    </row>
    <row r="4" spans="1:4" x14ac:dyDescent="0.25">
      <c r="A4" t="s">
        <v>36</v>
      </c>
      <c r="B4">
        <v>22</v>
      </c>
      <c r="C4">
        <v>22</v>
      </c>
      <c r="D4" s="33">
        <v>17.940000000000001</v>
      </c>
    </row>
    <row r="5" spans="1:4" x14ac:dyDescent="0.25">
      <c r="A5" t="s">
        <v>25</v>
      </c>
      <c r="B5">
        <v>28</v>
      </c>
      <c r="C5">
        <v>21</v>
      </c>
      <c r="D5" s="33">
        <v>23.420302595834528</v>
      </c>
    </row>
    <row r="6" spans="1:4" x14ac:dyDescent="0.25">
      <c r="A6" t="s">
        <v>26</v>
      </c>
      <c r="B6">
        <v>95</v>
      </c>
      <c r="C6">
        <v>83</v>
      </c>
      <c r="D6" s="33">
        <v>75.34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eGRID</vt:lpstr>
      <vt:lpstr>Inventory 2005-2015</vt:lpstr>
      <vt:lpstr>From Bar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Beam, Adam</dc:creator>
  <cp:lastModifiedBy>Beam, Adam</cp:lastModifiedBy>
  <dcterms:created xsi:type="dcterms:W3CDTF">2018-11-30T19:39:59Z</dcterms:created>
  <dcterms:modified xsi:type="dcterms:W3CDTF">2019-01-31T14:16:44Z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f9c59b02-c3f0-48c8-a8b4-ec4292787fea</vt:lpwstr>
  </property>
</Properties>
</file>