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3"/>
  </bookViews>
  <sheets>
    <sheet name="DATA_Philadelphia_Camden_Wilmin" sheetId="1" r:id="rId1"/>
    <sheet name="Sheet1" sheetId="2" r:id="rId2"/>
    <sheet name="Exports" sheetId="3" r:id="rId3"/>
    <sheet name="Exports (2)" sheetId="4" r:id="rId4"/>
    <sheet name="Sheet3" sheetId="5" r:id="rId5"/>
  </sheets>
  <definedNames>
    <definedName name="_xlnm._FilterDatabase" localSheetId="0" hidden="1">DATA_Philadelphia_Camden_Wilmin!$A$1:$Q$12</definedName>
  </definedNames>
  <calcPr calcId="145621"/>
</workbook>
</file>

<file path=xl/calcChain.xml><?xml version="1.0" encoding="utf-8"?>
<calcChain xmlns="http://schemas.openxmlformats.org/spreadsheetml/2006/main">
  <c r="D23" i="4" l="1"/>
  <c r="D35" i="4" s="1"/>
  <c r="B22" i="4"/>
  <c r="B34" i="4" s="1"/>
  <c r="G21" i="4"/>
  <c r="G33" i="4" s="1"/>
  <c r="H20" i="4"/>
  <c r="H32" i="4" s="1"/>
  <c r="F18" i="4"/>
  <c r="H18" i="4"/>
  <c r="H30" i="4" s="1"/>
  <c r="F19" i="4"/>
  <c r="I20" i="4"/>
  <c r="I32" i="4" s="1"/>
  <c r="E21" i="4"/>
  <c r="E33" i="4" s="1"/>
  <c r="F21" i="4"/>
  <c r="F22" i="4"/>
  <c r="F34" i="4" s="1"/>
  <c r="H22" i="4"/>
  <c r="H34" i="4" s="1"/>
  <c r="J22" i="4"/>
  <c r="J34" i="4" s="1"/>
  <c r="E23" i="4"/>
  <c r="E35" i="4" s="1"/>
  <c r="F23" i="4"/>
  <c r="B19" i="4"/>
  <c r="B31" i="4" s="1"/>
  <c r="J23" i="4"/>
  <c r="J35" i="4" s="1"/>
  <c r="I23" i="4"/>
  <c r="I35" i="4" s="1"/>
  <c r="G23" i="4"/>
  <c r="G35" i="4" s="1"/>
  <c r="C23" i="4"/>
  <c r="C35" i="4" s="1"/>
  <c r="G22" i="4"/>
  <c r="G34" i="4" s="1"/>
  <c r="E22" i="4"/>
  <c r="E34" i="4" s="1"/>
  <c r="C22" i="4"/>
  <c r="C34" i="4" s="1"/>
  <c r="J21" i="4"/>
  <c r="J33" i="4" s="1"/>
  <c r="I21" i="4"/>
  <c r="I33" i="4" s="1"/>
  <c r="C21" i="4"/>
  <c r="C33" i="4" s="1"/>
  <c r="B21" i="4"/>
  <c r="G20" i="4"/>
  <c r="G32" i="4" s="1"/>
  <c r="D20" i="4"/>
  <c r="D32" i="4" s="1"/>
  <c r="J19" i="4"/>
  <c r="J31" i="4" s="1"/>
  <c r="I19" i="4"/>
  <c r="I31" i="4" s="1"/>
  <c r="H19" i="4"/>
  <c r="H31" i="4" s="1"/>
  <c r="G19" i="4"/>
  <c r="G31" i="4" s="1"/>
  <c r="E19" i="4"/>
  <c r="E31" i="4" s="1"/>
  <c r="D19" i="4"/>
  <c r="D31" i="4" s="1"/>
  <c r="C19" i="4"/>
  <c r="C31" i="4" s="1"/>
  <c r="E18" i="4"/>
  <c r="E30" i="4" s="1"/>
  <c r="D18" i="4"/>
  <c r="D30" i="4" s="1"/>
  <c r="C18" i="4"/>
  <c r="D21" i="4" l="1"/>
  <c r="D33" i="4" s="1"/>
  <c r="I22" i="4"/>
  <c r="I34" i="4" s="1"/>
  <c r="D22" i="4"/>
  <c r="D34" i="4" s="1"/>
  <c r="J18" i="4"/>
  <c r="J30" i="4" s="1"/>
  <c r="G18" i="4"/>
  <c r="G30" i="4" s="1"/>
  <c r="C20" i="4"/>
  <c r="C32" i="4" s="1"/>
  <c r="H21" i="4"/>
  <c r="H33" i="4" s="1"/>
  <c r="B23" i="4"/>
  <c r="K23" i="4" s="1"/>
  <c r="K35" i="4" s="1"/>
  <c r="B20" i="4"/>
  <c r="B32" i="4" s="1"/>
  <c r="I18" i="4"/>
  <c r="I30" i="4" s="1"/>
  <c r="E20" i="4"/>
  <c r="E32" i="4" s="1"/>
  <c r="B18" i="4"/>
  <c r="B30" i="4" s="1"/>
  <c r="F20" i="4"/>
  <c r="L20" i="4" s="1"/>
  <c r="L32" i="4" s="1"/>
  <c r="H23" i="4"/>
  <c r="H35" i="4" s="1"/>
  <c r="J20" i="4"/>
  <c r="J32" i="4" s="1"/>
  <c r="M19" i="4"/>
  <c r="M31" i="4" s="1"/>
  <c r="F35" i="4"/>
  <c r="B33" i="4"/>
  <c r="K19" i="4"/>
  <c r="L19" i="4"/>
  <c r="L31" i="4" s="1"/>
  <c r="C30" i="4"/>
  <c r="F31" i="4"/>
  <c r="F33" i="4"/>
  <c r="F30" i="4"/>
  <c r="L21" i="4" l="1"/>
  <c r="L33" i="4" s="1"/>
  <c r="F32" i="4"/>
  <c r="B35" i="4"/>
  <c r="M23" i="4"/>
  <c r="M35" i="4" s="1"/>
  <c r="L23" i="4"/>
  <c r="L35" i="4" s="1"/>
  <c r="K22" i="4"/>
  <c r="K34" i="4" s="1"/>
  <c r="M20" i="4"/>
  <c r="M32" i="4" s="1"/>
  <c r="K18" i="4"/>
  <c r="K30" i="4" s="1"/>
  <c r="M22" i="4"/>
  <c r="M34" i="4" s="1"/>
  <c r="K20" i="4"/>
  <c r="K32" i="4" s="1"/>
  <c r="M21" i="4"/>
  <c r="M33" i="4" s="1"/>
  <c r="L18" i="4"/>
  <c r="L30" i="4" s="1"/>
  <c r="M18" i="4"/>
  <c r="M30" i="4" s="1"/>
  <c r="L22" i="4"/>
  <c r="L34" i="4" s="1"/>
  <c r="K21" i="4"/>
  <c r="K33" i="4" s="1"/>
  <c r="N19" i="4"/>
  <c r="N31" i="4" s="1"/>
  <c r="K31" i="4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N23" i="4" l="1"/>
  <c r="N35" i="4" s="1"/>
  <c r="N18" i="4"/>
  <c r="N30" i="4" s="1"/>
  <c r="N20" i="4"/>
  <c r="N32" i="4" s="1"/>
  <c r="N21" i="4"/>
  <c r="N33" i="4" s="1"/>
  <c r="N22" i="4"/>
  <c r="N34" i="4" s="1"/>
  <c r="K19" i="3"/>
  <c r="L19" i="3"/>
  <c r="M19" i="3"/>
  <c r="N19" i="3"/>
  <c r="K20" i="3"/>
  <c r="L20" i="3"/>
  <c r="M20" i="3"/>
  <c r="N20" i="3"/>
  <c r="K21" i="3"/>
  <c r="L21" i="3"/>
  <c r="M21" i="3"/>
  <c r="N21" i="3"/>
  <c r="K22" i="3"/>
  <c r="L22" i="3"/>
  <c r="M22" i="3"/>
  <c r="N22" i="3"/>
  <c r="K23" i="3"/>
  <c r="L23" i="3"/>
  <c r="M23" i="3"/>
  <c r="N23" i="3"/>
  <c r="N18" i="3"/>
  <c r="M18" i="3"/>
  <c r="L18" i="3"/>
  <c r="K18" i="3"/>
  <c r="J23" i="3"/>
  <c r="I23" i="3"/>
  <c r="H23" i="3"/>
  <c r="G23" i="3"/>
  <c r="F23" i="3"/>
  <c r="E23" i="3"/>
  <c r="D23" i="3"/>
  <c r="C23" i="3"/>
  <c r="B23" i="3"/>
  <c r="J22" i="3"/>
  <c r="I22" i="3"/>
  <c r="H22" i="3"/>
  <c r="G22" i="3"/>
  <c r="F22" i="3"/>
  <c r="E22" i="3"/>
  <c r="D22" i="3"/>
  <c r="C22" i="3"/>
  <c r="B22" i="3"/>
  <c r="J21" i="3"/>
  <c r="I21" i="3"/>
  <c r="H21" i="3"/>
  <c r="G21" i="3"/>
  <c r="F21" i="3"/>
  <c r="E21" i="3"/>
  <c r="D21" i="3"/>
  <c r="C21" i="3"/>
  <c r="B21" i="3"/>
  <c r="J20" i="3"/>
  <c r="I20" i="3"/>
  <c r="H20" i="3"/>
  <c r="G20" i="3"/>
  <c r="F20" i="3"/>
  <c r="E20" i="3"/>
  <c r="D20" i="3"/>
  <c r="C20" i="3"/>
  <c r="B20" i="3"/>
  <c r="J19" i="3"/>
  <c r="I19" i="3"/>
  <c r="H19" i="3"/>
  <c r="G19" i="3"/>
  <c r="F19" i="3"/>
  <c r="E19" i="3"/>
  <c r="D19" i="3"/>
  <c r="C19" i="3"/>
  <c r="B19" i="3"/>
  <c r="J18" i="3"/>
  <c r="I18" i="3"/>
  <c r="H18" i="3"/>
  <c r="G18" i="3"/>
  <c r="F18" i="3"/>
  <c r="E18" i="3"/>
  <c r="D18" i="3"/>
  <c r="C18" i="3"/>
  <c r="B18" i="3"/>
  <c r="C43" i="2" l="1"/>
  <c r="D43" i="2"/>
  <c r="E43" i="2"/>
  <c r="F43" i="2"/>
  <c r="G43" i="2"/>
  <c r="C44" i="2"/>
  <c r="D44" i="2"/>
  <c r="E44" i="2"/>
  <c r="F44" i="2"/>
  <c r="G44" i="2"/>
  <c r="C45" i="2"/>
  <c r="D45" i="2"/>
  <c r="E45" i="2"/>
  <c r="F45" i="2"/>
  <c r="G45" i="2"/>
  <c r="C46" i="2"/>
  <c r="D46" i="2"/>
  <c r="E46" i="2"/>
  <c r="F46" i="2"/>
  <c r="G46" i="2"/>
  <c r="B46" i="2"/>
  <c r="B45" i="2"/>
  <c r="B44" i="2"/>
  <c r="B43" i="2"/>
  <c r="C32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B32" i="2"/>
  <c r="G31" i="2"/>
  <c r="F31" i="2"/>
  <c r="E31" i="2"/>
  <c r="D31" i="2"/>
  <c r="C31" i="2"/>
  <c r="B31" i="2"/>
  <c r="B29" i="2"/>
  <c r="B28" i="2"/>
  <c r="B27" i="2"/>
  <c r="C28" i="2"/>
  <c r="D28" i="2"/>
  <c r="E28" i="2"/>
  <c r="F28" i="2"/>
  <c r="G28" i="2"/>
  <c r="C29" i="2"/>
  <c r="D29" i="2"/>
  <c r="E29" i="2"/>
  <c r="F29" i="2"/>
  <c r="G29" i="2"/>
  <c r="C27" i="2"/>
  <c r="D27" i="2"/>
  <c r="E27" i="2"/>
  <c r="F27" i="2"/>
  <c r="G27" i="2"/>
  <c r="C30" i="2"/>
  <c r="D30" i="2"/>
  <c r="E30" i="2"/>
  <c r="F30" i="2"/>
  <c r="G30" i="2"/>
  <c r="B30" i="2"/>
  <c r="C40" i="2"/>
  <c r="D40" i="2"/>
  <c r="E40" i="2"/>
  <c r="F40" i="2"/>
  <c r="G40" i="2"/>
  <c r="B40" i="2"/>
  <c r="M18" i="1" l="1"/>
  <c r="N18" i="1"/>
  <c r="O18" i="1"/>
  <c r="P18" i="1"/>
  <c r="Q18" i="1"/>
  <c r="L18" i="1"/>
  <c r="M19" i="1"/>
  <c r="N19" i="1"/>
  <c r="O19" i="1"/>
  <c r="P19" i="1"/>
  <c r="Q19" i="1"/>
  <c r="L19" i="1"/>
  <c r="M20" i="1"/>
  <c r="N20" i="1"/>
  <c r="O20" i="1"/>
  <c r="P20" i="1"/>
  <c r="Q20" i="1"/>
  <c r="L20" i="1"/>
  <c r="L21" i="1"/>
  <c r="Q21" i="1"/>
  <c r="P21" i="1"/>
  <c r="O21" i="1"/>
  <c r="N21" i="1"/>
  <c r="M21" i="1"/>
</calcChain>
</file>

<file path=xl/sharedStrings.xml><?xml version="1.0" encoding="utf-8"?>
<sst xmlns="http://schemas.openxmlformats.org/spreadsheetml/2006/main" count="186" uniqueCount="52">
  <si>
    <t>County</t>
  </si>
  <si>
    <t>fips_code</t>
  </si>
  <si>
    <t>2012 (Full Year)</t>
  </si>
  <si>
    <t>2013 (Full Year)</t>
  </si>
  <si>
    <t>2014 (Full Year)</t>
  </si>
  <si>
    <t>2015 (Full Year)</t>
  </si>
  <si>
    <t>2016 (Full Year)</t>
  </si>
  <si>
    <t>2017 (Full Year)</t>
  </si>
  <si>
    <t>New Castle County</t>
  </si>
  <si>
    <t>Montgomery County</t>
  </si>
  <si>
    <t>Philadelphia County</t>
  </si>
  <si>
    <t>Gloucester County</t>
  </si>
  <si>
    <t>Delaware County</t>
  </si>
  <si>
    <t>Chester County</t>
  </si>
  <si>
    <t>Camden County</t>
  </si>
  <si>
    <t>Bucks County</t>
  </si>
  <si>
    <t>Burlington County</t>
  </si>
  <si>
    <t>Cecil County</t>
  </si>
  <si>
    <t>Residual</t>
  </si>
  <si>
    <t xml:space="preserve">RESID     </t>
  </si>
  <si>
    <t>http://tse.export.gov/metro/MetroMapDisplay.aspx?ReportID=17&amp;Referrer=SelectReports.aspx&amp;DataSource=Metro&amp;ReportOption=Map</t>
  </si>
  <si>
    <t>Mercer (Trenton MSA)</t>
  </si>
  <si>
    <t>Philadelphia, PA-NJ-DE-MD</t>
  </si>
  <si>
    <t>DVRPC</t>
  </si>
  <si>
    <t>DE</t>
  </si>
  <si>
    <t>PA</t>
  </si>
  <si>
    <t>NJ</t>
  </si>
  <si>
    <t>MD</t>
  </si>
  <si>
    <t>R</t>
  </si>
  <si>
    <t>Region</t>
  </si>
  <si>
    <t>State</t>
  </si>
  <si>
    <t>NJ Counties</t>
  </si>
  <si>
    <t>Suburban PA</t>
  </si>
  <si>
    <t>PA Counties</t>
  </si>
  <si>
    <t>2005 (Full Year)</t>
  </si>
  <si>
    <t>2006 (Full Year)</t>
  </si>
  <si>
    <t>2007 (Full Year)</t>
  </si>
  <si>
    <t>2008 (Full Year)</t>
  </si>
  <si>
    <t>2009 (Full Year)</t>
  </si>
  <si>
    <t>2010 (Full Year)</t>
  </si>
  <si>
    <t>2011 (Full Year)</t>
  </si>
  <si>
    <t>Redistributed Residual</t>
  </si>
  <si>
    <t>Burlington</t>
  </si>
  <si>
    <t>Camden</t>
  </si>
  <si>
    <t>Gloucester</t>
  </si>
  <si>
    <t>Bucks</t>
  </si>
  <si>
    <t>Chester</t>
  </si>
  <si>
    <t>Delaware</t>
  </si>
  <si>
    <t>Montgomery</t>
  </si>
  <si>
    <t>Philadelphia</t>
  </si>
  <si>
    <t>Mercer</t>
  </si>
  <si>
    <t>&lt;-- CPI Adjustment factors (2017$)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</si>
</sst>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[$$-409]* #,##0_);_([$$-409]* \(#,##0\);_([$$-409]* &quot;-&quot;??_);_(@_)"/>
    <numFmt numFmtId="165" formatCode="0_);\(0\)"/>
    <numFmt numFmtId="166" formatCode="0.000_);\(0.0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Burlington County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Sheet1!$B$2:$G$2</c:f>
              <c:numCache>
                <c:formatCode>#,##0</c:formatCode>
                <c:ptCount val="6"/>
                <c:pt idx="0">
                  <c:v>926405743</c:v>
                </c:pt>
                <c:pt idx="1">
                  <c:v>897157316</c:v>
                </c:pt>
                <c:pt idx="2">
                  <c:v>1021515922</c:v>
                </c:pt>
                <c:pt idx="3">
                  <c:v>946747963</c:v>
                </c:pt>
                <c:pt idx="4">
                  <c:v>848892799</c:v>
                </c:pt>
                <c:pt idx="5">
                  <c:v>1205640225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Camden County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Sheet1!$B$3:$G$3</c:f>
              <c:numCache>
                <c:formatCode>#,##0</c:formatCode>
                <c:ptCount val="6"/>
                <c:pt idx="0">
                  <c:v>1703979387</c:v>
                </c:pt>
                <c:pt idx="1">
                  <c:v>1441915024</c:v>
                </c:pt>
                <c:pt idx="2">
                  <c:v>1628199348</c:v>
                </c:pt>
                <c:pt idx="3">
                  <c:v>1140649638</c:v>
                </c:pt>
                <c:pt idx="4">
                  <c:v>1138750164</c:v>
                </c:pt>
                <c:pt idx="5">
                  <c:v>1464650518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Gloucester County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Sheet1!$B$4:$G$4</c:f>
              <c:numCache>
                <c:formatCode>#,##0</c:formatCode>
                <c:ptCount val="6"/>
                <c:pt idx="0">
                  <c:v>2401929171</c:v>
                </c:pt>
                <c:pt idx="1">
                  <c:v>3779902547</c:v>
                </c:pt>
                <c:pt idx="2">
                  <c:v>2909741128</c:v>
                </c:pt>
                <c:pt idx="3">
                  <c:v>2115953465</c:v>
                </c:pt>
                <c:pt idx="4">
                  <c:v>1930896367</c:v>
                </c:pt>
                <c:pt idx="5">
                  <c:v>1982345765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Bucks County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Sheet1!$B$5:$G$5</c:f>
              <c:numCache>
                <c:formatCode>#,##0</c:formatCode>
                <c:ptCount val="6"/>
                <c:pt idx="0">
                  <c:v>1212197886</c:v>
                </c:pt>
                <c:pt idx="1">
                  <c:v>1127044598</c:v>
                </c:pt>
                <c:pt idx="2">
                  <c:v>1231755234</c:v>
                </c:pt>
                <c:pt idx="3">
                  <c:v>1324050551</c:v>
                </c:pt>
                <c:pt idx="4">
                  <c:v>1220484922</c:v>
                </c:pt>
                <c:pt idx="5">
                  <c:v>1306005150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Chester County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Sheet1!$B$6:$G$6</c:f>
              <c:numCache>
                <c:formatCode>#,##0</c:formatCode>
                <c:ptCount val="6"/>
                <c:pt idx="0">
                  <c:v>2427284463</c:v>
                </c:pt>
                <c:pt idx="1">
                  <c:v>2662973369</c:v>
                </c:pt>
                <c:pt idx="2">
                  <c:v>2472477919</c:v>
                </c:pt>
                <c:pt idx="3">
                  <c:v>3079485458</c:v>
                </c:pt>
                <c:pt idx="4">
                  <c:v>2058407718</c:v>
                </c:pt>
                <c:pt idx="5">
                  <c:v>1830043235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Delaware County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Sheet1!$B$7:$G$7</c:f>
              <c:numCache>
                <c:formatCode>#,##0</c:formatCode>
                <c:ptCount val="6"/>
                <c:pt idx="0">
                  <c:v>1207629790</c:v>
                </c:pt>
                <c:pt idx="1">
                  <c:v>1505435546</c:v>
                </c:pt>
                <c:pt idx="2">
                  <c:v>1869614366</c:v>
                </c:pt>
                <c:pt idx="3">
                  <c:v>1773905914</c:v>
                </c:pt>
                <c:pt idx="4">
                  <c:v>1669575904</c:v>
                </c:pt>
                <c:pt idx="5">
                  <c:v>1899424858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Montgomery County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Sheet1!$B$8:$G$8</c:f>
              <c:numCache>
                <c:formatCode>#,##0</c:formatCode>
                <c:ptCount val="6"/>
                <c:pt idx="0">
                  <c:v>4711427042</c:v>
                </c:pt>
                <c:pt idx="1">
                  <c:v>3854713554</c:v>
                </c:pt>
                <c:pt idx="2">
                  <c:v>4248779464</c:v>
                </c:pt>
                <c:pt idx="3">
                  <c:v>4418803597</c:v>
                </c:pt>
                <c:pt idx="4">
                  <c:v>3374181474</c:v>
                </c:pt>
                <c:pt idx="5">
                  <c:v>3486185729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Philadelphia County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Sheet1!$B$9:$G$9</c:f>
              <c:numCache>
                <c:formatCode>#,##0</c:formatCode>
                <c:ptCount val="6"/>
                <c:pt idx="0">
                  <c:v>2834179031</c:v>
                </c:pt>
                <c:pt idx="1">
                  <c:v>3256337947</c:v>
                </c:pt>
                <c:pt idx="2">
                  <c:v>3126380105</c:v>
                </c:pt>
                <c:pt idx="3">
                  <c:v>2588944776</c:v>
                </c:pt>
                <c:pt idx="4">
                  <c:v>2494379315</c:v>
                </c:pt>
                <c:pt idx="5">
                  <c:v>2328632287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New Castle County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Sheet1!$B$10:$G$10</c:f>
              <c:numCache>
                <c:formatCode>#,##0</c:formatCode>
                <c:ptCount val="6"/>
                <c:pt idx="0">
                  <c:v>4944887185</c:v>
                </c:pt>
                <c:pt idx="1">
                  <c:v>5811122790</c:v>
                </c:pt>
                <c:pt idx="2">
                  <c:v>7192725956</c:v>
                </c:pt>
                <c:pt idx="3">
                  <c:v>6282894547</c:v>
                </c:pt>
                <c:pt idx="4">
                  <c:v>6083877575</c:v>
                </c:pt>
                <c:pt idx="5">
                  <c:v>5580183500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Cecil County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Sheet1!$B$11:$G$11</c:f>
              <c:numCache>
                <c:formatCode>#,##0</c:formatCode>
                <c:ptCount val="6"/>
                <c:pt idx="0">
                  <c:v>486747427</c:v>
                </c:pt>
                <c:pt idx="1">
                  <c:v>459819297</c:v>
                </c:pt>
                <c:pt idx="2">
                  <c:v>468127066</c:v>
                </c:pt>
                <c:pt idx="3">
                  <c:v>454936844</c:v>
                </c:pt>
                <c:pt idx="4">
                  <c:v>460881011</c:v>
                </c:pt>
                <c:pt idx="5">
                  <c:v>482610964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Residual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Sheet1!$B$12:$G$12</c:f>
              <c:numCache>
                <c:formatCode>#,##0</c:formatCode>
                <c:ptCount val="6"/>
                <c:pt idx="0">
                  <c:v>134913547</c:v>
                </c:pt>
                <c:pt idx="1">
                  <c:v>132786405</c:v>
                </c:pt>
                <c:pt idx="2">
                  <c:v>151935583</c:v>
                </c:pt>
                <c:pt idx="3">
                  <c:v>109695671</c:v>
                </c:pt>
                <c:pt idx="4">
                  <c:v>79531998</c:v>
                </c:pt>
                <c:pt idx="5">
                  <c:v>123967372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Sheet1!$A$13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Sheet1!$B$13:$G$13</c:f>
              <c:numCache>
                <c:formatCode>#,##0</c:formatCode>
                <c:ptCount val="6"/>
              </c:numCache>
            </c:numRef>
          </c:val>
          <c:smooth val="0"/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Philadelphia, PA-NJ-DE-MD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Sheet1!$B$14:$G$14</c:f>
              <c:numCache>
                <c:formatCode>#,##0</c:formatCode>
                <c:ptCount val="6"/>
                <c:pt idx="0">
                  <c:v>22991580672</c:v>
                </c:pt>
                <c:pt idx="1">
                  <c:v>24929208393</c:v>
                </c:pt>
                <c:pt idx="2">
                  <c:v>26321252091</c:v>
                </c:pt>
                <c:pt idx="3">
                  <c:v>24236068424</c:v>
                </c:pt>
                <c:pt idx="4">
                  <c:v>21359859247</c:v>
                </c:pt>
                <c:pt idx="5">
                  <c:v>21689689603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Sheet1!$A$15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Sheet1!$B$15:$G$15</c:f>
              <c:numCache>
                <c:formatCode>#,##0</c:formatCode>
                <c:ptCount val="6"/>
              </c:numCache>
            </c:numRef>
          </c:val>
          <c:smooth val="0"/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Mercer (Trenton MSA)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Sheet1!$B$16:$G$16</c:f>
              <c:numCache>
                <c:formatCode>#,##0</c:formatCode>
                <c:ptCount val="6"/>
                <c:pt idx="0">
                  <c:v>712984714</c:v>
                </c:pt>
                <c:pt idx="1">
                  <c:v>879164279</c:v>
                </c:pt>
                <c:pt idx="2">
                  <c:v>947112806</c:v>
                </c:pt>
                <c:pt idx="3">
                  <c:v>812852181</c:v>
                </c:pt>
                <c:pt idx="4">
                  <c:v>969627764</c:v>
                </c:pt>
                <c:pt idx="5">
                  <c:v>1159312712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Sheet1!$A$17</c:f>
              <c:strCache>
                <c:ptCount val="1"/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NJ Counties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Sheet1!$B$18:$G$18</c:f>
              <c:numCache>
                <c:formatCode>#,##0</c:formatCode>
                <c:ptCount val="6"/>
                <c:pt idx="0">
                  <c:v>5745299015</c:v>
                </c:pt>
                <c:pt idx="1">
                  <c:v>6998139166</c:v>
                </c:pt>
                <c:pt idx="2">
                  <c:v>6506569204</c:v>
                </c:pt>
                <c:pt idx="3">
                  <c:v>5016203247</c:v>
                </c:pt>
                <c:pt idx="4">
                  <c:v>4888167094</c:v>
                </c:pt>
                <c:pt idx="5">
                  <c:v>5811949220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Suburban PA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Sheet1!$B$19:$G$19</c:f>
              <c:numCache>
                <c:formatCode>#,##0</c:formatCode>
                <c:ptCount val="6"/>
                <c:pt idx="0">
                  <c:v>9558539181</c:v>
                </c:pt>
                <c:pt idx="1">
                  <c:v>9150167067</c:v>
                </c:pt>
                <c:pt idx="2">
                  <c:v>9822626983</c:v>
                </c:pt>
                <c:pt idx="3">
                  <c:v>10596245520</c:v>
                </c:pt>
                <c:pt idx="4">
                  <c:v>8322650018</c:v>
                </c:pt>
                <c:pt idx="5">
                  <c:v>8521658972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PA Counties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Sheet1!$B$20:$G$20</c:f>
              <c:numCache>
                <c:formatCode>#,##0</c:formatCode>
                <c:ptCount val="6"/>
                <c:pt idx="0">
                  <c:v>12392718212</c:v>
                </c:pt>
                <c:pt idx="1">
                  <c:v>12406505014</c:v>
                </c:pt>
                <c:pt idx="2">
                  <c:v>12949007088</c:v>
                </c:pt>
                <c:pt idx="3">
                  <c:v>13185190296</c:v>
                </c:pt>
                <c:pt idx="4">
                  <c:v>10817029333</c:v>
                </c:pt>
                <c:pt idx="5">
                  <c:v>10850291259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DVRPC</c:v>
                </c:pt>
              </c:strCache>
            </c:strRef>
          </c:tx>
          <c:marker>
            <c:symbol val="none"/>
          </c:marker>
          <c:cat>
            <c:strRef>
              <c:f>Sheet1!$B$1:$G$1</c:f>
              <c:strCache>
                <c:ptCount val="6"/>
                <c:pt idx="0">
                  <c:v>2012 (Full Year)</c:v>
                </c:pt>
                <c:pt idx="1">
                  <c:v>2013 (Full Year)</c:v>
                </c:pt>
                <c:pt idx="2">
                  <c:v>2014 (Full Year)</c:v>
                </c:pt>
                <c:pt idx="3">
                  <c:v>2015 (Full Year)</c:v>
                </c:pt>
                <c:pt idx="4">
                  <c:v>2016 (Full Year)</c:v>
                </c:pt>
                <c:pt idx="5">
                  <c:v>2017 (Full Year)</c:v>
                </c:pt>
              </c:strCache>
            </c:strRef>
          </c:cat>
          <c:val>
            <c:numRef>
              <c:f>Sheet1!$B$21:$G$21</c:f>
              <c:numCache>
                <c:formatCode>#,##0</c:formatCode>
                <c:ptCount val="6"/>
                <c:pt idx="0">
                  <c:v>18138017227</c:v>
                </c:pt>
                <c:pt idx="1">
                  <c:v>19404644180</c:v>
                </c:pt>
                <c:pt idx="2">
                  <c:v>19455576292</c:v>
                </c:pt>
                <c:pt idx="3">
                  <c:v>18201393543</c:v>
                </c:pt>
                <c:pt idx="4">
                  <c:v>15705196427</c:v>
                </c:pt>
                <c:pt idx="5">
                  <c:v>16662240479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208000"/>
        <c:axId val="141886208"/>
      </c:lineChart>
      <c:catAx>
        <c:axId val="14220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86208"/>
        <c:crosses val="autoZero"/>
        <c:auto val="1"/>
        <c:lblAlgn val="ctr"/>
        <c:lblOffset val="100"/>
        <c:noMultiLvlLbl val="0"/>
      </c:catAx>
      <c:valAx>
        <c:axId val="141886208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4220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Merchandise Trade Exports to the World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Exports!$N$1</c:f>
              <c:strCache>
                <c:ptCount val="1"/>
                <c:pt idx="0">
                  <c:v>DVRPC</c:v>
                </c:pt>
              </c:strCache>
            </c:strRef>
          </c:tx>
          <c:marker>
            <c:symbol val="none"/>
          </c:marker>
          <c:cat>
            <c:numRef>
              <c:f>Exports!$A$18:$A$23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Exports!$N$18:$N$23</c:f>
              <c:numCache>
                <c:formatCode>0_);\(0\)</c:formatCode>
                <c:ptCount val="6"/>
                <c:pt idx="0">
                  <c:v>19473741171</c:v>
                </c:pt>
                <c:pt idx="1">
                  <c:v>20521615631</c:v>
                </c:pt>
                <c:pt idx="2">
                  <c:v>20255216126</c:v>
                </c:pt>
                <c:pt idx="3">
                  <c:v>18905045749</c:v>
                </c:pt>
                <c:pt idx="4">
                  <c:v>16095808549</c:v>
                </c:pt>
                <c:pt idx="5">
                  <c:v>16750847428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944704"/>
        <c:axId val="141946240"/>
      </c:lineChart>
      <c:catAx>
        <c:axId val="14194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946240"/>
        <c:crosses val="autoZero"/>
        <c:auto val="1"/>
        <c:lblAlgn val="ctr"/>
        <c:lblOffset val="100"/>
        <c:noMultiLvlLbl val="0"/>
      </c:catAx>
      <c:valAx>
        <c:axId val="141946240"/>
        <c:scaling>
          <c:orientation val="minMax"/>
        </c:scaling>
        <c:delete val="0"/>
        <c:axPos val="l"/>
        <c:majorGridlines/>
        <c:numFmt formatCode="0_);\(0\)" sourceLinked="1"/>
        <c:majorTickMark val="out"/>
        <c:minorTickMark val="none"/>
        <c:tickLblPos val="nextTo"/>
        <c:crossAx val="141944704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u="none" strike="noStrike" baseline="0">
                <a:effectLst/>
              </a:rPr>
              <a:t>Merchandise Trade Exports to the World 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'Exports (2)'!$N$1</c:f>
              <c:strCache>
                <c:ptCount val="1"/>
                <c:pt idx="0">
                  <c:v>DVRPC</c:v>
                </c:pt>
              </c:strCache>
            </c:strRef>
          </c:tx>
          <c:marker>
            <c:symbol val="none"/>
          </c:marker>
          <c:cat>
            <c:numRef>
              <c:f>'Exports (2)'!$A$18:$A$23</c:f>
              <c:numCache>
                <c:formatCode>General</c:formatCode>
                <c:ptCount val="6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</c:numCache>
            </c:numRef>
          </c:cat>
          <c:val>
            <c:numRef>
              <c:f>'Exports (2)'!$N$18:$N$23</c:f>
              <c:numCache>
                <c:formatCode>0_);\(0\)</c:formatCode>
                <c:ptCount val="6"/>
                <c:pt idx="0">
                  <c:v>19516112078</c:v>
                </c:pt>
                <c:pt idx="1">
                  <c:v>20556784923</c:v>
                </c:pt>
                <c:pt idx="2">
                  <c:v>20275714452</c:v>
                </c:pt>
                <c:pt idx="3">
                  <c:v>18914057891</c:v>
                </c:pt>
                <c:pt idx="4">
                  <c:v>16098989416</c:v>
                </c:pt>
                <c:pt idx="5">
                  <c:v>16750847428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23520"/>
        <c:axId val="42925440"/>
      </c:lineChart>
      <c:catAx>
        <c:axId val="42923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2925440"/>
        <c:crosses val="autoZero"/>
        <c:auto val="1"/>
        <c:lblAlgn val="ctr"/>
        <c:lblOffset val="100"/>
        <c:noMultiLvlLbl val="0"/>
      </c:catAx>
      <c:valAx>
        <c:axId val="42925440"/>
        <c:scaling>
          <c:orientation val="minMax"/>
        </c:scaling>
        <c:delete val="0"/>
        <c:axPos val="l"/>
        <c:majorGridlines/>
        <c:numFmt formatCode="0_);\(0\)" sourceLinked="1"/>
        <c:majorTickMark val="out"/>
        <c:minorTickMark val="none"/>
        <c:tickLblPos val="nextTo"/>
        <c:crossAx val="42923520"/>
        <c:crosses val="autoZero"/>
        <c:crossBetween val="between"/>
        <c:dispUnits>
          <c:builtInUnit val="billions"/>
          <c:dispUnitsLbl>
            <c:layout/>
          </c:dispUnitsLbl>
        </c:dispUnits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52386</xdr:colOff>
      <xdr:row>0</xdr:row>
      <xdr:rowOff>152400</xdr:rowOff>
    </xdr:from>
    <xdr:to>
      <xdr:col>21</xdr:col>
      <xdr:colOff>76199</xdr:colOff>
      <xdr:row>46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9</xdr:row>
      <xdr:rowOff>166687</xdr:rowOff>
    </xdr:from>
    <xdr:to>
      <xdr:col>13</xdr:col>
      <xdr:colOff>57150</xdr:colOff>
      <xdr:row>25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1066800</xdr:colOff>
      <xdr:row>9</xdr:row>
      <xdr:rowOff>166687</xdr:rowOff>
    </xdr:from>
    <xdr:to>
      <xdr:col>13</xdr:col>
      <xdr:colOff>57150</xdr:colOff>
      <xdr:row>25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C23" sqref="C23"/>
    </sheetView>
  </sheetViews>
  <sheetFormatPr defaultRowHeight="15" x14ac:dyDescent="0.25"/>
  <cols>
    <col min="5" max="17" width="13.85546875" bestFit="1" customWidth="1"/>
  </cols>
  <sheetData>
    <row r="1" spans="1:17" x14ac:dyDescent="0.25">
      <c r="A1" t="s">
        <v>29</v>
      </c>
      <c r="B1" t="s">
        <v>30</v>
      </c>
      <c r="C1" t="s">
        <v>0</v>
      </c>
      <c r="D1" t="s">
        <v>1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</row>
    <row r="2" spans="1:17" x14ac:dyDescent="0.25">
      <c r="A2" t="s">
        <v>23</v>
      </c>
      <c r="B2" t="s">
        <v>26</v>
      </c>
      <c r="C2" t="s">
        <v>16</v>
      </c>
      <c r="D2">
        <v>34005</v>
      </c>
      <c r="L2" s="1">
        <v>926405743</v>
      </c>
      <c r="M2" s="1">
        <v>897157316</v>
      </c>
      <c r="N2" s="1">
        <v>1021515922</v>
      </c>
      <c r="O2" s="1">
        <v>946747963</v>
      </c>
      <c r="P2" s="1">
        <v>848892799</v>
      </c>
      <c r="Q2" s="1">
        <v>1205640225</v>
      </c>
    </row>
    <row r="3" spans="1:17" x14ac:dyDescent="0.25">
      <c r="A3" t="s">
        <v>23</v>
      </c>
      <c r="B3" t="s">
        <v>26</v>
      </c>
      <c r="C3" t="s">
        <v>14</v>
      </c>
      <c r="D3">
        <v>34007</v>
      </c>
      <c r="L3" s="1">
        <v>1703979387</v>
      </c>
      <c r="M3" s="1">
        <v>1441915024</v>
      </c>
      <c r="N3" s="1">
        <v>1628199348</v>
      </c>
      <c r="O3" s="1">
        <v>1140649638</v>
      </c>
      <c r="P3" s="1">
        <v>1138750164</v>
      </c>
      <c r="Q3" s="1">
        <v>1464650518</v>
      </c>
    </row>
    <row r="4" spans="1:17" x14ac:dyDescent="0.25">
      <c r="A4" t="s">
        <v>23</v>
      </c>
      <c r="B4" t="s">
        <v>26</v>
      </c>
      <c r="C4" t="s">
        <v>11</v>
      </c>
      <c r="D4">
        <v>34015</v>
      </c>
      <c r="L4" s="1">
        <v>2401929171</v>
      </c>
      <c r="M4" s="1">
        <v>3779902547</v>
      </c>
      <c r="N4" s="1">
        <v>2909741128</v>
      </c>
      <c r="O4" s="1">
        <v>2115953465</v>
      </c>
      <c r="P4" s="1">
        <v>1930896367</v>
      </c>
      <c r="Q4" s="1">
        <v>1982345765</v>
      </c>
    </row>
    <row r="5" spans="1:17" x14ac:dyDescent="0.25">
      <c r="A5" t="s">
        <v>23</v>
      </c>
      <c r="B5" t="s">
        <v>25</v>
      </c>
      <c r="C5" t="s">
        <v>15</v>
      </c>
      <c r="D5">
        <v>42017</v>
      </c>
      <c r="L5" s="1">
        <v>1212197886</v>
      </c>
      <c r="M5" s="1">
        <v>1127044598</v>
      </c>
      <c r="N5" s="1">
        <v>1231755234</v>
      </c>
      <c r="O5" s="1">
        <v>1324050551</v>
      </c>
      <c r="P5" s="1">
        <v>1220484922</v>
      </c>
      <c r="Q5" s="1">
        <v>1306005150</v>
      </c>
    </row>
    <row r="6" spans="1:17" x14ac:dyDescent="0.25">
      <c r="A6" t="s">
        <v>23</v>
      </c>
      <c r="B6" t="s">
        <v>25</v>
      </c>
      <c r="C6" t="s">
        <v>13</v>
      </c>
      <c r="D6">
        <v>42029</v>
      </c>
      <c r="L6" s="1">
        <v>2427284463</v>
      </c>
      <c r="M6" s="1">
        <v>2662973369</v>
      </c>
      <c r="N6" s="1">
        <v>2472477919</v>
      </c>
      <c r="O6" s="1">
        <v>3079485458</v>
      </c>
      <c r="P6" s="1">
        <v>2058407718</v>
      </c>
      <c r="Q6" s="1">
        <v>1830043235</v>
      </c>
    </row>
    <row r="7" spans="1:17" x14ac:dyDescent="0.25">
      <c r="A7" t="s">
        <v>23</v>
      </c>
      <c r="B7" t="s">
        <v>25</v>
      </c>
      <c r="C7" t="s">
        <v>12</v>
      </c>
      <c r="D7">
        <v>42045</v>
      </c>
      <c r="L7" s="1">
        <v>1207629790</v>
      </c>
      <c r="M7" s="1">
        <v>1505435546</v>
      </c>
      <c r="N7" s="1">
        <v>1869614366</v>
      </c>
      <c r="O7" s="1">
        <v>1773905914</v>
      </c>
      <c r="P7" s="1">
        <v>1669575904</v>
      </c>
      <c r="Q7" s="1">
        <v>1899424858</v>
      </c>
    </row>
    <row r="8" spans="1:17" x14ac:dyDescent="0.25">
      <c r="A8" t="s">
        <v>23</v>
      </c>
      <c r="B8" t="s">
        <v>25</v>
      </c>
      <c r="C8" t="s">
        <v>9</v>
      </c>
      <c r="D8">
        <v>42091</v>
      </c>
      <c r="L8" s="1">
        <v>4711427042</v>
      </c>
      <c r="M8" s="1">
        <v>3854713554</v>
      </c>
      <c r="N8" s="1">
        <v>4248779464</v>
      </c>
      <c r="O8" s="1">
        <v>4418803597</v>
      </c>
      <c r="P8" s="1">
        <v>3374181474</v>
      </c>
      <c r="Q8" s="1">
        <v>3486185729</v>
      </c>
    </row>
    <row r="9" spans="1:17" x14ac:dyDescent="0.25">
      <c r="A9" t="s">
        <v>23</v>
      </c>
      <c r="B9" t="s">
        <v>25</v>
      </c>
      <c r="C9" t="s">
        <v>10</v>
      </c>
      <c r="D9">
        <v>42101</v>
      </c>
      <c r="L9" s="1">
        <v>2834179031</v>
      </c>
      <c r="M9" s="1">
        <v>3256337947</v>
      </c>
      <c r="N9" s="1">
        <v>3126380105</v>
      </c>
      <c r="O9" s="1">
        <v>2588944776</v>
      </c>
      <c r="P9" s="1">
        <v>2494379315</v>
      </c>
      <c r="Q9" s="1">
        <v>2328632287</v>
      </c>
    </row>
    <row r="10" spans="1:17" x14ac:dyDescent="0.25">
      <c r="B10" t="s">
        <v>24</v>
      </c>
      <c r="C10" t="s">
        <v>8</v>
      </c>
      <c r="D10">
        <v>10003</v>
      </c>
      <c r="L10" s="1">
        <v>4944887185</v>
      </c>
      <c r="M10" s="1">
        <v>5811122790</v>
      </c>
      <c r="N10" s="1">
        <v>7192725956</v>
      </c>
      <c r="O10" s="1">
        <v>6282894547</v>
      </c>
      <c r="P10" s="1">
        <v>6083877575</v>
      </c>
      <c r="Q10" s="1">
        <v>5580183500</v>
      </c>
    </row>
    <row r="11" spans="1:17" x14ac:dyDescent="0.25">
      <c r="B11" t="s">
        <v>27</v>
      </c>
      <c r="C11" t="s">
        <v>17</v>
      </c>
      <c r="D11">
        <v>24015</v>
      </c>
      <c r="L11" s="1">
        <v>486747427</v>
      </c>
      <c r="M11" s="1">
        <v>459819297</v>
      </c>
      <c r="N11" s="1">
        <v>468127066</v>
      </c>
      <c r="O11" s="1">
        <v>454936844</v>
      </c>
      <c r="P11" s="1">
        <v>460881011</v>
      </c>
      <c r="Q11" s="1">
        <v>482610964</v>
      </c>
    </row>
    <row r="12" spans="1:17" x14ac:dyDescent="0.25">
      <c r="B12" t="s">
        <v>28</v>
      </c>
      <c r="C12" t="s">
        <v>18</v>
      </c>
      <c r="D12" t="s">
        <v>19</v>
      </c>
      <c r="L12" s="1">
        <v>134913547</v>
      </c>
      <c r="M12" s="1">
        <v>132786405</v>
      </c>
      <c r="N12" s="1">
        <v>151935583</v>
      </c>
      <c r="O12" s="1">
        <v>109695671</v>
      </c>
      <c r="P12" s="1">
        <v>79531998</v>
      </c>
      <c r="Q12" s="1">
        <v>123967372</v>
      </c>
    </row>
    <row r="13" spans="1:17" x14ac:dyDescent="0.25">
      <c r="L13" s="1"/>
      <c r="M13" s="1"/>
      <c r="N13" s="1"/>
      <c r="O13" s="1"/>
      <c r="P13" s="1"/>
      <c r="Q13" s="1"/>
    </row>
    <row r="14" spans="1:17" x14ac:dyDescent="0.25">
      <c r="C14" t="s">
        <v>22</v>
      </c>
      <c r="E14" s="1">
        <v>12720299873</v>
      </c>
      <c r="F14" s="1">
        <v>16147333263</v>
      </c>
      <c r="G14" s="1">
        <v>18881538289</v>
      </c>
      <c r="H14" s="1">
        <v>21683249639</v>
      </c>
      <c r="I14" s="1">
        <v>19067430357</v>
      </c>
      <c r="J14" s="1">
        <v>22710013702</v>
      </c>
      <c r="K14" s="1">
        <v>26155750584</v>
      </c>
      <c r="L14" s="1">
        <v>22991580672</v>
      </c>
      <c r="M14" s="1">
        <v>24929208393</v>
      </c>
      <c r="N14" s="1">
        <v>26321252091</v>
      </c>
      <c r="O14" s="1">
        <v>24236068424</v>
      </c>
      <c r="P14" s="1">
        <v>21359859247</v>
      </c>
      <c r="Q14" s="1">
        <v>21689689603</v>
      </c>
    </row>
    <row r="15" spans="1:17" x14ac:dyDescent="0.25"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5">
      <c r="A16" t="s">
        <v>23</v>
      </c>
      <c r="B16" t="s">
        <v>26</v>
      </c>
      <c r="C16" t="s">
        <v>21</v>
      </c>
      <c r="E16" s="1">
        <v>453360101</v>
      </c>
      <c r="F16" s="1">
        <v>573091074</v>
      </c>
      <c r="G16" s="1">
        <v>615262115</v>
      </c>
      <c r="H16" s="1">
        <v>678994589</v>
      </c>
      <c r="I16" s="1">
        <v>623119183</v>
      </c>
      <c r="J16" s="1">
        <v>678008894</v>
      </c>
      <c r="K16" s="1">
        <v>754056236</v>
      </c>
      <c r="L16" s="1">
        <v>712984714</v>
      </c>
      <c r="M16" s="1">
        <v>879164279</v>
      </c>
      <c r="N16" s="1">
        <v>947112806</v>
      </c>
      <c r="O16" s="1">
        <v>812852181</v>
      </c>
      <c r="P16" s="1">
        <v>969627764</v>
      </c>
      <c r="Q16" s="1">
        <v>1159312712</v>
      </c>
    </row>
    <row r="17" spans="3:17" x14ac:dyDescent="0.25"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3:17" x14ac:dyDescent="0.25">
      <c r="C18" t="s">
        <v>31</v>
      </c>
      <c r="E18" s="1"/>
      <c r="F18" s="1"/>
      <c r="G18" s="1"/>
      <c r="H18" s="1"/>
      <c r="I18" s="1"/>
      <c r="J18" s="1"/>
      <c r="K18" s="1"/>
      <c r="L18" s="1">
        <f t="shared" ref="L18:Q18" si="0">SUM(L16,L2:L4)</f>
        <v>5745299015</v>
      </c>
      <c r="M18" s="1">
        <f t="shared" si="0"/>
        <v>6998139166</v>
      </c>
      <c r="N18" s="1">
        <f t="shared" si="0"/>
        <v>6506569204</v>
      </c>
      <c r="O18" s="1">
        <f t="shared" si="0"/>
        <v>5016203247</v>
      </c>
      <c r="P18" s="1">
        <f t="shared" si="0"/>
        <v>4888167094</v>
      </c>
      <c r="Q18" s="1">
        <f t="shared" si="0"/>
        <v>5811949220</v>
      </c>
    </row>
    <row r="19" spans="3:17" x14ac:dyDescent="0.25">
      <c r="C19" t="s">
        <v>32</v>
      </c>
      <c r="E19" s="1"/>
      <c r="F19" s="1"/>
      <c r="G19" s="1"/>
      <c r="H19" s="1"/>
      <c r="I19" s="1"/>
      <c r="J19" s="1"/>
      <c r="K19" s="1"/>
      <c r="L19" s="1">
        <f t="shared" ref="L19:Q19" si="1">SUM(L5:L8)</f>
        <v>9558539181</v>
      </c>
      <c r="M19" s="1">
        <f t="shared" si="1"/>
        <v>9150167067</v>
      </c>
      <c r="N19" s="1">
        <f t="shared" si="1"/>
        <v>9822626983</v>
      </c>
      <c r="O19" s="1">
        <f t="shared" si="1"/>
        <v>10596245520</v>
      </c>
      <c r="P19" s="1">
        <f t="shared" si="1"/>
        <v>8322650018</v>
      </c>
      <c r="Q19" s="1">
        <f t="shared" si="1"/>
        <v>8521658972</v>
      </c>
    </row>
    <row r="20" spans="3:17" x14ac:dyDescent="0.25">
      <c r="C20" t="s">
        <v>33</v>
      </c>
      <c r="E20" s="1"/>
      <c r="F20" s="1"/>
      <c r="G20" s="1"/>
      <c r="H20" s="1"/>
      <c r="I20" s="1"/>
      <c r="J20" s="1"/>
      <c r="K20" s="1"/>
      <c r="L20" s="1">
        <f t="shared" ref="L20:Q20" si="2">SUM(L5:L9)</f>
        <v>12392718212</v>
      </c>
      <c r="M20" s="1">
        <f t="shared" si="2"/>
        <v>12406505014</v>
      </c>
      <c r="N20" s="1">
        <f t="shared" si="2"/>
        <v>12949007088</v>
      </c>
      <c r="O20" s="1">
        <f t="shared" si="2"/>
        <v>13185190296</v>
      </c>
      <c r="P20" s="1">
        <f t="shared" si="2"/>
        <v>10817029333</v>
      </c>
      <c r="Q20" s="1">
        <f t="shared" si="2"/>
        <v>10850291259</v>
      </c>
    </row>
    <row r="21" spans="3:17" x14ac:dyDescent="0.25">
      <c r="C21" t="s">
        <v>23</v>
      </c>
      <c r="E21" s="1"/>
      <c r="F21" s="1"/>
      <c r="G21" s="1"/>
      <c r="H21" s="1"/>
      <c r="I21" s="1"/>
      <c r="J21" s="1"/>
      <c r="K21" s="1"/>
      <c r="L21" s="1">
        <f t="shared" ref="L21:Q21" si="3">SUM(L16,L2:L9)</f>
        <v>18138017227</v>
      </c>
      <c r="M21" s="1">
        <f t="shared" si="3"/>
        <v>19404644180</v>
      </c>
      <c r="N21" s="1">
        <f t="shared" si="3"/>
        <v>19455576292</v>
      </c>
      <c r="O21" s="1">
        <f t="shared" si="3"/>
        <v>18201393543</v>
      </c>
      <c r="P21" s="1">
        <f t="shared" si="3"/>
        <v>15705196427</v>
      </c>
      <c r="Q21" s="1">
        <f t="shared" si="3"/>
        <v>16662240479</v>
      </c>
    </row>
    <row r="23" spans="3:17" x14ac:dyDescent="0.25">
      <c r="C23" t="s">
        <v>20</v>
      </c>
    </row>
  </sheetData>
  <autoFilter ref="A1:Q12">
    <sortState ref="A2:Q12">
      <sortCondition ref="A1:A12"/>
    </sortState>
  </autoFilter>
  <pageMargins left="0.7" right="0.7" top="0.75" bottom="0.75" header="0.3" footer="0.3"/>
  <pageSetup paperSize="17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44" workbookViewId="0">
      <selection activeCell="G46" sqref="A26:G46"/>
    </sheetView>
  </sheetViews>
  <sheetFormatPr defaultRowHeight="15" x14ac:dyDescent="0.25"/>
  <cols>
    <col min="1" max="1" width="9.42578125" customWidth="1"/>
    <col min="2" max="2" width="16.85546875" customWidth="1"/>
    <col min="3" max="7" width="13.85546875" bestFit="1" customWidth="1"/>
  </cols>
  <sheetData>
    <row r="1" spans="1:7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 t="s">
        <v>16</v>
      </c>
      <c r="B2" s="1">
        <v>926405743</v>
      </c>
      <c r="C2" s="1">
        <v>897157316</v>
      </c>
      <c r="D2" s="1">
        <v>1021515922</v>
      </c>
      <c r="E2" s="1">
        <v>946747963</v>
      </c>
      <c r="F2" s="1">
        <v>848892799</v>
      </c>
      <c r="G2" s="1">
        <v>1205640225</v>
      </c>
    </row>
    <row r="3" spans="1:7" x14ac:dyDescent="0.25">
      <c r="A3" t="s">
        <v>14</v>
      </c>
      <c r="B3" s="1">
        <v>1703979387</v>
      </c>
      <c r="C3" s="1">
        <v>1441915024</v>
      </c>
      <c r="D3" s="1">
        <v>1628199348</v>
      </c>
      <c r="E3" s="1">
        <v>1140649638</v>
      </c>
      <c r="F3" s="1">
        <v>1138750164</v>
      </c>
      <c r="G3" s="1">
        <v>1464650518</v>
      </c>
    </row>
    <row r="4" spans="1:7" x14ac:dyDescent="0.25">
      <c r="A4" t="s">
        <v>11</v>
      </c>
      <c r="B4" s="1">
        <v>2401929171</v>
      </c>
      <c r="C4" s="1">
        <v>3779902547</v>
      </c>
      <c r="D4" s="1">
        <v>2909741128</v>
      </c>
      <c r="E4" s="1">
        <v>2115953465</v>
      </c>
      <c r="F4" s="1">
        <v>1930896367</v>
      </c>
      <c r="G4" s="1">
        <v>1982345765</v>
      </c>
    </row>
    <row r="5" spans="1:7" x14ac:dyDescent="0.25">
      <c r="A5" t="s">
        <v>15</v>
      </c>
      <c r="B5" s="1">
        <v>1212197886</v>
      </c>
      <c r="C5" s="1">
        <v>1127044598</v>
      </c>
      <c r="D5" s="1">
        <v>1231755234</v>
      </c>
      <c r="E5" s="1">
        <v>1324050551</v>
      </c>
      <c r="F5" s="1">
        <v>1220484922</v>
      </c>
      <c r="G5" s="1">
        <v>1306005150</v>
      </c>
    </row>
    <row r="6" spans="1:7" x14ac:dyDescent="0.25">
      <c r="A6" t="s">
        <v>13</v>
      </c>
      <c r="B6" s="1">
        <v>2427284463</v>
      </c>
      <c r="C6" s="1">
        <v>2662973369</v>
      </c>
      <c r="D6" s="1">
        <v>2472477919</v>
      </c>
      <c r="E6" s="1">
        <v>3079485458</v>
      </c>
      <c r="F6" s="1">
        <v>2058407718</v>
      </c>
      <c r="G6" s="1">
        <v>1830043235</v>
      </c>
    </row>
    <row r="7" spans="1:7" x14ac:dyDescent="0.25">
      <c r="A7" t="s">
        <v>12</v>
      </c>
      <c r="B7" s="1">
        <v>1207629790</v>
      </c>
      <c r="C7" s="1">
        <v>1505435546</v>
      </c>
      <c r="D7" s="1">
        <v>1869614366</v>
      </c>
      <c r="E7" s="1">
        <v>1773905914</v>
      </c>
      <c r="F7" s="1">
        <v>1669575904</v>
      </c>
      <c r="G7" s="1">
        <v>1899424858</v>
      </c>
    </row>
    <row r="8" spans="1:7" x14ac:dyDescent="0.25">
      <c r="A8" t="s">
        <v>9</v>
      </c>
      <c r="B8" s="1">
        <v>4711427042</v>
      </c>
      <c r="C8" s="1">
        <v>3854713554</v>
      </c>
      <c r="D8" s="1">
        <v>4248779464</v>
      </c>
      <c r="E8" s="1">
        <v>4418803597</v>
      </c>
      <c r="F8" s="1">
        <v>3374181474</v>
      </c>
      <c r="G8" s="1">
        <v>3486185729</v>
      </c>
    </row>
    <row r="9" spans="1:7" x14ac:dyDescent="0.25">
      <c r="A9" t="s">
        <v>10</v>
      </c>
      <c r="B9" s="1">
        <v>2834179031</v>
      </c>
      <c r="C9" s="1">
        <v>3256337947</v>
      </c>
      <c r="D9" s="1">
        <v>3126380105</v>
      </c>
      <c r="E9" s="1">
        <v>2588944776</v>
      </c>
      <c r="F9" s="1">
        <v>2494379315</v>
      </c>
      <c r="G9" s="1">
        <v>2328632287</v>
      </c>
    </row>
    <row r="10" spans="1:7" x14ac:dyDescent="0.25">
      <c r="A10" t="s">
        <v>8</v>
      </c>
      <c r="B10" s="1">
        <v>4944887185</v>
      </c>
      <c r="C10" s="1">
        <v>5811122790</v>
      </c>
      <c r="D10" s="1">
        <v>7192725956</v>
      </c>
      <c r="E10" s="1">
        <v>6282894547</v>
      </c>
      <c r="F10" s="1">
        <v>6083877575</v>
      </c>
      <c r="G10" s="1">
        <v>5580183500</v>
      </c>
    </row>
    <row r="11" spans="1:7" x14ac:dyDescent="0.25">
      <c r="A11" t="s">
        <v>17</v>
      </c>
      <c r="B11" s="1">
        <v>486747427</v>
      </c>
      <c r="C11" s="1">
        <v>459819297</v>
      </c>
      <c r="D11" s="1">
        <v>468127066</v>
      </c>
      <c r="E11" s="1">
        <v>454936844</v>
      </c>
      <c r="F11" s="1">
        <v>460881011</v>
      </c>
      <c r="G11" s="1">
        <v>482610964</v>
      </c>
    </row>
    <row r="12" spans="1:7" x14ac:dyDescent="0.25">
      <c r="A12" t="s">
        <v>18</v>
      </c>
      <c r="B12" s="1">
        <v>134913547</v>
      </c>
      <c r="C12" s="1">
        <v>132786405</v>
      </c>
      <c r="D12" s="1">
        <v>151935583</v>
      </c>
      <c r="E12" s="1">
        <v>109695671</v>
      </c>
      <c r="F12" s="1">
        <v>79531998</v>
      </c>
      <c r="G12" s="1">
        <v>123967372</v>
      </c>
    </row>
    <row r="13" spans="1:7" x14ac:dyDescent="0.25">
      <c r="B13" s="1"/>
      <c r="C13" s="1"/>
      <c r="D13" s="1"/>
      <c r="E13" s="1"/>
      <c r="F13" s="1"/>
      <c r="G13" s="1"/>
    </row>
    <row r="14" spans="1:7" x14ac:dyDescent="0.25">
      <c r="A14" t="s">
        <v>22</v>
      </c>
      <c r="B14" s="1">
        <v>22991580672</v>
      </c>
      <c r="C14" s="1">
        <v>24929208393</v>
      </c>
      <c r="D14" s="1">
        <v>26321252091</v>
      </c>
      <c r="E14" s="1">
        <v>24236068424</v>
      </c>
      <c r="F14" s="1">
        <v>21359859247</v>
      </c>
      <c r="G14" s="1">
        <v>21689689603</v>
      </c>
    </row>
    <row r="15" spans="1:7" x14ac:dyDescent="0.25">
      <c r="B15" s="1"/>
      <c r="C15" s="1"/>
      <c r="D15" s="1"/>
      <c r="E15" s="1"/>
      <c r="F15" s="1"/>
      <c r="G15" s="1"/>
    </row>
    <row r="16" spans="1:7" x14ac:dyDescent="0.25">
      <c r="A16" t="s">
        <v>21</v>
      </c>
      <c r="B16" s="1">
        <v>712984714</v>
      </c>
      <c r="C16" s="1">
        <v>879164279</v>
      </c>
      <c r="D16" s="1">
        <v>947112806</v>
      </c>
      <c r="E16" s="1">
        <v>812852181</v>
      </c>
      <c r="F16" s="1">
        <v>969627764</v>
      </c>
      <c r="G16" s="1">
        <v>1159312712</v>
      </c>
    </row>
    <row r="17" spans="1:7" x14ac:dyDescent="0.25">
      <c r="B17" s="1"/>
      <c r="C17" s="1"/>
      <c r="D17" s="1"/>
      <c r="E17" s="1"/>
      <c r="F17" s="1"/>
      <c r="G17" s="1"/>
    </row>
    <row r="18" spans="1:7" x14ac:dyDescent="0.25">
      <c r="A18" t="s">
        <v>31</v>
      </c>
      <c r="B18" s="1">
        <v>5745299015</v>
      </c>
      <c r="C18" s="1">
        <v>6998139166</v>
      </c>
      <c r="D18" s="1">
        <v>6506569204</v>
      </c>
      <c r="E18" s="1">
        <v>5016203247</v>
      </c>
      <c r="F18" s="1">
        <v>4888167094</v>
      </c>
      <c r="G18" s="1">
        <v>5811949220</v>
      </c>
    </row>
    <row r="19" spans="1:7" x14ac:dyDescent="0.25">
      <c r="A19" t="s">
        <v>32</v>
      </c>
      <c r="B19" s="1">
        <v>9558539181</v>
      </c>
      <c r="C19" s="1">
        <v>9150167067</v>
      </c>
      <c r="D19" s="1">
        <v>9822626983</v>
      </c>
      <c r="E19" s="1">
        <v>10596245520</v>
      </c>
      <c r="F19" s="1">
        <v>8322650018</v>
      </c>
      <c r="G19" s="1">
        <v>8521658972</v>
      </c>
    </row>
    <row r="20" spans="1:7" x14ac:dyDescent="0.25">
      <c r="A20" t="s">
        <v>33</v>
      </c>
      <c r="B20" s="1">
        <v>12392718212</v>
      </c>
      <c r="C20" s="1">
        <v>12406505014</v>
      </c>
      <c r="D20" s="1">
        <v>12949007088</v>
      </c>
      <c r="E20" s="1">
        <v>13185190296</v>
      </c>
      <c r="F20" s="1">
        <v>10817029333</v>
      </c>
      <c r="G20" s="1">
        <v>10850291259</v>
      </c>
    </row>
    <row r="21" spans="1:7" x14ac:dyDescent="0.25">
      <c r="A21" t="s">
        <v>23</v>
      </c>
      <c r="B21" s="1">
        <v>18138017227</v>
      </c>
      <c r="C21" s="1">
        <v>19404644180</v>
      </c>
      <c r="D21" s="1">
        <v>19455576292</v>
      </c>
      <c r="E21" s="1">
        <v>18201393543</v>
      </c>
      <c r="F21" s="1">
        <v>15705196427</v>
      </c>
      <c r="G21" s="1">
        <v>16662240479</v>
      </c>
    </row>
    <row r="23" spans="1:7" x14ac:dyDescent="0.25">
      <c r="A23" t="s">
        <v>20</v>
      </c>
    </row>
    <row r="25" spans="1:7" x14ac:dyDescent="0.25">
      <c r="A25" t="s">
        <v>41</v>
      </c>
    </row>
    <row r="26" spans="1:7" x14ac:dyDescent="0.25">
      <c r="A26" t="s">
        <v>0</v>
      </c>
      <c r="B26">
        <v>2012</v>
      </c>
      <c r="C26">
        <v>2013</v>
      </c>
      <c r="D26">
        <v>2014</v>
      </c>
      <c r="E26">
        <v>2015</v>
      </c>
      <c r="F26">
        <v>2016</v>
      </c>
      <c r="G26">
        <v>2017</v>
      </c>
    </row>
    <row r="27" spans="1:7" x14ac:dyDescent="0.25">
      <c r="A27" t="s">
        <v>16</v>
      </c>
      <c r="B27" s="1">
        <f>ROUND(((B2/(SUM(B$14))*B$12)+B2),0)</f>
        <v>931841850</v>
      </c>
      <c r="C27" s="1">
        <f t="shared" ref="C27:G27" si="0">ROUND(((C2/(SUM(C$14))*C$12)+C2),0)</f>
        <v>901936060</v>
      </c>
      <c r="D27" s="1">
        <f t="shared" si="0"/>
        <v>1027412473</v>
      </c>
      <c r="E27" s="1">
        <f t="shared" si="0"/>
        <v>951033070</v>
      </c>
      <c r="F27" s="1">
        <f t="shared" si="0"/>
        <v>852053594</v>
      </c>
      <c r="G27" s="1">
        <f t="shared" si="0"/>
        <v>1212531059</v>
      </c>
    </row>
    <row r="28" spans="1:7" x14ac:dyDescent="0.25">
      <c r="A28" t="s">
        <v>14</v>
      </c>
      <c r="B28" s="1">
        <f>ROUND(((B3/(SUM(B$14))*B$12)+B3),0)</f>
        <v>1713978260</v>
      </c>
      <c r="C28" s="1">
        <f t="shared" ref="C28:G28" si="1">ROUND(((C3/(SUM(C$14))*C$12)+C3),0)</f>
        <v>1449595441</v>
      </c>
      <c r="D28" s="1">
        <f t="shared" si="1"/>
        <v>1637597891</v>
      </c>
      <c r="E28" s="1">
        <f t="shared" si="1"/>
        <v>1145812370</v>
      </c>
      <c r="F28" s="1">
        <f t="shared" si="1"/>
        <v>1142990224</v>
      </c>
      <c r="G28" s="1">
        <f t="shared" si="1"/>
        <v>1473021725</v>
      </c>
    </row>
    <row r="29" spans="1:7" x14ac:dyDescent="0.25">
      <c r="A29" t="s">
        <v>11</v>
      </c>
      <c r="B29" s="1">
        <f>ROUND(((B4/(SUM(B$14))*B$12)+B4),0)</f>
        <v>2416023582</v>
      </c>
      <c r="C29" s="1">
        <f t="shared" ref="C29:G29" si="2">ROUND(((C4/(SUM(C$14))*C$12)+C4),0)</f>
        <v>3800036346</v>
      </c>
      <c r="D29" s="1">
        <f t="shared" si="2"/>
        <v>2926537184</v>
      </c>
      <c r="E29" s="1">
        <f t="shared" si="2"/>
        <v>2125530552</v>
      </c>
      <c r="F29" s="1">
        <f t="shared" si="2"/>
        <v>1938085930</v>
      </c>
      <c r="G29" s="1">
        <f t="shared" si="2"/>
        <v>1993675858</v>
      </c>
    </row>
    <row r="30" spans="1:7" x14ac:dyDescent="0.25">
      <c r="A30" t="s">
        <v>21</v>
      </c>
      <c r="B30" s="1">
        <f t="shared" ref="B30:G30" si="3">B16</f>
        <v>712984714</v>
      </c>
      <c r="C30" s="1">
        <f t="shared" si="3"/>
        <v>879164279</v>
      </c>
      <c r="D30" s="1">
        <f t="shared" si="3"/>
        <v>947112806</v>
      </c>
      <c r="E30" s="1">
        <f t="shared" si="3"/>
        <v>812852181</v>
      </c>
      <c r="F30" s="1">
        <f t="shared" si="3"/>
        <v>969627764</v>
      </c>
      <c r="G30" s="1">
        <f t="shared" si="3"/>
        <v>1159312712</v>
      </c>
    </row>
    <row r="31" spans="1:7" x14ac:dyDescent="0.25">
      <c r="A31" t="s">
        <v>15</v>
      </c>
      <c r="B31" s="1">
        <f>ROUND(((B5/(SUM(B$14))*B$12)+B5),0)</f>
        <v>1219311008</v>
      </c>
      <c r="C31" s="1">
        <f t="shared" ref="C31:G31" si="4">ROUND(((C5/(SUM(C$14))*C$12)+C5),0)</f>
        <v>1133047845</v>
      </c>
      <c r="D31" s="1">
        <f t="shared" si="4"/>
        <v>1238865361</v>
      </c>
      <c r="E31" s="1">
        <f t="shared" si="4"/>
        <v>1330043380</v>
      </c>
      <c r="F31" s="1">
        <f t="shared" si="4"/>
        <v>1225029315</v>
      </c>
      <c r="G31" s="1">
        <f t="shared" si="4"/>
        <v>1313469619</v>
      </c>
    </row>
    <row r="32" spans="1:7" x14ac:dyDescent="0.25">
      <c r="A32" t="s">
        <v>13</v>
      </c>
      <c r="B32" s="1">
        <f t="shared" ref="B32:G32" si="5">ROUND(((B6/(SUM(B$14))*B$12)+B6),0)</f>
        <v>2441527658</v>
      </c>
      <c r="C32" s="1">
        <f>ROUND(((C6/(SUM(C$14))*C$12)+C6),0)</f>
        <v>2677157801</v>
      </c>
      <c r="D32" s="1">
        <f t="shared" si="5"/>
        <v>2486749937</v>
      </c>
      <c r="E32" s="1">
        <f t="shared" si="5"/>
        <v>3093423619</v>
      </c>
      <c r="F32" s="1">
        <f t="shared" si="5"/>
        <v>2066072061</v>
      </c>
      <c r="G32" s="1">
        <f t="shared" si="5"/>
        <v>1840502843</v>
      </c>
    </row>
    <row r="33" spans="1:7" x14ac:dyDescent="0.25">
      <c r="A33" t="s">
        <v>12</v>
      </c>
      <c r="B33" s="1">
        <f t="shared" ref="B33:G33" si="6">ROUND(((B7/(SUM(B$14))*B$12)+B7),0)</f>
        <v>1214716107</v>
      </c>
      <c r="C33" s="1">
        <f t="shared" si="6"/>
        <v>1513454307</v>
      </c>
      <c r="D33" s="1">
        <f t="shared" si="6"/>
        <v>1880406442</v>
      </c>
      <c r="E33" s="1">
        <f t="shared" si="6"/>
        <v>1781934848</v>
      </c>
      <c r="F33" s="1">
        <f t="shared" si="6"/>
        <v>1675792457</v>
      </c>
      <c r="G33" s="1">
        <f t="shared" si="6"/>
        <v>1910281016</v>
      </c>
    </row>
    <row r="34" spans="1:7" x14ac:dyDescent="0.25">
      <c r="A34" t="s">
        <v>9</v>
      </c>
      <c r="B34" s="1">
        <f t="shared" ref="B34:G34" si="7">ROUND(((B8/(SUM(B$14))*B$12)+B8),0)</f>
        <v>4739073481</v>
      </c>
      <c r="C34" s="1">
        <f t="shared" si="7"/>
        <v>3875245837</v>
      </c>
      <c r="D34" s="1">
        <f t="shared" si="7"/>
        <v>4273304923</v>
      </c>
      <c r="E34" s="1">
        <f t="shared" si="7"/>
        <v>4438803690</v>
      </c>
      <c r="F34" s="1">
        <f t="shared" si="7"/>
        <v>3386745012</v>
      </c>
      <c r="G34" s="1">
        <f t="shared" si="7"/>
        <v>3506111016</v>
      </c>
    </row>
    <row r="35" spans="1:7" x14ac:dyDescent="0.25">
      <c r="A35" t="s">
        <v>10</v>
      </c>
      <c r="B35" s="1">
        <f t="shared" ref="B35:G35" si="8">ROUND(((B9/(SUM(B$14))*B$12)+B9),0)</f>
        <v>2850809864</v>
      </c>
      <c r="C35" s="1">
        <f t="shared" si="8"/>
        <v>3273682959</v>
      </c>
      <c r="D35" s="1">
        <f t="shared" si="8"/>
        <v>3144426677</v>
      </c>
      <c r="E35" s="1">
        <f t="shared" si="8"/>
        <v>2600662685</v>
      </c>
      <c r="F35" s="1">
        <f t="shared" si="8"/>
        <v>2503666968</v>
      </c>
      <c r="G35" s="1">
        <f t="shared" si="8"/>
        <v>2341941580</v>
      </c>
    </row>
    <row r="36" spans="1:7" x14ac:dyDescent="0.25">
      <c r="A36" t="s">
        <v>8</v>
      </c>
      <c r="B36" s="1">
        <f t="shared" ref="B36:G36" si="9">ROUND(((B10/(SUM(B$14))*B$12)+B10),0)</f>
        <v>4973903558</v>
      </c>
      <c r="C36" s="1">
        <f t="shared" si="9"/>
        <v>5842075963</v>
      </c>
      <c r="D36" s="1">
        <f t="shared" si="9"/>
        <v>7234244916</v>
      </c>
      <c r="E36" s="1">
        <f t="shared" si="9"/>
        <v>6311331764</v>
      </c>
      <c r="F36" s="1">
        <f t="shared" si="9"/>
        <v>6106530484</v>
      </c>
      <c r="G36" s="1">
        <f t="shared" si="9"/>
        <v>5612077026</v>
      </c>
    </row>
    <row r="37" spans="1:7" x14ac:dyDescent="0.25">
      <c r="A37" t="s">
        <v>17</v>
      </c>
      <c r="B37" s="1">
        <f t="shared" ref="B37:G37" si="10">ROUND(((B11/(SUM(B$14))*B$12)+B11),0)</f>
        <v>489603639</v>
      </c>
      <c r="C37" s="1">
        <f t="shared" si="10"/>
        <v>462268542</v>
      </c>
      <c r="D37" s="1">
        <f t="shared" si="10"/>
        <v>470829261</v>
      </c>
      <c r="E37" s="1">
        <f t="shared" si="10"/>
        <v>456995949</v>
      </c>
      <c r="F37" s="1">
        <f t="shared" si="10"/>
        <v>462597070</v>
      </c>
      <c r="G37" s="1">
        <f t="shared" si="10"/>
        <v>485369326</v>
      </c>
    </row>
    <row r="38" spans="1:7" x14ac:dyDescent="0.25">
      <c r="B38" s="1"/>
      <c r="C38" s="1"/>
      <c r="D38" s="1"/>
      <c r="E38" s="1"/>
      <c r="F38" s="1"/>
      <c r="G38" s="1"/>
    </row>
    <row r="39" spans="1:7" x14ac:dyDescent="0.25">
      <c r="B39" s="1"/>
      <c r="C39" s="1"/>
      <c r="D39" s="1"/>
      <c r="E39" s="1"/>
      <c r="F39" s="1"/>
      <c r="G39" s="1"/>
    </row>
    <row r="40" spans="1:7" x14ac:dyDescent="0.25">
      <c r="A40" t="s">
        <v>22</v>
      </c>
      <c r="B40" s="1">
        <f t="shared" ref="B40:G40" si="11">ROUND(((B14/(SUM(B$2:B$14))*B$12)+B14),0)</f>
        <v>23059037446</v>
      </c>
      <c r="C40" s="1">
        <f t="shared" si="11"/>
        <v>24995601596</v>
      </c>
      <c r="D40" s="1">
        <f t="shared" si="11"/>
        <v>26397219883</v>
      </c>
      <c r="E40" s="1">
        <f t="shared" si="11"/>
        <v>24290916260</v>
      </c>
      <c r="F40" s="1">
        <f t="shared" si="11"/>
        <v>21399625246</v>
      </c>
      <c r="G40" s="1">
        <f t="shared" si="11"/>
        <v>21751673289</v>
      </c>
    </row>
    <row r="41" spans="1:7" x14ac:dyDescent="0.25">
      <c r="B41" s="1"/>
      <c r="C41" s="1"/>
      <c r="D41" s="1"/>
      <c r="E41" s="1"/>
      <c r="F41" s="1"/>
      <c r="G41" s="1"/>
    </row>
    <row r="42" spans="1:7" x14ac:dyDescent="0.25">
      <c r="B42" s="1"/>
      <c r="C42" s="1"/>
      <c r="D42" s="1"/>
      <c r="E42" s="1"/>
      <c r="F42" s="1"/>
      <c r="G42" s="1"/>
    </row>
    <row r="43" spans="1:7" x14ac:dyDescent="0.25">
      <c r="A43" t="s">
        <v>31</v>
      </c>
      <c r="B43" s="1">
        <f>SUM(B27:B30)</f>
        <v>5774828406</v>
      </c>
      <c r="C43" s="1">
        <f t="shared" ref="C43:G43" si="12">SUM(C27:C30)</f>
        <v>7030732126</v>
      </c>
      <c r="D43" s="1">
        <f t="shared" si="12"/>
        <v>6538660354</v>
      </c>
      <c r="E43" s="1">
        <f t="shared" si="12"/>
        <v>5035228173</v>
      </c>
      <c r="F43" s="1">
        <f t="shared" si="12"/>
        <v>4902757512</v>
      </c>
      <c r="G43" s="1">
        <f t="shared" si="12"/>
        <v>5838541354</v>
      </c>
    </row>
    <row r="44" spans="1:7" x14ac:dyDescent="0.25">
      <c r="A44" t="s">
        <v>32</v>
      </c>
      <c r="B44" s="1">
        <f>SUM(B31:B34)</f>
        <v>9614628254</v>
      </c>
      <c r="C44" s="1">
        <f t="shared" ref="C44:G44" si="13">SUM(C31:C34)</f>
        <v>9198905790</v>
      </c>
      <c r="D44" s="1">
        <f t="shared" si="13"/>
        <v>9879326663</v>
      </c>
      <c r="E44" s="1">
        <f t="shared" si="13"/>
        <v>10644205537</v>
      </c>
      <c r="F44" s="1">
        <f t="shared" si="13"/>
        <v>8353638845</v>
      </c>
      <c r="G44" s="1">
        <f t="shared" si="13"/>
        <v>8570364494</v>
      </c>
    </row>
    <row r="45" spans="1:7" x14ac:dyDescent="0.25">
      <c r="A45" t="s">
        <v>33</v>
      </c>
      <c r="B45" s="1">
        <f>SUM(B31:B35)</f>
        <v>12465438118</v>
      </c>
      <c r="C45" s="1">
        <f t="shared" ref="C45:G45" si="14">SUM(C31:C35)</f>
        <v>12472588749</v>
      </c>
      <c r="D45" s="1">
        <f t="shared" si="14"/>
        <v>13023753340</v>
      </c>
      <c r="E45" s="1">
        <f t="shared" si="14"/>
        <v>13244868222</v>
      </c>
      <c r="F45" s="1">
        <f t="shared" si="14"/>
        <v>10857305813</v>
      </c>
      <c r="G45" s="1">
        <f t="shared" si="14"/>
        <v>10912306074</v>
      </c>
    </row>
    <row r="46" spans="1:7" x14ac:dyDescent="0.25">
      <c r="A46" t="s">
        <v>23</v>
      </c>
      <c r="B46" s="1">
        <f>SUM(B27:B35)</f>
        <v>18240266524</v>
      </c>
      <c r="C46" s="1">
        <f t="shared" ref="C46:G46" si="15">SUM(C27:C35)</f>
        <v>19503320875</v>
      </c>
      <c r="D46" s="1">
        <f t="shared" si="15"/>
        <v>19562413694</v>
      </c>
      <c r="E46" s="1">
        <f t="shared" si="15"/>
        <v>18280096395</v>
      </c>
      <c r="F46" s="1">
        <f t="shared" si="15"/>
        <v>15760063325</v>
      </c>
      <c r="G46" s="1">
        <f t="shared" si="15"/>
        <v>16750847428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workbookViewId="0">
      <selection activeCell="D10" sqref="D10"/>
    </sheetView>
  </sheetViews>
  <sheetFormatPr defaultRowHeight="15" x14ac:dyDescent="0.25"/>
  <cols>
    <col min="1" max="1" width="10.5703125" bestFit="1" customWidth="1"/>
    <col min="2" max="11" width="18.140625" bestFit="1" customWidth="1"/>
    <col min="12" max="14" width="19.140625" bestFit="1" customWidth="1"/>
  </cols>
  <sheetData>
    <row r="1" spans="1:14" x14ac:dyDescent="0.25">
      <c r="A1" t="s">
        <v>0</v>
      </c>
      <c r="B1" s="2" t="s">
        <v>42</v>
      </c>
      <c r="C1" s="2" t="s">
        <v>43</v>
      </c>
      <c r="D1" s="2" t="s">
        <v>44</v>
      </c>
      <c r="E1" s="2" t="s">
        <v>50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31</v>
      </c>
      <c r="L1" s="2" t="s">
        <v>32</v>
      </c>
      <c r="M1" s="2" t="s">
        <v>33</v>
      </c>
      <c r="N1" s="2" t="s">
        <v>23</v>
      </c>
    </row>
    <row r="2" spans="1:14" x14ac:dyDescent="0.25">
      <c r="A2">
        <v>2012</v>
      </c>
      <c r="B2" s="3">
        <v>931841850</v>
      </c>
      <c r="C2" s="3">
        <v>1713978260</v>
      </c>
      <c r="D2" s="3">
        <v>2416023582</v>
      </c>
      <c r="E2" s="3">
        <v>712984714</v>
      </c>
      <c r="F2" s="3">
        <v>1219311008</v>
      </c>
      <c r="G2" s="3">
        <v>2441527658</v>
      </c>
      <c r="H2" s="3">
        <v>1214716107</v>
      </c>
      <c r="I2" s="3">
        <v>4739073481</v>
      </c>
      <c r="J2" s="3">
        <v>2850809864</v>
      </c>
      <c r="K2" s="3">
        <v>5774828406</v>
      </c>
      <c r="L2" s="3">
        <v>9614628254</v>
      </c>
      <c r="M2" s="3">
        <v>12465438118</v>
      </c>
      <c r="N2" s="3">
        <v>18240266524</v>
      </c>
    </row>
    <row r="3" spans="1:14" x14ac:dyDescent="0.25">
      <c r="A3">
        <v>2013</v>
      </c>
      <c r="B3" s="3">
        <v>901936060</v>
      </c>
      <c r="C3" s="3">
        <v>1449595441</v>
      </c>
      <c r="D3" s="3">
        <v>3800036346</v>
      </c>
      <c r="E3" s="3">
        <v>879164279</v>
      </c>
      <c r="F3" s="3">
        <v>1133047845</v>
      </c>
      <c r="G3" s="3">
        <v>2677157801</v>
      </c>
      <c r="H3" s="3">
        <v>1513454307</v>
      </c>
      <c r="I3" s="3">
        <v>3875245837</v>
      </c>
      <c r="J3" s="3">
        <v>3273682959</v>
      </c>
      <c r="K3" s="3">
        <v>7030732126</v>
      </c>
      <c r="L3" s="3">
        <v>9198905790</v>
      </c>
      <c r="M3" s="3">
        <v>12472588749</v>
      </c>
      <c r="N3" s="3">
        <v>19503320875</v>
      </c>
    </row>
    <row r="4" spans="1:14" x14ac:dyDescent="0.25">
      <c r="A4">
        <v>2014</v>
      </c>
      <c r="B4" s="3">
        <v>1027412473</v>
      </c>
      <c r="C4" s="3">
        <v>1637597891</v>
      </c>
      <c r="D4" s="3">
        <v>2926537184</v>
      </c>
      <c r="E4" s="3">
        <v>947112806</v>
      </c>
      <c r="F4" s="3">
        <v>1238865361</v>
      </c>
      <c r="G4" s="3">
        <v>2486749937</v>
      </c>
      <c r="H4" s="3">
        <v>1880406442</v>
      </c>
      <c r="I4" s="3">
        <v>4273304923</v>
      </c>
      <c r="J4" s="3">
        <v>3144426677</v>
      </c>
      <c r="K4" s="3">
        <v>6538660354</v>
      </c>
      <c r="L4" s="3">
        <v>9879326663</v>
      </c>
      <c r="M4" s="3">
        <v>13023753340</v>
      </c>
      <c r="N4" s="3">
        <v>19562413694</v>
      </c>
    </row>
    <row r="5" spans="1:14" x14ac:dyDescent="0.25">
      <c r="A5">
        <v>2015</v>
      </c>
      <c r="B5" s="3">
        <v>951033070</v>
      </c>
      <c r="C5" s="3">
        <v>1145812370</v>
      </c>
      <c r="D5" s="3">
        <v>2125530552</v>
      </c>
      <c r="E5" s="3">
        <v>812852181</v>
      </c>
      <c r="F5" s="3">
        <v>1330043380</v>
      </c>
      <c r="G5" s="3">
        <v>3093423619</v>
      </c>
      <c r="H5" s="3">
        <v>1781934848</v>
      </c>
      <c r="I5" s="3">
        <v>4438803690</v>
      </c>
      <c r="J5" s="3">
        <v>2600662685</v>
      </c>
      <c r="K5" s="3">
        <v>5035228173</v>
      </c>
      <c r="L5" s="3">
        <v>10644205537</v>
      </c>
      <c r="M5" s="3">
        <v>13244868222</v>
      </c>
      <c r="N5" s="3">
        <v>18280096395</v>
      </c>
    </row>
    <row r="6" spans="1:14" x14ac:dyDescent="0.25">
      <c r="A6">
        <v>2016</v>
      </c>
      <c r="B6" s="3">
        <v>852053594</v>
      </c>
      <c r="C6" s="3">
        <v>1142990224</v>
      </c>
      <c r="D6" s="3">
        <v>1938085930</v>
      </c>
      <c r="E6" s="3">
        <v>969627764</v>
      </c>
      <c r="F6" s="3">
        <v>1225029315</v>
      </c>
      <c r="G6" s="3">
        <v>2066072061</v>
      </c>
      <c r="H6" s="3">
        <v>1675792457</v>
      </c>
      <c r="I6" s="3">
        <v>3386745012</v>
      </c>
      <c r="J6" s="3">
        <v>2503666968</v>
      </c>
      <c r="K6" s="3">
        <v>4902757512</v>
      </c>
      <c r="L6" s="3">
        <v>8353638845</v>
      </c>
      <c r="M6" s="3">
        <v>10857305813</v>
      </c>
      <c r="N6" s="3">
        <v>15760063325</v>
      </c>
    </row>
    <row r="7" spans="1:14" x14ac:dyDescent="0.25">
      <c r="A7">
        <v>2017</v>
      </c>
      <c r="B7" s="3">
        <v>1212531059</v>
      </c>
      <c r="C7" s="3">
        <v>1473021725</v>
      </c>
      <c r="D7" s="3">
        <v>1993675858</v>
      </c>
      <c r="E7" s="3">
        <v>1159312712</v>
      </c>
      <c r="F7" s="3">
        <v>1313469619</v>
      </c>
      <c r="G7" s="3">
        <v>1840502843</v>
      </c>
      <c r="H7" s="3">
        <v>1910281016</v>
      </c>
      <c r="I7" s="3">
        <v>3506111016</v>
      </c>
      <c r="J7" s="3">
        <v>2341941580</v>
      </c>
      <c r="K7" s="3">
        <v>5838541354</v>
      </c>
      <c r="L7" s="3">
        <v>8570364494</v>
      </c>
      <c r="M7" s="3">
        <v>10912306074</v>
      </c>
      <c r="N7" s="3">
        <v>16750847428</v>
      </c>
    </row>
    <row r="10" spans="1:14" x14ac:dyDescent="0.25">
      <c r="A10">
        <v>2012</v>
      </c>
      <c r="B10">
        <v>1.0676237183916992</v>
      </c>
      <c r="D10" t="s">
        <v>51</v>
      </c>
    </row>
    <row r="11" spans="1:14" x14ac:dyDescent="0.25">
      <c r="A11">
        <v>2013</v>
      </c>
      <c r="B11">
        <v>1.0522113523102734</v>
      </c>
    </row>
    <row r="12" spans="1:14" x14ac:dyDescent="0.25">
      <c r="A12">
        <v>2014</v>
      </c>
      <c r="B12">
        <v>1.0354149770186798</v>
      </c>
    </row>
    <row r="13" spans="1:14" x14ac:dyDescent="0.25">
      <c r="A13">
        <v>2015</v>
      </c>
      <c r="B13">
        <v>1.0341874211587616</v>
      </c>
    </row>
    <row r="14" spans="1:14" x14ac:dyDescent="0.25">
      <c r="A14">
        <v>2016</v>
      </c>
      <c r="B14">
        <v>1.0213035453143104</v>
      </c>
    </row>
    <row r="15" spans="1:14" x14ac:dyDescent="0.25">
      <c r="A15">
        <v>2017</v>
      </c>
      <c r="B15">
        <v>1</v>
      </c>
    </row>
    <row r="16" spans="1:14" x14ac:dyDescent="0.25">
      <c r="B16" s="4"/>
    </row>
    <row r="17" spans="1:14" x14ac:dyDescent="0.25">
      <c r="A17" s="3" t="s">
        <v>0</v>
      </c>
      <c r="B17" s="3" t="s">
        <v>42</v>
      </c>
      <c r="C17" s="3" t="s">
        <v>43</v>
      </c>
      <c r="D17" s="3" t="s">
        <v>44</v>
      </c>
      <c r="E17" s="3" t="s">
        <v>50</v>
      </c>
      <c r="F17" s="3" t="s">
        <v>45</v>
      </c>
      <c r="G17" s="3" t="s">
        <v>46</v>
      </c>
      <c r="H17" s="3" t="s">
        <v>47</v>
      </c>
      <c r="I17" s="3" t="s">
        <v>48</v>
      </c>
      <c r="J17" s="3" t="s">
        <v>49</v>
      </c>
      <c r="K17" s="3" t="s">
        <v>31</v>
      </c>
      <c r="L17" s="3" t="s">
        <v>32</v>
      </c>
      <c r="M17" s="3" t="s">
        <v>33</v>
      </c>
      <c r="N17" s="3" t="s">
        <v>23</v>
      </c>
    </row>
    <row r="18" spans="1:14" x14ac:dyDescent="0.25">
      <c r="A18">
        <v>2012</v>
      </c>
      <c r="B18" s="5">
        <f>ROUND(B2*$B10,0)</f>
        <v>994856461</v>
      </c>
      <c r="C18" s="5">
        <f t="shared" ref="C18:J18" si="0">ROUND(C2*$B10,0)</f>
        <v>1829883843</v>
      </c>
      <c r="D18" s="5">
        <f t="shared" si="0"/>
        <v>2579404080</v>
      </c>
      <c r="E18" s="5">
        <f t="shared" si="0"/>
        <v>761199392</v>
      </c>
      <c r="F18" s="5">
        <f t="shared" si="0"/>
        <v>1301765352</v>
      </c>
      <c r="G18" s="5">
        <f t="shared" si="0"/>
        <v>2606632837</v>
      </c>
      <c r="H18" s="5">
        <f t="shared" si="0"/>
        <v>1296859727</v>
      </c>
      <c r="I18" s="5">
        <f t="shared" si="0"/>
        <v>5059547252</v>
      </c>
      <c r="J18" s="5">
        <f t="shared" si="0"/>
        <v>3043592227</v>
      </c>
      <c r="K18" s="5">
        <f>SUM(B18:E18)</f>
        <v>6165343776</v>
      </c>
      <c r="L18" s="5">
        <f>SUM(F18:I18)</f>
        <v>10264805168</v>
      </c>
      <c r="M18" s="5">
        <f>SUM(F18:J18)</f>
        <v>13308397395</v>
      </c>
      <c r="N18" s="5">
        <f>SUM(K18,M18)</f>
        <v>19473741171</v>
      </c>
    </row>
    <row r="19" spans="1:14" x14ac:dyDescent="0.25">
      <c r="A19">
        <v>2013</v>
      </c>
      <c r="B19" s="5">
        <f t="shared" ref="B19:J19" si="1">ROUND(B3*$B11,0)</f>
        <v>949027361</v>
      </c>
      <c r="C19" s="5">
        <f t="shared" si="1"/>
        <v>1525280779</v>
      </c>
      <c r="D19" s="5">
        <f t="shared" si="1"/>
        <v>3998441382</v>
      </c>
      <c r="E19" s="5">
        <f t="shared" si="1"/>
        <v>925066635</v>
      </c>
      <c r="F19" s="5">
        <f t="shared" si="1"/>
        <v>1192205805</v>
      </c>
      <c r="G19" s="5">
        <f t="shared" si="1"/>
        <v>2816935830</v>
      </c>
      <c r="H19" s="5">
        <f t="shared" si="1"/>
        <v>1592473803</v>
      </c>
      <c r="I19" s="5">
        <f t="shared" si="1"/>
        <v>4077577663</v>
      </c>
      <c r="J19" s="5">
        <f t="shared" si="1"/>
        <v>3444606373</v>
      </c>
      <c r="K19" s="5">
        <f t="shared" ref="K19:K23" si="2">SUM(B19:E19)</f>
        <v>7397816157</v>
      </c>
      <c r="L19" s="5">
        <f t="shared" ref="L19:L23" si="3">SUM(F19:I19)</f>
        <v>9679193101</v>
      </c>
      <c r="M19" s="5">
        <f t="shared" ref="M19:M23" si="4">SUM(F19:J19)</f>
        <v>13123799474</v>
      </c>
      <c r="N19" s="5">
        <f t="shared" ref="N19:N23" si="5">SUM(K19,M19)</f>
        <v>20521615631</v>
      </c>
    </row>
    <row r="20" spans="1:14" x14ac:dyDescent="0.25">
      <c r="A20">
        <v>2014</v>
      </c>
      <c r="B20" s="5">
        <f t="shared" ref="B20:J20" si="6">ROUND(B4*$B12,0)</f>
        <v>1063798262</v>
      </c>
      <c r="C20" s="5">
        <f t="shared" si="6"/>
        <v>1695593383</v>
      </c>
      <c r="D20" s="5">
        <f t="shared" si="6"/>
        <v>3030180431</v>
      </c>
      <c r="E20" s="5">
        <f t="shared" si="6"/>
        <v>980654784</v>
      </c>
      <c r="F20" s="5">
        <f t="shared" si="6"/>
        <v>1282739749</v>
      </c>
      <c r="G20" s="5">
        <f t="shared" si="6"/>
        <v>2574818129</v>
      </c>
      <c r="H20" s="5">
        <f t="shared" si="6"/>
        <v>1947000993</v>
      </c>
      <c r="I20" s="5">
        <f t="shared" si="6"/>
        <v>4424643919</v>
      </c>
      <c r="J20" s="5">
        <f t="shared" si="6"/>
        <v>3255786476</v>
      </c>
      <c r="K20" s="5">
        <f t="shared" si="2"/>
        <v>6770226860</v>
      </c>
      <c r="L20" s="5">
        <f t="shared" si="3"/>
        <v>10229202790</v>
      </c>
      <c r="M20" s="5">
        <f t="shared" si="4"/>
        <v>13484989266</v>
      </c>
      <c r="N20" s="5">
        <f t="shared" si="5"/>
        <v>20255216126</v>
      </c>
    </row>
    <row r="21" spans="1:14" x14ac:dyDescent="0.25">
      <c r="A21">
        <v>2015</v>
      </c>
      <c r="B21" s="5">
        <f t="shared" ref="B21:J21" si="7">ROUND(B5*$B13,0)</f>
        <v>983546438</v>
      </c>
      <c r="C21" s="5">
        <f t="shared" si="7"/>
        <v>1184984740</v>
      </c>
      <c r="D21" s="5">
        <f t="shared" si="7"/>
        <v>2198196960</v>
      </c>
      <c r="E21" s="5">
        <f t="shared" si="7"/>
        <v>840641501</v>
      </c>
      <c r="F21" s="5">
        <f t="shared" si="7"/>
        <v>1375514133</v>
      </c>
      <c r="G21" s="5">
        <f t="shared" si="7"/>
        <v>3199179795</v>
      </c>
      <c r="H21" s="5">
        <f t="shared" si="7"/>
        <v>1842854605</v>
      </c>
      <c r="I21" s="5">
        <f t="shared" si="7"/>
        <v>4590554941</v>
      </c>
      <c r="J21" s="5">
        <f t="shared" si="7"/>
        <v>2689572636</v>
      </c>
      <c r="K21" s="5">
        <f t="shared" si="2"/>
        <v>5207369639</v>
      </c>
      <c r="L21" s="5">
        <f t="shared" si="3"/>
        <v>11008103474</v>
      </c>
      <c r="M21" s="5">
        <f t="shared" si="4"/>
        <v>13697676110</v>
      </c>
      <c r="N21" s="5">
        <f t="shared" si="5"/>
        <v>18905045749</v>
      </c>
    </row>
    <row r="22" spans="1:14" x14ac:dyDescent="0.25">
      <c r="A22">
        <v>2016</v>
      </c>
      <c r="B22" s="5">
        <f t="shared" ref="B22:J22" si="8">ROUND(B6*$B14,0)</f>
        <v>870205356</v>
      </c>
      <c r="C22" s="5">
        <f t="shared" si="8"/>
        <v>1167339968</v>
      </c>
      <c r="D22" s="5">
        <f t="shared" si="8"/>
        <v>1979374031</v>
      </c>
      <c r="E22" s="5">
        <f t="shared" si="8"/>
        <v>990284273</v>
      </c>
      <c r="F22" s="5">
        <f t="shared" si="8"/>
        <v>1251126783</v>
      </c>
      <c r="G22" s="5">
        <f t="shared" si="8"/>
        <v>2110086721</v>
      </c>
      <c r="H22" s="5">
        <f t="shared" si="8"/>
        <v>1711492778</v>
      </c>
      <c r="I22" s="5">
        <f t="shared" si="8"/>
        <v>3458894688</v>
      </c>
      <c r="J22" s="5">
        <f t="shared" si="8"/>
        <v>2557003951</v>
      </c>
      <c r="K22" s="5">
        <f t="shared" si="2"/>
        <v>5007203628</v>
      </c>
      <c r="L22" s="5">
        <f t="shared" si="3"/>
        <v>8531600970</v>
      </c>
      <c r="M22" s="5">
        <f t="shared" si="4"/>
        <v>11088604921</v>
      </c>
      <c r="N22" s="5">
        <f t="shared" si="5"/>
        <v>16095808549</v>
      </c>
    </row>
    <row r="23" spans="1:14" x14ac:dyDescent="0.25">
      <c r="A23">
        <v>2017</v>
      </c>
      <c r="B23" s="5">
        <f t="shared" ref="B23:J23" si="9">ROUND(B7*$B15,0)</f>
        <v>1212531059</v>
      </c>
      <c r="C23" s="5">
        <f t="shared" si="9"/>
        <v>1473021725</v>
      </c>
      <c r="D23" s="5">
        <f t="shared" si="9"/>
        <v>1993675858</v>
      </c>
      <c r="E23" s="5">
        <f t="shared" si="9"/>
        <v>1159312712</v>
      </c>
      <c r="F23" s="5">
        <f t="shared" si="9"/>
        <v>1313469619</v>
      </c>
      <c r="G23" s="5">
        <f t="shared" si="9"/>
        <v>1840502843</v>
      </c>
      <c r="H23" s="5">
        <f t="shared" si="9"/>
        <v>1910281016</v>
      </c>
      <c r="I23" s="5">
        <f t="shared" si="9"/>
        <v>3506111016</v>
      </c>
      <c r="J23" s="5">
        <f t="shared" si="9"/>
        <v>2341941580</v>
      </c>
      <c r="K23" s="5">
        <f t="shared" si="2"/>
        <v>5838541354</v>
      </c>
      <c r="L23" s="5">
        <f t="shared" si="3"/>
        <v>8570364494</v>
      </c>
      <c r="M23" s="5">
        <f t="shared" si="4"/>
        <v>10912306074</v>
      </c>
      <c r="N23" s="5">
        <f t="shared" si="5"/>
        <v>16750847428</v>
      </c>
    </row>
    <row r="29" spans="1:14" x14ac:dyDescent="0.25">
      <c r="A29" t="s">
        <v>0</v>
      </c>
      <c r="B29" t="s">
        <v>42</v>
      </c>
      <c r="C29" t="s">
        <v>43</v>
      </c>
      <c r="D29" t="s">
        <v>44</v>
      </c>
      <c r="E29" t="s">
        <v>50</v>
      </c>
      <c r="F29" t="s">
        <v>45</v>
      </c>
      <c r="G29" t="s">
        <v>46</v>
      </c>
      <c r="H29" t="s">
        <v>47</v>
      </c>
      <c r="I29" t="s">
        <v>48</v>
      </c>
      <c r="J29" t="s">
        <v>49</v>
      </c>
      <c r="K29" t="s">
        <v>31</v>
      </c>
      <c r="L29" t="s">
        <v>32</v>
      </c>
      <c r="M29" t="s">
        <v>33</v>
      </c>
      <c r="N29" t="s">
        <v>23</v>
      </c>
    </row>
    <row r="30" spans="1:14" x14ac:dyDescent="0.25">
      <c r="A30">
        <v>2012</v>
      </c>
      <c r="B30" s="6">
        <f>ROUND(B18/1000000000,3)</f>
        <v>0.995</v>
      </c>
      <c r="C30" s="6">
        <f t="shared" ref="C30:N30" si="10">ROUND(C18/1000000000,3)</f>
        <v>1.83</v>
      </c>
      <c r="D30" s="6">
        <f t="shared" si="10"/>
        <v>2.5790000000000002</v>
      </c>
      <c r="E30" s="6">
        <f t="shared" si="10"/>
        <v>0.76100000000000001</v>
      </c>
      <c r="F30" s="6">
        <f t="shared" si="10"/>
        <v>1.302</v>
      </c>
      <c r="G30" s="6">
        <f t="shared" si="10"/>
        <v>2.6070000000000002</v>
      </c>
      <c r="H30" s="6">
        <f t="shared" si="10"/>
        <v>1.2969999999999999</v>
      </c>
      <c r="I30" s="6">
        <f t="shared" si="10"/>
        <v>5.0599999999999996</v>
      </c>
      <c r="J30" s="6">
        <f t="shared" si="10"/>
        <v>3.044</v>
      </c>
      <c r="K30" s="6">
        <f t="shared" si="10"/>
        <v>6.165</v>
      </c>
      <c r="L30" s="6">
        <f t="shared" si="10"/>
        <v>10.265000000000001</v>
      </c>
      <c r="M30" s="6">
        <f t="shared" si="10"/>
        <v>13.308</v>
      </c>
      <c r="N30" s="6">
        <f t="shared" si="10"/>
        <v>19.474</v>
      </c>
    </row>
    <row r="31" spans="1:14" x14ac:dyDescent="0.25">
      <c r="A31">
        <v>2013</v>
      </c>
      <c r="B31" s="6">
        <f t="shared" ref="B31:N31" si="11">ROUND(B19/1000000000,3)</f>
        <v>0.94899999999999995</v>
      </c>
      <c r="C31" s="6">
        <f t="shared" si="11"/>
        <v>1.5249999999999999</v>
      </c>
      <c r="D31" s="6">
        <f t="shared" si="11"/>
        <v>3.9980000000000002</v>
      </c>
      <c r="E31" s="6">
        <f t="shared" si="11"/>
        <v>0.92500000000000004</v>
      </c>
      <c r="F31" s="6">
        <f t="shared" si="11"/>
        <v>1.1919999999999999</v>
      </c>
      <c r="G31" s="6">
        <f t="shared" si="11"/>
        <v>2.8170000000000002</v>
      </c>
      <c r="H31" s="6">
        <f t="shared" si="11"/>
        <v>1.5920000000000001</v>
      </c>
      <c r="I31" s="6">
        <f t="shared" si="11"/>
        <v>4.0780000000000003</v>
      </c>
      <c r="J31" s="6">
        <f t="shared" si="11"/>
        <v>3.4449999999999998</v>
      </c>
      <c r="K31" s="6">
        <f t="shared" si="11"/>
        <v>7.3979999999999997</v>
      </c>
      <c r="L31" s="6">
        <f t="shared" si="11"/>
        <v>9.6790000000000003</v>
      </c>
      <c r="M31" s="6">
        <f t="shared" si="11"/>
        <v>13.124000000000001</v>
      </c>
      <c r="N31" s="6">
        <f t="shared" si="11"/>
        <v>20.521999999999998</v>
      </c>
    </row>
    <row r="32" spans="1:14" x14ac:dyDescent="0.25">
      <c r="A32">
        <v>2014</v>
      </c>
      <c r="B32" s="6">
        <f t="shared" ref="B32:N32" si="12">ROUND(B20/1000000000,3)</f>
        <v>1.0640000000000001</v>
      </c>
      <c r="C32" s="6">
        <f t="shared" si="12"/>
        <v>1.696</v>
      </c>
      <c r="D32" s="6">
        <f t="shared" si="12"/>
        <v>3.03</v>
      </c>
      <c r="E32" s="6">
        <f t="shared" si="12"/>
        <v>0.98099999999999998</v>
      </c>
      <c r="F32" s="6">
        <f t="shared" si="12"/>
        <v>1.2829999999999999</v>
      </c>
      <c r="G32" s="6">
        <f t="shared" si="12"/>
        <v>2.5750000000000002</v>
      </c>
      <c r="H32" s="6">
        <f t="shared" si="12"/>
        <v>1.9470000000000001</v>
      </c>
      <c r="I32" s="6">
        <f t="shared" si="12"/>
        <v>4.4249999999999998</v>
      </c>
      <c r="J32" s="6">
        <f t="shared" si="12"/>
        <v>3.2559999999999998</v>
      </c>
      <c r="K32" s="6">
        <f t="shared" si="12"/>
        <v>6.77</v>
      </c>
      <c r="L32" s="6">
        <f t="shared" si="12"/>
        <v>10.228999999999999</v>
      </c>
      <c r="M32" s="6">
        <f t="shared" si="12"/>
        <v>13.484999999999999</v>
      </c>
      <c r="N32" s="6">
        <f t="shared" si="12"/>
        <v>20.254999999999999</v>
      </c>
    </row>
    <row r="33" spans="1:14" x14ac:dyDescent="0.25">
      <c r="A33">
        <v>2015</v>
      </c>
      <c r="B33" s="6">
        <f t="shared" ref="B33:N33" si="13">ROUND(B21/1000000000,3)</f>
        <v>0.98399999999999999</v>
      </c>
      <c r="C33" s="6">
        <f t="shared" si="13"/>
        <v>1.1850000000000001</v>
      </c>
      <c r="D33" s="6">
        <f t="shared" si="13"/>
        <v>2.198</v>
      </c>
      <c r="E33" s="6">
        <f t="shared" si="13"/>
        <v>0.84099999999999997</v>
      </c>
      <c r="F33" s="6">
        <f t="shared" si="13"/>
        <v>1.3759999999999999</v>
      </c>
      <c r="G33" s="6">
        <f t="shared" si="13"/>
        <v>3.1989999999999998</v>
      </c>
      <c r="H33" s="6">
        <f t="shared" si="13"/>
        <v>1.843</v>
      </c>
      <c r="I33" s="6">
        <f t="shared" si="13"/>
        <v>4.5910000000000002</v>
      </c>
      <c r="J33" s="6">
        <f t="shared" si="13"/>
        <v>2.69</v>
      </c>
      <c r="K33" s="6">
        <f t="shared" si="13"/>
        <v>5.2069999999999999</v>
      </c>
      <c r="L33" s="6">
        <f t="shared" si="13"/>
        <v>11.007999999999999</v>
      </c>
      <c r="M33" s="6">
        <f t="shared" si="13"/>
        <v>13.698</v>
      </c>
      <c r="N33" s="6">
        <f t="shared" si="13"/>
        <v>18.905000000000001</v>
      </c>
    </row>
    <row r="34" spans="1:14" x14ac:dyDescent="0.25">
      <c r="A34">
        <v>2016</v>
      </c>
      <c r="B34" s="6">
        <f t="shared" ref="B34:N34" si="14">ROUND(B22/1000000000,3)</f>
        <v>0.87</v>
      </c>
      <c r="C34" s="6">
        <f t="shared" si="14"/>
        <v>1.167</v>
      </c>
      <c r="D34" s="6">
        <f t="shared" si="14"/>
        <v>1.9790000000000001</v>
      </c>
      <c r="E34" s="6">
        <f t="shared" si="14"/>
        <v>0.99</v>
      </c>
      <c r="F34" s="6">
        <f t="shared" si="14"/>
        <v>1.2509999999999999</v>
      </c>
      <c r="G34" s="6">
        <f t="shared" si="14"/>
        <v>2.11</v>
      </c>
      <c r="H34" s="6">
        <f t="shared" si="14"/>
        <v>1.7110000000000001</v>
      </c>
      <c r="I34" s="6">
        <f t="shared" si="14"/>
        <v>3.4590000000000001</v>
      </c>
      <c r="J34" s="6">
        <f t="shared" si="14"/>
        <v>2.5569999999999999</v>
      </c>
      <c r="K34" s="6">
        <f t="shared" si="14"/>
        <v>5.0069999999999997</v>
      </c>
      <c r="L34" s="6">
        <f t="shared" si="14"/>
        <v>8.532</v>
      </c>
      <c r="M34" s="6">
        <f t="shared" si="14"/>
        <v>11.089</v>
      </c>
      <c r="N34" s="6">
        <f t="shared" si="14"/>
        <v>16.096</v>
      </c>
    </row>
    <row r="35" spans="1:14" x14ac:dyDescent="0.25">
      <c r="A35">
        <v>2017</v>
      </c>
      <c r="B35" s="6">
        <f t="shared" ref="B35:N35" si="15">ROUND(B23/1000000000,3)</f>
        <v>1.2130000000000001</v>
      </c>
      <c r="C35" s="6">
        <f t="shared" si="15"/>
        <v>1.4730000000000001</v>
      </c>
      <c r="D35" s="6">
        <f t="shared" si="15"/>
        <v>1.994</v>
      </c>
      <c r="E35" s="6">
        <f t="shared" si="15"/>
        <v>1.159</v>
      </c>
      <c r="F35" s="6">
        <f t="shared" si="15"/>
        <v>1.3129999999999999</v>
      </c>
      <c r="G35" s="6">
        <f t="shared" si="15"/>
        <v>1.841</v>
      </c>
      <c r="H35" s="6">
        <f t="shared" si="15"/>
        <v>1.91</v>
      </c>
      <c r="I35" s="6">
        <f t="shared" si="15"/>
        <v>3.5059999999999998</v>
      </c>
      <c r="J35" s="6">
        <f t="shared" si="15"/>
        <v>2.3420000000000001</v>
      </c>
      <c r="K35" s="6">
        <f t="shared" si="15"/>
        <v>5.8390000000000004</v>
      </c>
      <c r="L35" s="6">
        <f t="shared" si="15"/>
        <v>8.57</v>
      </c>
      <c r="M35" s="6">
        <f t="shared" si="15"/>
        <v>10.912000000000001</v>
      </c>
      <c r="N35" s="6">
        <f t="shared" si="15"/>
        <v>16.751000000000001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Exports!N2:N7</xm:f>
              <xm:sqref>N8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Exports!M2:M7</xm:f>
              <xm:sqref>M8</xm:sqref>
            </x14:sparkline>
            <x14:sparkline>
              <xm:f>Exports!L2:L7</xm:f>
              <xm:sqref>L8</xm:sqref>
            </x14:sparkline>
            <x14:sparkline>
              <xm:f>Exports!K2:K7</xm:f>
              <xm:sqref>K8</xm:sqref>
            </x14:sparkline>
            <x14:sparkline>
              <xm:f>Exports!J2:J7</xm:f>
              <xm:sqref>J8</xm:sqref>
            </x14:sparkline>
            <x14:sparkline>
              <xm:f>Exports!I2:I7</xm:f>
              <xm:sqref>I8</xm:sqref>
            </x14:sparkline>
            <x14:sparkline>
              <xm:f>Exports!H2:H7</xm:f>
              <xm:sqref>H8</xm:sqref>
            </x14:sparkline>
            <x14:sparkline>
              <xm:f>Exports!G2:G7</xm:f>
              <xm:sqref>G8</xm:sqref>
            </x14:sparkline>
            <x14:sparkline>
              <xm:f>Exports!F2:F7</xm:f>
              <xm:sqref>F8</xm:sqref>
            </x14:sparkline>
            <x14:sparkline>
              <xm:f>Exports!E2:E7</xm:f>
              <xm:sqref>E8</xm:sqref>
            </x14:sparkline>
            <x14:sparkline>
              <xm:f>Exports!D2:D7</xm:f>
              <xm:sqref>D8</xm:sqref>
            </x14:sparkline>
            <x14:sparkline>
              <xm:f>Exports!C2:C7</xm:f>
              <xm:sqref>C8</xm:sqref>
            </x14:sparkline>
            <x14:sparkline>
              <xm:f>Exports!B2:B7</xm:f>
              <xm:sqref>B8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5"/>
  <sheetViews>
    <sheetView tabSelected="1" workbookViewId="0">
      <selection activeCell="D11" sqref="D11"/>
    </sheetView>
  </sheetViews>
  <sheetFormatPr defaultRowHeight="15" x14ac:dyDescent="0.25"/>
  <cols>
    <col min="1" max="1" width="10.5703125" bestFit="1" customWidth="1"/>
    <col min="2" max="11" width="18.140625" bestFit="1" customWidth="1"/>
    <col min="12" max="14" width="19.140625" bestFit="1" customWidth="1"/>
  </cols>
  <sheetData>
    <row r="1" spans="1:14" x14ac:dyDescent="0.25">
      <c r="A1" t="s">
        <v>0</v>
      </c>
      <c r="B1" s="2" t="s">
        <v>42</v>
      </c>
      <c r="C1" s="2" t="s">
        <v>43</v>
      </c>
      <c r="D1" s="2" t="s">
        <v>44</v>
      </c>
      <c r="E1" s="2" t="s">
        <v>50</v>
      </c>
      <c r="F1" s="2" t="s">
        <v>45</v>
      </c>
      <c r="G1" s="2" t="s">
        <v>46</v>
      </c>
      <c r="H1" s="2" t="s">
        <v>47</v>
      </c>
      <c r="I1" s="2" t="s">
        <v>48</v>
      </c>
      <c r="J1" s="2" t="s">
        <v>49</v>
      </c>
      <c r="K1" s="2" t="s">
        <v>31</v>
      </c>
      <c r="L1" s="2" t="s">
        <v>32</v>
      </c>
      <c r="M1" s="2" t="s">
        <v>33</v>
      </c>
      <c r="N1" s="2" t="s">
        <v>23</v>
      </c>
    </row>
    <row r="2" spans="1:14" x14ac:dyDescent="0.25">
      <c r="A2">
        <v>2012</v>
      </c>
      <c r="B2" s="3">
        <v>931841850</v>
      </c>
      <c r="C2" s="3">
        <v>1713978260</v>
      </c>
      <c r="D2" s="3">
        <v>2416023582</v>
      </c>
      <c r="E2" s="3">
        <v>712984714</v>
      </c>
      <c r="F2" s="3">
        <v>1219311008</v>
      </c>
      <c r="G2" s="3">
        <v>2441527658</v>
      </c>
      <c r="H2" s="3">
        <v>1214716107</v>
      </c>
      <c r="I2" s="3">
        <v>4739073481</v>
      </c>
      <c r="J2" s="3">
        <v>2850809864</v>
      </c>
      <c r="K2" s="3">
        <v>5774828406</v>
      </c>
      <c r="L2" s="3">
        <v>9614628254</v>
      </c>
      <c r="M2" s="3">
        <v>12465438118</v>
      </c>
      <c r="N2" s="3">
        <v>18240266524</v>
      </c>
    </row>
    <row r="3" spans="1:14" x14ac:dyDescent="0.25">
      <c r="A3">
        <v>2013</v>
      </c>
      <c r="B3" s="3">
        <v>901936060</v>
      </c>
      <c r="C3" s="3">
        <v>1449595441</v>
      </c>
      <c r="D3" s="3">
        <v>3800036346</v>
      </c>
      <c r="E3" s="3">
        <v>879164279</v>
      </c>
      <c r="F3" s="3">
        <v>1133047845</v>
      </c>
      <c r="G3" s="3">
        <v>2677157801</v>
      </c>
      <c r="H3" s="3">
        <v>1513454307</v>
      </c>
      <c r="I3" s="3">
        <v>3875245837</v>
      </c>
      <c r="J3" s="3">
        <v>3273682959</v>
      </c>
      <c r="K3" s="3">
        <v>7030732126</v>
      </c>
      <c r="L3" s="3">
        <v>9198905790</v>
      </c>
      <c r="M3" s="3">
        <v>12472588749</v>
      </c>
      <c r="N3" s="3">
        <v>19503320875</v>
      </c>
    </row>
    <row r="4" spans="1:14" x14ac:dyDescent="0.25">
      <c r="A4">
        <v>2014</v>
      </c>
      <c r="B4" s="3">
        <v>1027412473</v>
      </c>
      <c r="C4" s="3">
        <v>1637597891</v>
      </c>
      <c r="D4" s="3">
        <v>2926537184</v>
      </c>
      <c r="E4" s="3">
        <v>947112806</v>
      </c>
      <c r="F4" s="3">
        <v>1238865361</v>
      </c>
      <c r="G4" s="3">
        <v>2486749937</v>
      </c>
      <c r="H4" s="3">
        <v>1880406442</v>
      </c>
      <c r="I4" s="3">
        <v>4273304923</v>
      </c>
      <c r="J4" s="3">
        <v>3144426677</v>
      </c>
      <c r="K4" s="3">
        <v>6538660354</v>
      </c>
      <c r="L4" s="3">
        <v>9879326663</v>
      </c>
      <c r="M4" s="3">
        <v>13023753340</v>
      </c>
      <c r="N4" s="3">
        <v>19562413694</v>
      </c>
    </row>
    <row r="5" spans="1:14" x14ac:dyDescent="0.25">
      <c r="A5">
        <v>2015</v>
      </c>
      <c r="B5" s="3">
        <v>951033070</v>
      </c>
      <c r="C5" s="3">
        <v>1145812370</v>
      </c>
      <c r="D5" s="3">
        <v>2125530552</v>
      </c>
      <c r="E5" s="3">
        <v>812852181</v>
      </c>
      <c r="F5" s="3">
        <v>1330043380</v>
      </c>
      <c r="G5" s="3">
        <v>3093423619</v>
      </c>
      <c r="H5" s="3">
        <v>1781934848</v>
      </c>
      <c r="I5" s="3">
        <v>4438803690</v>
      </c>
      <c r="J5" s="3">
        <v>2600662685</v>
      </c>
      <c r="K5" s="3">
        <v>5035228173</v>
      </c>
      <c r="L5" s="3">
        <v>10644205537</v>
      </c>
      <c r="M5" s="3">
        <v>13244868222</v>
      </c>
      <c r="N5" s="3">
        <v>18280096395</v>
      </c>
    </row>
    <row r="6" spans="1:14" x14ac:dyDescent="0.25">
      <c r="A6">
        <v>2016</v>
      </c>
      <c r="B6" s="3">
        <v>852053594</v>
      </c>
      <c r="C6" s="3">
        <v>1142990224</v>
      </c>
      <c r="D6" s="3">
        <v>1938085930</v>
      </c>
      <c r="E6" s="3">
        <v>969627764</v>
      </c>
      <c r="F6" s="3">
        <v>1225029315</v>
      </c>
      <c r="G6" s="3">
        <v>2066072061</v>
      </c>
      <c r="H6" s="3">
        <v>1675792457</v>
      </c>
      <c r="I6" s="3">
        <v>3386745012</v>
      </c>
      <c r="J6" s="3">
        <v>2503666968</v>
      </c>
      <c r="K6" s="3">
        <v>4902757512</v>
      </c>
      <c r="L6" s="3">
        <v>8353638845</v>
      </c>
      <c r="M6" s="3">
        <v>10857305813</v>
      </c>
      <c r="N6" s="3">
        <v>15760063325</v>
      </c>
    </row>
    <row r="7" spans="1:14" x14ac:dyDescent="0.25">
      <c r="A7">
        <v>2017</v>
      </c>
      <c r="B7" s="3">
        <v>1212531059</v>
      </c>
      <c r="C7" s="3">
        <v>1473021725</v>
      </c>
      <c r="D7" s="3">
        <v>1993675858</v>
      </c>
      <c r="E7" s="3">
        <v>1159312712</v>
      </c>
      <c r="F7" s="3">
        <v>1313469619</v>
      </c>
      <c r="G7" s="3">
        <v>1840502843</v>
      </c>
      <c r="H7" s="3">
        <v>1910281016</v>
      </c>
      <c r="I7" s="3">
        <v>3506111016</v>
      </c>
      <c r="J7" s="3">
        <v>2341941580</v>
      </c>
      <c r="K7" s="3">
        <v>5838541354</v>
      </c>
      <c r="L7" s="3">
        <v>8570364494</v>
      </c>
      <c r="M7" s="3">
        <v>10912306074</v>
      </c>
      <c r="N7" s="3">
        <v>16750847428</v>
      </c>
    </row>
    <row r="10" spans="1:14" x14ac:dyDescent="0.25">
      <c r="A10">
        <v>2012</v>
      </c>
      <c r="B10">
        <v>1.0699466508595139</v>
      </c>
      <c r="D10" t="s">
        <v>51</v>
      </c>
    </row>
    <row r="11" spans="1:14" x14ac:dyDescent="0.25">
      <c r="A11">
        <v>2013</v>
      </c>
      <c r="B11">
        <v>1.0540145985401459</v>
      </c>
    </row>
    <row r="12" spans="1:14" x14ac:dyDescent="0.25">
      <c r="A12">
        <v>2014</v>
      </c>
      <c r="B12">
        <v>1.0364628194085559</v>
      </c>
    </row>
    <row r="13" spans="1:14" x14ac:dyDescent="0.25">
      <c r="A13">
        <v>2015</v>
      </c>
      <c r="B13">
        <v>1.0346804241903125</v>
      </c>
    </row>
    <row r="14" spans="1:14" x14ac:dyDescent="0.25">
      <c r="A14">
        <v>2016</v>
      </c>
      <c r="B14">
        <v>1.021505376344086</v>
      </c>
    </row>
    <row r="15" spans="1:14" x14ac:dyDescent="0.25">
      <c r="A15">
        <v>2017</v>
      </c>
      <c r="B15">
        <v>1</v>
      </c>
    </row>
    <row r="16" spans="1:14" x14ac:dyDescent="0.25">
      <c r="B16" s="4"/>
    </row>
    <row r="17" spans="1:14" x14ac:dyDescent="0.25">
      <c r="A17" s="3" t="s">
        <v>0</v>
      </c>
      <c r="B17" s="3" t="s">
        <v>42</v>
      </c>
      <c r="C17" s="3" t="s">
        <v>43</v>
      </c>
      <c r="D17" s="3" t="s">
        <v>44</v>
      </c>
      <c r="E17" s="3" t="s">
        <v>50</v>
      </c>
      <c r="F17" s="3" t="s">
        <v>45</v>
      </c>
      <c r="G17" s="3" t="s">
        <v>46</v>
      </c>
      <c r="H17" s="3" t="s">
        <v>47</v>
      </c>
      <c r="I17" s="3" t="s">
        <v>48</v>
      </c>
      <c r="J17" s="3" t="s">
        <v>49</v>
      </c>
      <c r="K17" s="3" t="s">
        <v>31</v>
      </c>
      <c r="L17" s="3" t="s">
        <v>32</v>
      </c>
      <c r="M17" s="3" t="s">
        <v>33</v>
      </c>
      <c r="N17" s="3" t="s">
        <v>23</v>
      </c>
    </row>
    <row r="18" spans="1:14" x14ac:dyDescent="0.25">
      <c r="A18">
        <v>2012</v>
      </c>
      <c r="B18" s="5">
        <f>ROUND(B2*$B10,0)</f>
        <v>997021067</v>
      </c>
      <c r="C18" s="5">
        <f t="shared" ref="C18:J18" si="0">ROUND(C2*$B10,0)</f>
        <v>1833865299</v>
      </c>
      <c r="D18" s="5">
        <f t="shared" si="0"/>
        <v>2585016340</v>
      </c>
      <c r="E18" s="5">
        <f t="shared" si="0"/>
        <v>762855607</v>
      </c>
      <c r="F18" s="5">
        <f t="shared" si="0"/>
        <v>1304597729</v>
      </c>
      <c r="G18" s="5">
        <f t="shared" si="0"/>
        <v>2612304341</v>
      </c>
      <c r="H18" s="5">
        <f t="shared" si="0"/>
        <v>1299681430</v>
      </c>
      <c r="I18" s="5">
        <f t="shared" si="0"/>
        <v>5070555799</v>
      </c>
      <c r="J18" s="5">
        <f t="shared" si="0"/>
        <v>3050214466</v>
      </c>
      <c r="K18" s="5">
        <f>SUM(B18:E18)</f>
        <v>6178758313</v>
      </c>
      <c r="L18" s="5">
        <f>SUM(F18:I18)</f>
        <v>10287139299</v>
      </c>
      <c r="M18" s="5">
        <f>SUM(F18:J18)</f>
        <v>13337353765</v>
      </c>
      <c r="N18" s="5">
        <f>SUM(K18,M18)</f>
        <v>19516112078</v>
      </c>
    </row>
    <row r="19" spans="1:14" x14ac:dyDescent="0.25">
      <c r="A19">
        <v>2013</v>
      </c>
      <c r="B19" s="5">
        <f t="shared" ref="B19:J23" si="1">ROUND(B3*$B11,0)</f>
        <v>950653774</v>
      </c>
      <c r="C19" s="5">
        <f t="shared" si="1"/>
        <v>1527894757</v>
      </c>
      <c r="D19" s="5">
        <f t="shared" si="1"/>
        <v>4005293784</v>
      </c>
      <c r="E19" s="5">
        <f t="shared" si="1"/>
        <v>926651985</v>
      </c>
      <c r="F19" s="5">
        <f t="shared" si="1"/>
        <v>1194248969</v>
      </c>
      <c r="G19" s="5">
        <f t="shared" si="1"/>
        <v>2821763405</v>
      </c>
      <c r="H19" s="5">
        <f t="shared" si="1"/>
        <v>1595202934</v>
      </c>
      <c r="I19" s="5">
        <f t="shared" si="1"/>
        <v>4084565685</v>
      </c>
      <c r="J19" s="5">
        <f t="shared" si="1"/>
        <v>3450509630</v>
      </c>
      <c r="K19" s="5">
        <f t="shared" ref="K19:K23" si="2">SUM(B19:E19)</f>
        <v>7410494300</v>
      </c>
      <c r="L19" s="5">
        <f t="shared" ref="L19:L23" si="3">SUM(F19:I19)</f>
        <v>9695780993</v>
      </c>
      <c r="M19" s="5">
        <f t="shared" ref="M19:M23" si="4">SUM(F19:J19)</f>
        <v>13146290623</v>
      </c>
      <c r="N19" s="5">
        <f t="shared" ref="N19:N23" si="5">SUM(K19,M19)</f>
        <v>20556784923</v>
      </c>
    </row>
    <row r="20" spans="1:14" x14ac:dyDescent="0.25">
      <c r="A20">
        <v>2014</v>
      </c>
      <c r="B20" s="5">
        <f t="shared" si="1"/>
        <v>1064874828</v>
      </c>
      <c r="C20" s="5">
        <f t="shared" si="1"/>
        <v>1697309327</v>
      </c>
      <c r="D20" s="5">
        <f t="shared" si="1"/>
        <v>3033246981</v>
      </c>
      <c r="E20" s="5">
        <f t="shared" si="1"/>
        <v>981647209</v>
      </c>
      <c r="F20" s="5">
        <f t="shared" si="1"/>
        <v>1284037885</v>
      </c>
      <c r="G20" s="5">
        <f t="shared" si="1"/>
        <v>2577423851</v>
      </c>
      <c r="H20" s="5">
        <f t="shared" si="1"/>
        <v>1948971363</v>
      </c>
      <c r="I20" s="5">
        <f t="shared" si="1"/>
        <v>4429121669</v>
      </c>
      <c r="J20" s="5">
        <f t="shared" si="1"/>
        <v>3259081339</v>
      </c>
      <c r="K20" s="5">
        <f t="shared" si="2"/>
        <v>6777078345</v>
      </c>
      <c r="L20" s="5">
        <f t="shared" si="3"/>
        <v>10239554768</v>
      </c>
      <c r="M20" s="5">
        <f t="shared" si="4"/>
        <v>13498636107</v>
      </c>
      <c r="N20" s="5">
        <f t="shared" si="5"/>
        <v>20275714452</v>
      </c>
    </row>
    <row r="21" spans="1:14" x14ac:dyDescent="0.25">
      <c r="A21">
        <v>2015</v>
      </c>
      <c r="B21" s="5">
        <f t="shared" si="1"/>
        <v>984015300</v>
      </c>
      <c r="C21" s="5">
        <f t="shared" si="1"/>
        <v>1185549629</v>
      </c>
      <c r="D21" s="5">
        <f t="shared" si="1"/>
        <v>2199244853</v>
      </c>
      <c r="E21" s="5">
        <f t="shared" si="1"/>
        <v>841042239</v>
      </c>
      <c r="F21" s="5">
        <f t="shared" si="1"/>
        <v>1376169849</v>
      </c>
      <c r="G21" s="5">
        <f t="shared" si="1"/>
        <v>3200704862</v>
      </c>
      <c r="H21" s="5">
        <f t="shared" si="1"/>
        <v>1843733104</v>
      </c>
      <c r="I21" s="5">
        <f t="shared" si="1"/>
        <v>4592743285</v>
      </c>
      <c r="J21" s="5">
        <f t="shared" si="1"/>
        <v>2690854770</v>
      </c>
      <c r="K21" s="5">
        <f t="shared" si="2"/>
        <v>5209852021</v>
      </c>
      <c r="L21" s="5">
        <f t="shared" si="3"/>
        <v>11013351100</v>
      </c>
      <c r="M21" s="5">
        <f t="shared" si="4"/>
        <v>13704205870</v>
      </c>
      <c r="N21" s="5">
        <f t="shared" si="5"/>
        <v>18914057891</v>
      </c>
    </row>
    <row r="22" spans="1:14" x14ac:dyDescent="0.25">
      <c r="A22">
        <v>2016</v>
      </c>
      <c r="B22" s="5">
        <f t="shared" si="1"/>
        <v>870377327</v>
      </c>
      <c r="C22" s="5">
        <f t="shared" si="1"/>
        <v>1167570659</v>
      </c>
      <c r="D22" s="5">
        <f t="shared" si="1"/>
        <v>1979765197</v>
      </c>
      <c r="E22" s="5">
        <f t="shared" si="1"/>
        <v>990479974</v>
      </c>
      <c r="F22" s="5">
        <f t="shared" si="1"/>
        <v>1251374031</v>
      </c>
      <c r="G22" s="5">
        <f t="shared" si="1"/>
        <v>2110503718</v>
      </c>
      <c r="H22" s="5">
        <f t="shared" si="1"/>
        <v>1711831004</v>
      </c>
      <c r="I22" s="5">
        <f t="shared" si="1"/>
        <v>3459578238</v>
      </c>
      <c r="J22" s="5">
        <f t="shared" si="1"/>
        <v>2557509268</v>
      </c>
      <c r="K22" s="5">
        <f t="shared" si="2"/>
        <v>5008193157</v>
      </c>
      <c r="L22" s="5">
        <f t="shared" si="3"/>
        <v>8533286991</v>
      </c>
      <c r="M22" s="5">
        <f t="shared" si="4"/>
        <v>11090796259</v>
      </c>
      <c r="N22" s="5">
        <f t="shared" si="5"/>
        <v>16098989416</v>
      </c>
    </row>
    <row r="23" spans="1:14" x14ac:dyDescent="0.25">
      <c r="A23">
        <v>2017</v>
      </c>
      <c r="B23" s="5">
        <f t="shared" si="1"/>
        <v>1212531059</v>
      </c>
      <c r="C23" s="5">
        <f t="shared" si="1"/>
        <v>1473021725</v>
      </c>
      <c r="D23" s="5">
        <f t="shared" si="1"/>
        <v>1993675858</v>
      </c>
      <c r="E23" s="5">
        <f t="shared" si="1"/>
        <v>1159312712</v>
      </c>
      <c r="F23" s="5">
        <f t="shared" si="1"/>
        <v>1313469619</v>
      </c>
      <c r="G23" s="5">
        <f t="shared" si="1"/>
        <v>1840502843</v>
      </c>
      <c r="H23" s="5">
        <f t="shared" si="1"/>
        <v>1910281016</v>
      </c>
      <c r="I23" s="5">
        <f t="shared" si="1"/>
        <v>3506111016</v>
      </c>
      <c r="J23" s="5">
        <f t="shared" si="1"/>
        <v>2341941580</v>
      </c>
      <c r="K23" s="5">
        <f t="shared" si="2"/>
        <v>5838541354</v>
      </c>
      <c r="L23" s="5">
        <f t="shared" si="3"/>
        <v>8570364494</v>
      </c>
      <c r="M23" s="5">
        <f t="shared" si="4"/>
        <v>10912306074</v>
      </c>
      <c r="N23" s="5">
        <f t="shared" si="5"/>
        <v>16750847428</v>
      </c>
    </row>
    <row r="29" spans="1:14" x14ac:dyDescent="0.25">
      <c r="A29" t="s">
        <v>0</v>
      </c>
      <c r="B29" t="s">
        <v>42</v>
      </c>
      <c r="C29" t="s">
        <v>43</v>
      </c>
      <c r="D29" t="s">
        <v>44</v>
      </c>
      <c r="E29" t="s">
        <v>50</v>
      </c>
      <c r="F29" t="s">
        <v>45</v>
      </c>
      <c r="G29" t="s">
        <v>46</v>
      </c>
      <c r="H29" t="s">
        <v>47</v>
      </c>
      <c r="I29" t="s">
        <v>48</v>
      </c>
      <c r="J29" t="s">
        <v>49</v>
      </c>
      <c r="K29" t="s">
        <v>31</v>
      </c>
      <c r="L29" t="s">
        <v>32</v>
      </c>
      <c r="M29" t="s">
        <v>33</v>
      </c>
      <c r="N29" t="s">
        <v>23</v>
      </c>
    </row>
    <row r="30" spans="1:14" x14ac:dyDescent="0.25">
      <c r="A30">
        <v>2012</v>
      </c>
      <c r="B30" s="6">
        <f>ROUND(B18/1000000000,3)</f>
        <v>0.997</v>
      </c>
      <c r="C30" s="6">
        <f t="shared" ref="C30:N30" si="6">ROUND(C18/1000000000,3)</f>
        <v>1.8340000000000001</v>
      </c>
      <c r="D30" s="6">
        <f t="shared" si="6"/>
        <v>2.585</v>
      </c>
      <c r="E30" s="6">
        <f t="shared" si="6"/>
        <v>0.76300000000000001</v>
      </c>
      <c r="F30" s="6">
        <f t="shared" si="6"/>
        <v>1.3049999999999999</v>
      </c>
      <c r="G30" s="6">
        <f t="shared" si="6"/>
        <v>2.6120000000000001</v>
      </c>
      <c r="H30" s="6">
        <f t="shared" si="6"/>
        <v>1.3</v>
      </c>
      <c r="I30" s="6">
        <f t="shared" si="6"/>
        <v>5.0709999999999997</v>
      </c>
      <c r="J30" s="6">
        <f t="shared" si="6"/>
        <v>3.05</v>
      </c>
      <c r="K30" s="6">
        <f t="shared" si="6"/>
        <v>6.1790000000000003</v>
      </c>
      <c r="L30" s="6">
        <f t="shared" si="6"/>
        <v>10.287000000000001</v>
      </c>
      <c r="M30" s="6">
        <f t="shared" si="6"/>
        <v>13.337</v>
      </c>
      <c r="N30" s="6">
        <f t="shared" si="6"/>
        <v>19.515999999999998</v>
      </c>
    </row>
    <row r="31" spans="1:14" x14ac:dyDescent="0.25">
      <c r="A31">
        <v>2013</v>
      </c>
      <c r="B31" s="6">
        <f t="shared" ref="B31:N35" si="7">ROUND(B19/1000000000,3)</f>
        <v>0.95099999999999996</v>
      </c>
      <c r="C31" s="6">
        <f t="shared" si="7"/>
        <v>1.528</v>
      </c>
      <c r="D31" s="6">
        <f t="shared" si="7"/>
        <v>4.0049999999999999</v>
      </c>
      <c r="E31" s="6">
        <f t="shared" si="7"/>
        <v>0.92700000000000005</v>
      </c>
      <c r="F31" s="6">
        <f t="shared" si="7"/>
        <v>1.194</v>
      </c>
      <c r="G31" s="6">
        <f t="shared" si="7"/>
        <v>2.8220000000000001</v>
      </c>
      <c r="H31" s="6">
        <f t="shared" si="7"/>
        <v>1.595</v>
      </c>
      <c r="I31" s="6">
        <f t="shared" si="7"/>
        <v>4.085</v>
      </c>
      <c r="J31" s="6">
        <f t="shared" si="7"/>
        <v>3.4510000000000001</v>
      </c>
      <c r="K31" s="6">
        <f t="shared" si="7"/>
        <v>7.41</v>
      </c>
      <c r="L31" s="6">
        <f t="shared" si="7"/>
        <v>9.6959999999999997</v>
      </c>
      <c r="M31" s="6">
        <f t="shared" si="7"/>
        <v>13.146000000000001</v>
      </c>
      <c r="N31" s="6">
        <f t="shared" si="7"/>
        <v>20.556999999999999</v>
      </c>
    </row>
    <row r="32" spans="1:14" x14ac:dyDescent="0.25">
      <c r="A32">
        <v>2014</v>
      </c>
      <c r="B32" s="6">
        <f t="shared" si="7"/>
        <v>1.0649999999999999</v>
      </c>
      <c r="C32" s="6">
        <f t="shared" si="7"/>
        <v>1.6970000000000001</v>
      </c>
      <c r="D32" s="6">
        <f t="shared" si="7"/>
        <v>3.0329999999999999</v>
      </c>
      <c r="E32" s="6">
        <f t="shared" si="7"/>
        <v>0.98199999999999998</v>
      </c>
      <c r="F32" s="6">
        <f t="shared" si="7"/>
        <v>1.284</v>
      </c>
      <c r="G32" s="6">
        <f t="shared" si="7"/>
        <v>2.577</v>
      </c>
      <c r="H32" s="6">
        <f t="shared" si="7"/>
        <v>1.9490000000000001</v>
      </c>
      <c r="I32" s="6">
        <f t="shared" si="7"/>
        <v>4.4290000000000003</v>
      </c>
      <c r="J32" s="6">
        <f t="shared" si="7"/>
        <v>3.2589999999999999</v>
      </c>
      <c r="K32" s="6">
        <f t="shared" si="7"/>
        <v>6.7770000000000001</v>
      </c>
      <c r="L32" s="6">
        <f t="shared" si="7"/>
        <v>10.24</v>
      </c>
      <c r="M32" s="6">
        <f t="shared" si="7"/>
        <v>13.499000000000001</v>
      </c>
      <c r="N32" s="6">
        <f t="shared" si="7"/>
        <v>20.276</v>
      </c>
    </row>
    <row r="33" spans="1:14" x14ac:dyDescent="0.25">
      <c r="A33">
        <v>2015</v>
      </c>
      <c r="B33" s="6">
        <f t="shared" si="7"/>
        <v>0.98399999999999999</v>
      </c>
      <c r="C33" s="6">
        <f t="shared" si="7"/>
        <v>1.1859999999999999</v>
      </c>
      <c r="D33" s="6">
        <f t="shared" si="7"/>
        <v>2.1989999999999998</v>
      </c>
      <c r="E33" s="6">
        <f t="shared" si="7"/>
        <v>0.84099999999999997</v>
      </c>
      <c r="F33" s="6">
        <f t="shared" si="7"/>
        <v>1.3759999999999999</v>
      </c>
      <c r="G33" s="6">
        <f t="shared" si="7"/>
        <v>3.2010000000000001</v>
      </c>
      <c r="H33" s="6">
        <f t="shared" si="7"/>
        <v>1.8440000000000001</v>
      </c>
      <c r="I33" s="6">
        <f t="shared" si="7"/>
        <v>4.593</v>
      </c>
      <c r="J33" s="6">
        <f t="shared" si="7"/>
        <v>2.6909999999999998</v>
      </c>
      <c r="K33" s="6">
        <f t="shared" si="7"/>
        <v>5.21</v>
      </c>
      <c r="L33" s="6">
        <f t="shared" si="7"/>
        <v>11.013</v>
      </c>
      <c r="M33" s="6">
        <f t="shared" si="7"/>
        <v>13.704000000000001</v>
      </c>
      <c r="N33" s="6">
        <f t="shared" si="7"/>
        <v>18.914000000000001</v>
      </c>
    </row>
    <row r="34" spans="1:14" x14ac:dyDescent="0.25">
      <c r="A34">
        <v>2016</v>
      </c>
      <c r="B34" s="6">
        <f t="shared" si="7"/>
        <v>0.87</v>
      </c>
      <c r="C34" s="6">
        <f t="shared" si="7"/>
        <v>1.1679999999999999</v>
      </c>
      <c r="D34" s="6">
        <f t="shared" si="7"/>
        <v>1.98</v>
      </c>
      <c r="E34" s="6">
        <f t="shared" si="7"/>
        <v>0.99</v>
      </c>
      <c r="F34" s="6">
        <f t="shared" si="7"/>
        <v>1.2509999999999999</v>
      </c>
      <c r="G34" s="6">
        <f t="shared" si="7"/>
        <v>2.1110000000000002</v>
      </c>
      <c r="H34" s="6">
        <f t="shared" si="7"/>
        <v>1.712</v>
      </c>
      <c r="I34" s="6">
        <f t="shared" si="7"/>
        <v>3.46</v>
      </c>
      <c r="J34" s="6">
        <f t="shared" si="7"/>
        <v>2.5579999999999998</v>
      </c>
      <c r="K34" s="6">
        <f t="shared" si="7"/>
        <v>5.008</v>
      </c>
      <c r="L34" s="6">
        <f t="shared" si="7"/>
        <v>8.5329999999999995</v>
      </c>
      <c r="M34" s="6">
        <f t="shared" si="7"/>
        <v>11.090999999999999</v>
      </c>
      <c r="N34" s="6">
        <f t="shared" si="7"/>
        <v>16.099</v>
      </c>
    </row>
    <row r="35" spans="1:14" x14ac:dyDescent="0.25">
      <c r="A35">
        <v>2017</v>
      </c>
      <c r="B35" s="6">
        <f t="shared" si="7"/>
        <v>1.2130000000000001</v>
      </c>
      <c r="C35" s="6">
        <f t="shared" si="7"/>
        <v>1.4730000000000001</v>
      </c>
      <c r="D35" s="6">
        <f t="shared" si="7"/>
        <v>1.994</v>
      </c>
      <c r="E35" s="6">
        <f t="shared" si="7"/>
        <v>1.159</v>
      </c>
      <c r="F35" s="6">
        <f t="shared" si="7"/>
        <v>1.3129999999999999</v>
      </c>
      <c r="G35" s="6">
        <f t="shared" si="7"/>
        <v>1.841</v>
      </c>
      <c r="H35" s="6">
        <f t="shared" si="7"/>
        <v>1.91</v>
      </c>
      <c r="I35" s="6">
        <f t="shared" si="7"/>
        <v>3.5059999999999998</v>
      </c>
      <c r="J35" s="6">
        <f t="shared" si="7"/>
        <v>2.3420000000000001</v>
      </c>
      <c r="K35" s="6">
        <f t="shared" si="7"/>
        <v>5.8390000000000004</v>
      </c>
      <c r="L35" s="6">
        <f t="shared" si="7"/>
        <v>8.57</v>
      </c>
      <c r="M35" s="6">
        <f t="shared" si="7"/>
        <v>10.912000000000001</v>
      </c>
      <c r="N35" s="6">
        <f t="shared" si="7"/>
        <v>16.751000000000001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'Exports (2)'!M2:M7</xm:f>
              <xm:sqref>M8</xm:sqref>
            </x14:sparkline>
            <x14:sparkline>
              <xm:f>'Exports (2)'!L2:L7</xm:f>
              <xm:sqref>L8</xm:sqref>
            </x14:sparkline>
            <x14:sparkline>
              <xm:f>'Exports (2)'!K2:K7</xm:f>
              <xm:sqref>K8</xm:sqref>
            </x14:sparkline>
            <x14:sparkline>
              <xm:f>'Exports (2)'!J2:J7</xm:f>
              <xm:sqref>J8</xm:sqref>
            </x14:sparkline>
            <x14:sparkline>
              <xm:f>'Exports (2)'!I2:I7</xm:f>
              <xm:sqref>I8</xm:sqref>
            </x14:sparkline>
            <x14:sparkline>
              <xm:f>'Exports (2)'!H2:H7</xm:f>
              <xm:sqref>H8</xm:sqref>
            </x14:sparkline>
            <x14:sparkline>
              <xm:f>'Exports (2)'!G2:G7</xm:f>
              <xm:sqref>G8</xm:sqref>
            </x14:sparkline>
            <x14:sparkline>
              <xm:f>'Exports (2)'!F2:F7</xm:f>
              <xm:sqref>F8</xm:sqref>
            </x14:sparkline>
            <x14:sparkline>
              <xm:f>'Exports (2)'!E2:E7</xm:f>
              <xm:sqref>E8</xm:sqref>
            </x14:sparkline>
            <x14:sparkline>
              <xm:f>'Exports (2)'!D2:D7</xm:f>
              <xm:sqref>D8</xm:sqref>
            </x14:sparkline>
            <x14:sparkline>
              <xm:f>'Exports (2)'!C2:C7</xm:f>
              <xm:sqref>C8</xm:sqref>
            </x14:sparkline>
            <x14:sparkline>
              <xm:f>'Exports (2)'!B2:B7</xm:f>
              <xm:sqref>B8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'Exports (2)'!N2:N7</xm:f>
              <xm:sqref>N8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:B7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DATA_Philadelphia_Camden_Wilmin</vt:lpstr>
      <vt:lpstr>Sheet1</vt:lpstr>
      <vt:lpstr>Exports</vt:lpstr>
      <vt:lpstr>Exports (2)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2018-10-15T18:54:42Z</dcterms:created>
  <dcterms:modified xsi:type="dcterms:W3CDTF">2019-08-09T17:52:21Z</dcterms:modified>
</cp:coreProperties>
</file>