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 diaz\Desktop\"/>
    </mc:Choice>
  </mc:AlternateContent>
  <bookViews>
    <workbookView xWindow="-105" yWindow="-105" windowWidth="19425" windowHeight="10305" activeTab="3"/>
  </bookViews>
  <sheets>
    <sheet name="Menú" sheetId="3" r:id="rId1"/>
    <sheet name="." sheetId="4" state="hidden" r:id="rId2"/>
    <sheet name="Manual" sheetId="1" r:id="rId3"/>
    <sheet name="Automática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3">Automática!$B$1:$F$33</definedName>
    <definedName name="_xlnm.Print_Area" localSheetId="2">Manual!$B$1:$D$23</definedName>
    <definedName name="COD_REPRES">#N/A</definedName>
    <definedName name="dd">'[1]G Ext'!#REF!</definedName>
    <definedName name="ddd">#REF!</definedName>
    <definedName name="diez">[1]Conf!$C$10</definedName>
    <definedName name="interpolacionvba">'[1]G Ext'!#REF!</definedName>
    <definedName name="nueve">[1]Conf!$C$9</definedName>
    <definedName name="Reglon_renta">[2]Lists!$AQ$3:$AQ$58</definedName>
    <definedName name="renglon_renta1">[3]Lists!$AQ$3:$AQ$58</definedName>
    <definedName name="RTE">'[1]G Ext'!#REF!</definedName>
    <definedName name="Síno">'[4]Datos de formularios'!$B$3:$B$4</definedName>
    <definedName name="wiliam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4" i="2" l="1"/>
  <c r="B385" i="4" l="1"/>
  <c r="B387" i="4" l="1"/>
  <c r="H3" i="2" s="1"/>
  <c r="E3" i="1" l="1"/>
  <c r="E8" i="2" l="1"/>
  <c r="E7" i="2"/>
  <c r="V171" i="2"/>
  <c r="V170" i="2"/>
  <c r="V169" i="2"/>
  <c r="V168" i="2"/>
  <c r="V167" i="2"/>
  <c r="V180" i="2"/>
  <c r="V179" i="2"/>
  <c r="V178" i="2"/>
  <c r="V154" i="2"/>
  <c r="V153" i="2"/>
  <c r="D7" i="2" s="1"/>
  <c r="D8" i="2" s="1"/>
  <c r="V177" i="2"/>
  <c r="V176" i="2"/>
  <c r="V175" i="2"/>
  <c r="V173" i="2"/>
  <c r="V155" i="2"/>
  <c r="V163" i="2"/>
  <c r="V182" i="2"/>
  <c r="V181" i="2"/>
  <c r="V161" i="2"/>
  <c r="V160" i="2"/>
  <c r="V158" i="2"/>
  <c r="F8" i="2" l="1"/>
  <c r="F20" i="2" s="1"/>
  <c r="F7" i="2"/>
  <c r="F5" i="2"/>
  <c r="D5" i="1"/>
  <c r="D17" i="2"/>
  <c r="F9" i="2" l="1"/>
  <c r="F21" i="2" s="1"/>
  <c r="F19" i="2"/>
  <c r="D18" i="2"/>
  <c r="D23" i="2" s="1"/>
  <c r="F6" i="2"/>
  <c r="C15" i="1"/>
  <c r="F10" i="2" l="1"/>
  <c r="F22" i="2" s="1"/>
  <c r="F23" i="2" s="1"/>
  <c r="D8" i="1"/>
  <c r="D18" i="1" s="1"/>
  <c r="D7" i="1" l="1"/>
  <c r="D17" i="1" s="1"/>
  <c r="D6" i="1" l="1"/>
  <c r="C16" i="1"/>
  <c r="C21" i="1" s="1"/>
  <c r="D9" i="1"/>
  <c r="D19" i="1" s="1"/>
  <c r="D10" i="1" l="1"/>
  <c r="D20" i="1" s="1"/>
  <c r="D21" i="1" s="1"/>
</calcChain>
</file>

<file path=xl/sharedStrings.xml><?xml version="1.0" encoding="utf-8"?>
<sst xmlns="http://schemas.openxmlformats.org/spreadsheetml/2006/main" count="137" uniqueCount="97">
  <si>
    <t>Subtotal</t>
  </si>
  <si>
    <t>Derechos Reservados: William Dussán Salazar</t>
  </si>
  <si>
    <t>Concepto</t>
  </si>
  <si>
    <t>Tarifa</t>
  </si>
  <si>
    <t>Cálculo</t>
  </si>
  <si>
    <t>Valor de la compra del bien o servicio</t>
  </si>
  <si>
    <t>Iva</t>
  </si>
  <si>
    <t>Retefuente a título de renta</t>
  </si>
  <si>
    <t>Retefuente a título de ICA</t>
  </si>
  <si>
    <t>Retefuente a título de IVA</t>
  </si>
  <si>
    <t>Valor Neto</t>
  </si>
  <si>
    <t>Contabilización</t>
  </si>
  <si>
    <t>Débito</t>
  </si>
  <si>
    <t>Crédito</t>
  </si>
  <si>
    <t>Banco/ Proveedores por pagar</t>
  </si>
  <si>
    <t>Nombre de la cuenta contable *</t>
  </si>
  <si>
    <t>Inventario/Activo F/Gasto/Costo/ Etc..</t>
  </si>
  <si>
    <t>Retención en la fuente Renta por pagar</t>
  </si>
  <si>
    <t>Retención en la fuente ICA por pagar</t>
  </si>
  <si>
    <t>Retención en la fuente IVA por pagar</t>
  </si>
  <si>
    <t>Totales</t>
  </si>
  <si>
    <t>Mayor valor del costo  ó IVA descontable</t>
  </si>
  <si>
    <t>* Algunas cuentas pueden tener diferentes manejos (se identifican con un /)</t>
  </si>
  <si>
    <t>Adquisición de bienes raíces para uso diferente a vivienda de habitación, si el vendedor es persona jurídica, sociedad de hecho o persona natural declarante, de acuerdo con lo establecido en el artículo 368-2 del ET.</t>
  </si>
  <si>
    <t>≥</t>
  </si>
  <si>
    <t>Adquisición de vehículos.</t>
  </si>
  <si>
    <t>Arrendamiento de bienes inmuebles (declarantes y no declarantes)</t>
  </si>
  <si>
    <t>3,5%</t>
  </si>
  <si>
    <t>Arrendamiento de bienes muebles</t>
  </si>
  <si>
    <t>1,5%</t>
  </si>
  <si>
    <t>Compras de bienes o productos agrícolas o pecuarios sin procesamiento industrial</t>
  </si>
  <si>
    <t>Compras de café pergamino o cereza</t>
  </si>
  <si>
    <t>0,5%</t>
  </si>
  <si>
    <t>Compras de combustibles derivados del petróleo</t>
  </si>
  <si>
    <t>0,10%</t>
  </si>
  <si>
    <t>Compras generales (declarantes renta)</t>
  </si>
  <si>
    <t>2,5%</t>
  </si>
  <si>
    <t>Compras generales (no declarantes renta)</t>
  </si>
  <si>
    <t>Contratos de construcción y urbanización.</t>
  </si>
  <si>
    <t>Contratos de consultoría de obras públicas.</t>
  </si>
  <si>
    <t>Contratos de consultoría en ingeniería de proyectos de infraestructura y edificaciones a favor de personas naturales no declarantes del impuesto de renta.</t>
  </si>
  <si>
    <t>Contratos de consultoría en ingeniería de proyectos de infraestructura y edificaciones a favor de personas naturales o jurídicas y entidades contribuyentes del impuesto de renta.</t>
  </si>
  <si>
    <t>Contratos de consultoría en ingeniería de proyectos de infraestructura y edificaciones a favor de personas naturales, consorcios o uniones temporales cuyos miembros sean personas naturales declarantes del impuesto de renta.</t>
  </si>
  <si>
    <t>Más de 3.300</t>
  </si>
  <si>
    <t>Diseño de página web y consultoría en programas de informática a no obligados a declarar renta (la tarifa depende de si el beneficiario del pago o abono en cuenta cumple o no con las condiciones establecidas en los literales a) y b) del Decreto 260 de 2001).</t>
  </si>
  <si>
    <t>10% u 11%</t>
  </si>
  <si>
    <t>Diseño de página web y consultoría en programas de informática a obligados a declarar renta.</t>
  </si>
  <si>
    <t>Enajenación de activos fijos de personas naturales no retenedores (La retención la realiza las notarías y tránsito)</t>
  </si>
  <si>
    <t>Honorarios y comisiones (no declarantes renta)</t>
  </si>
  <si>
    <t xml:space="preserve">Honorarios y comisiones pagados a personas jurídicas y tambien a P. naturales que suscriban contratos por más de 3.300 Uvt o que la sumatoria de los pagos o abonos en cuenta durante el año gravable superen 3.300 UVT </t>
  </si>
  <si>
    <t>Honorarios y comisiones (personas jurídicas)</t>
  </si>
  <si>
    <t>Intereses o rendimientos financieros en general</t>
  </si>
  <si>
    <t>Loterías, rifas, apuestas y similares</t>
  </si>
  <si>
    <t>Otros ingresos tributarios (declarantes)</t>
  </si>
  <si>
    <t>Otros ingresos tributarios (no declarantes)</t>
  </si>
  <si>
    <t>Por emolumentos eclesiásticos (declarantes)</t>
  </si>
  <si>
    <t>Por emolumentos eclesiásticos (no declarantes)</t>
  </si>
  <si>
    <t>Rendimientos financieros (títulos de renta fija)</t>
  </si>
  <si>
    <t xml:space="preserve">Servicios de hoteles y restaurantes </t>
  </si>
  <si>
    <t>Servicios de licenciamiento o derecho de uso de software</t>
  </si>
  <si>
    <t>Servicios de transporte de carga</t>
  </si>
  <si>
    <t>Servicios de transporte nacional de pasajeros por vía aérea o marítima</t>
  </si>
  <si>
    <t xml:space="preserve">Servicios de transporte nacional de pasajeros por vía terrestre </t>
  </si>
  <si>
    <t>Servicios generales (declarantes renta)</t>
  </si>
  <si>
    <t>Servicios generales (no declarantes renta)</t>
  </si>
  <si>
    <t>Servicios integrales de salud prestados por IPS</t>
  </si>
  <si>
    <t>Servicios prestados por empresas de servicios temporales (sobre AIU)</t>
  </si>
  <si>
    <t>Servicios prestados por empresas de vigilancia y aseo (sobre AIU)</t>
  </si>
  <si>
    <t>Tipo de retención basado en tabla</t>
  </si>
  <si>
    <t>(Actualice la tabla si considera necesario)</t>
  </si>
  <si>
    <t>(Actualice la tabla de acuerdo a las tarifas que utiliza frecuentemente)</t>
  </si>
  <si>
    <t>Tarifa Bogotá 4,14 por mil</t>
  </si>
  <si>
    <t>Tarifa Bogotá 6,9 por mil</t>
  </si>
  <si>
    <t>Tarifa Bogotá 7 por mil</t>
  </si>
  <si>
    <t>Tarifa Bogotá 8 por mil</t>
  </si>
  <si>
    <t>Tarifa Bogotá 9,66 por mil</t>
  </si>
  <si>
    <t>Tarifa Bogotá 11,04 por mil</t>
  </si>
  <si>
    <t>Tarifa Bogotá 13,8 por mil</t>
  </si>
  <si>
    <t>Rete IVA</t>
  </si>
  <si>
    <t>Base Mínima</t>
  </si>
  <si>
    <t>Agente retenedor de IVA?</t>
  </si>
  <si>
    <t>SI</t>
  </si>
  <si>
    <t>NO</t>
  </si>
  <si>
    <t>LIQUIDADOR DE RETENCIÓN EN LA FUENTE MANUAL</t>
  </si>
  <si>
    <t>LIQUIDADOR DE RETENCIONES  EN LA FUENTE AUTOMÁTICA</t>
  </si>
  <si>
    <t>x</t>
  </si>
  <si>
    <t>Adicione tarifas si requiere …..........</t>
  </si>
  <si>
    <t>…..................</t>
  </si>
  <si>
    <t>TIPO DE TARIFAS</t>
  </si>
  <si>
    <t>Recuerde que el art. 8 de la Ley 2277 de 2022, modificó el artículo 383 del ET, estableciendo que las rentas de trabajo</t>
  </si>
  <si>
    <t>les aplica la tabla del art. 383 obligatoriamente.</t>
  </si>
  <si>
    <t>Recuerde que el art. 8 de la Ley 2277 de 2022, modificó el artículo 383 del ET, estableciendo que las rentas de trabajo les aplica la tabla del art. 383 obligatoriamente.</t>
  </si>
  <si>
    <t xml:space="preserve">TABLA DE RETENCION EN LA FUENTE A TÍTULO DE RENTA </t>
  </si>
  <si>
    <t xml:space="preserve">TABLA DE RETENCION EN LA FUENTE A TÍTULO DE ICA </t>
  </si>
  <si>
    <t>Valor de la compra o servicio</t>
  </si>
  <si>
    <t>Actualizado con decreto 0572 de mayo 28 de 2025</t>
  </si>
  <si>
    <t>≥ 10 UVT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</si>
</sst>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  <numFmt numFmtId="168" formatCode="_-* #,##0.0_-;\-* #,##0.0_-;_-* &quot;-&quot;??_-;_-@_-"/>
    <numFmt numFmtId="169" formatCode="&quot;$&quot;#,##0;[Red]\-&quot;$&quot;#,##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333333"/>
      <name val="Arial"/>
      <family val="2"/>
    </font>
    <font>
      <sz val="10"/>
      <color theme="1"/>
      <name val="Tahoma"/>
      <family val="2"/>
    </font>
    <font>
      <sz val="8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165" fontId="0" fillId="2" borderId="0" xfId="1" applyNumberFormat="1" applyFont="1" applyFill="1" applyProtection="1">
      <protection locked="0"/>
    </xf>
    <xf numFmtId="0" fontId="0" fillId="2" borderId="1" xfId="0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0" fillId="2" borderId="0" xfId="0" applyFill="1" applyProtection="1">
      <protection locked="0"/>
    </xf>
    <xf numFmtId="0" fontId="9" fillId="2" borderId="0" xfId="0" applyFont="1" applyFill="1" applyProtection="1"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43" fontId="0" fillId="2" borderId="2" xfId="1" applyFont="1" applyFill="1" applyBorder="1" applyProtection="1">
      <protection locked="0"/>
    </xf>
    <xf numFmtId="166" fontId="0" fillId="2" borderId="2" xfId="1" applyNumberFormat="1" applyFont="1" applyFill="1" applyBorder="1" applyProtection="1">
      <protection locked="0"/>
    </xf>
    <xf numFmtId="166" fontId="0" fillId="2" borderId="0" xfId="1" applyNumberFormat="1" applyFont="1" applyFill="1" applyProtection="1">
      <protection locked="0"/>
    </xf>
    <xf numFmtId="0" fontId="0" fillId="3" borderId="2" xfId="0" applyFill="1" applyBorder="1"/>
    <xf numFmtId="0" fontId="7" fillId="3" borderId="3" xfId="0" applyFont="1" applyFill="1" applyBorder="1"/>
    <xf numFmtId="10" fontId="0" fillId="2" borderId="2" xfId="2" applyNumberFormat="1" applyFont="1" applyFill="1" applyBorder="1" applyProtection="1">
      <protection locked="0"/>
    </xf>
    <xf numFmtId="10" fontId="7" fillId="3" borderId="5" xfId="0" applyNumberFormat="1" applyFont="1" applyFill="1" applyBorder="1"/>
    <xf numFmtId="43" fontId="7" fillId="3" borderId="2" xfId="1" applyFont="1" applyFill="1" applyBorder="1" applyProtection="1"/>
    <xf numFmtId="43" fontId="0" fillId="3" borderId="2" xfId="1" applyFont="1" applyFill="1" applyBorder="1" applyProtection="1"/>
    <xf numFmtId="43" fontId="0" fillId="3" borderId="2" xfId="1" applyFont="1" applyFill="1" applyBorder="1" applyProtection="1">
      <protection locked="0"/>
    </xf>
    <xf numFmtId="164" fontId="0" fillId="2" borderId="0" xfId="1" applyNumberFormat="1" applyFont="1" applyFill="1" applyProtection="1">
      <protection locked="0"/>
    </xf>
    <xf numFmtId="43" fontId="0" fillId="0" borderId="2" xfId="1" applyFont="1" applyFill="1" applyBorder="1" applyProtection="1">
      <protection locked="0"/>
    </xf>
    <xf numFmtId="0" fontId="0" fillId="5" borderId="0" xfId="0" applyFill="1" applyProtection="1">
      <protection locked="0"/>
    </xf>
    <xf numFmtId="165" fontId="0" fillId="2" borderId="0" xfId="1" applyNumberFormat="1" applyFont="1" applyFill="1" applyAlignment="1" applyProtection="1">
      <alignment horizontal="center"/>
      <protection locked="0"/>
    </xf>
    <xf numFmtId="43" fontId="0" fillId="5" borderId="0" xfId="0" applyNumberFormat="1" applyFill="1" applyProtection="1">
      <protection locked="0"/>
    </xf>
    <xf numFmtId="0" fontId="7" fillId="3" borderId="0" xfId="0" applyFont="1" applyFill="1" applyProtection="1">
      <protection locked="0"/>
    </xf>
    <xf numFmtId="43" fontId="7" fillId="3" borderId="0" xfId="1" applyFont="1" applyFill="1" applyProtection="1">
      <protection locked="0"/>
    </xf>
    <xf numFmtId="0" fontId="10" fillId="2" borderId="0" xfId="0" applyFont="1" applyFill="1" applyProtection="1">
      <protection locked="0"/>
    </xf>
    <xf numFmtId="168" fontId="12" fillId="6" borderId="0" xfId="1" applyNumberFormat="1" applyFont="1" applyFill="1"/>
    <xf numFmtId="0" fontId="7" fillId="3" borderId="4" xfId="0" applyFont="1" applyFill="1" applyBorder="1"/>
    <xf numFmtId="0" fontId="7" fillId="2" borderId="0" xfId="0" applyFont="1" applyFill="1"/>
    <xf numFmtId="0" fontId="11" fillId="2" borderId="2" xfId="0" applyFont="1" applyFill="1" applyBorder="1" applyAlignment="1" applyProtection="1">
      <alignment vertical="center" wrapText="1"/>
      <protection locked="0"/>
    </xf>
    <xf numFmtId="0" fontId="11" fillId="2" borderId="3" xfId="0" applyFont="1" applyFill="1" applyBorder="1" applyAlignment="1" applyProtection="1">
      <alignment vertical="center" wrapText="1"/>
      <protection locked="0"/>
    </xf>
    <xf numFmtId="169" fontId="11" fillId="2" borderId="2" xfId="0" applyNumberFormat="1" applyFont="1" applyFill="1" applyBorder="1" applyAlignment="1" applyProtection="1">
      <alignment horizontal="right" vertical="center" wrapText="1"/>
      <protection locked="0"/>
    </xf>
    <xf numFmtId="9" fontId="11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5" xfId="0" applyFont="1" applyFill="1" applyBorder="1" applyAlignment="1" applyProtection="1">
      <alignment horizontal="right" vertical="center" wrapText="1"/>
      <protection locked="0"/>
    </xf>
    <xf numFmtId="9" fontId="11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2" xfId="0" applyFont="1" applyFill="1" applyBorder="1" applyAlignment="1" applyProtection="1">
      <alignment horizontal="right" vertical="center" wrapText="1"/>
      <protection locked="0"/>
    </xf>
    <xf numFmtId="169" fontId="11" fillId="2" borderId="2" xfId="1" applyNumberFormat="1" applyFont="1" applyFill="1" applyBorder="1" applyAlignment="1" applyProtection="1">
      <alignment horizontal="right" vertical="center" wrapText="1"/>
      <protection locked="0"/>
    </xf>
    <xf numFmtId="167" fontId="11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11" fillId="2" borderId="3" xfId="0" applyFont="1" applyFill="1" applyBorder="1" applyAlignment="1" applyProtection="1">
      <alignment horizontal="right" vertical="center" wrapText="1"/>
      <protection locked="0"/>
    </xf>
    <xf numFmtId="167" fontId="11" fillId="2" borderId="5" xfId="0" applyNumberFormat="1" applyFont="1" applyFill="1" applyBorder="1" applyAlignment="1" applyProtection="1">
      <alignment horizontal="right" vertical="center" wrapText="1"/>
      <protection locked="0"/>
    </xf>
    <xf numFmtId="0" fontId="6" fillId="2" borderId="0" xfId="0" applyFont="1" applyFill="1"/>
    <xf numFmtId="10" fontId="0" fillId="3" borderId="2" xfId="2" applyNumberFormat="1" applyFont="1" applyFill="1" applyBorder="1" applyAlignment="1" applyProtection="1">
      <alignment horizontal="right"/>
    </xf>
    <xf numFmtId="43" fontId="0" fillId="3" borderId="2" xfId="1" applyFont="1" applyFill="1" applyBorder="1" applyAlignment="1" applyProtection="1">
      <alignment horizontal="right"/>
    </xf>
    <xf numFmtId="166" fontId="0" fillId="3" borderId="2" xfId="1" applyNumberFormat="1" applyFont="1" applyFill="1" applyBorder="1" applyProtection="1"/>
    <xf numFmtId="0" fontId="0" fillId="7" borderId="2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0" xfId="0" applyFont="1" applyFill="1"/>
    <xf numFmtId="166" fontId="8" fillId="2" borderId="0" xfId="1" applyNumberFormat="1" applyFont="1" applyFill="1"/>
    <xf numFmtId="165" fontId="14" fillId="2" borderId="0" xfId="1" applyNumberFormat="1" applyFont="1" applyFill="1" applyAlignment="1" applyProtection="1">
      <alignment horizontal="left"/>
      <protection locked="0"/>
    </xf>
    <xf numFmtId="9" fontId="0" fillId="2" borderId="0" xfId="2" applyFont="1" applyFill="1" applyProtection="1"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169" fontId="11" fillId="2" borderId="0" xfId="0" applyNumberFormat="1" applyFont="1" applyFill="1" applyAlignment="1" applyProtection="1">
      <alignment horizontal="right" vertical="center" wrapText="1"/>
      <protection locked="0"/>
    </xf>
    <xf numFmtId="43" fontId="11" fillId="2" borderId="0" xfId="1" applyFont="1" applyFill="1" applyBorder="1" applyAlignment="1" applyProtection="1">
      <alignment horizontal="right" vertical="center" wrapText="1"/>
      <protection locked="0"/>
    </xf>
    <xf numFmtId="9" fontId="11" fillId="2" borderId="0" xfId="0" applyNumberFormat="1" applyFont="1" applyFill="1" applyAlignment="1" applyProtection="1">
      <alignment horizontal="right" vertical="center" wrapText="1"/>
      <protection locked="0"/>
    </xf>
    <xf numFmtId="43" fontId="11" fillId="2" borderId="2" xfId="1" applyFont="1" applyFill="1" applyBorder="1" applyAlignment="1" applyProtection="1">
      <alignment horizontal="right" vertical="center" wrapText="1"/>
      <protection locked="0"/>
    </xf>
    <xf numFmtId="0" fontId="15" fillId="4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10" fontId="0" fillId="3" borderId="2" xfId="2" applyNumberFormat="1" applyFont="1" applyFill="1" applyBorder="1" applyAlignment="1" applyProtection="1">
      <alignment horizontal="right"/>
      <protection locked="0"/>
    </xf>
    <xf numFmtId="14" fontId="8" fillId="0" borderId="0" xfId="0" applyNumberFormat="1" applyFont="1"/>
    <xf numFmtId="0" fontId="8" fillId="0" borderId="0" xfId="0" applyFont="1"/>
    <xf numFmtId="0" fontId="16" fillId="2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0" fontId="1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165" fontId="6" fillId="2" borderId="6" xfId="1" applyNumberFormat="1" applyFont="1" applyFill="1" applyBorder="1" applyAlignment="1" applyProtection="1">
      <alignment horizontal="left"/>
      <protection hidden="1"/>
    </xf>
    <xf numFmtId="165" fontId="6" fillId="2" borderId="0" xfId="1" applyNumberFormat="1" applyFont="1" applyFill="1" applyAlignment="1" applyProtection="1">
      <alignment horizontal="left"/>
      <protection hidden="1"/>
    </xf>
    <xf numFmtId="0" fontId="7" fillId="3" borderId="0" xfId="0" applyFont="1" applyFill="1" applyProtection="1">
      <protection locked="0"/>
    </xf>
    <xf numFmtId="0" fontId="0" fillId="2" borderId="0" xfId="0" applyFill="1" applyAlignment="1">
      <alignment horizontal="center"/>
    </xf>
    <xf numFmtId="0" fontId="0" fillId="5" borderId="0" xfId="0" applyFill="1" applyProtection="1">
      <protection locked="0"/>
    </xf>
    <xf numFmtId="43" fontId="7" fillId="3" borderId="0" xfId="1" applyFont="1" applyFill="1" applyProtection="1">
      <protection locked="0"/>
    </xf>
    <xf numFmtId="0" fontId="0" fillId="3" borderId="4" xfId="0" applyFill="1" applyBorder="1" applyAlignment="1">
      <alignment horizontal="left"/>
    </xf>
    <xf numFmtId="0" fontId="15" fillId="4" borderId="2" xfId="0" applyFont="1" applyFill="1" applyBorder="1" applyAlignment="1">
      <alignment horizontal="center"/>
    </xf>
    <xf numFmtId="43" fontId="0" fillId="5" borderId="0" xfId="0" applyNumberForma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E66A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sultorcontable.com/herramientas/" TargetMode="External"/><Relationship Id="rId7" Type="http://schemas.openxmlformats.org/officeDocument/2006/relationships/image" Target="../media/image3.png"/><Relationship Id="rId2" Type="http://schemas.openxmlformats.org/officeDocument/2006/relationships/hyperlink" Target="#Autom&#225;tica!B4"/><Relationship Id="rId1" Type="http://schemas.openxmlformats.org/officeDocument/2006/relationships/hyperlink" Target="#Manual!B4"/><Relationship Id="rId6" Type="http://schemas.openxmlformats.org/officeDocument/2006/relationships/image" Target="../media/image2.gif"/><Relationship Id="rId5" Type="http://schemas.openxmlformats.org/officeDocument/2006/relationships/hyperlink" Target="https://www.consultorcontable.com/aporte-voluntario/" TargetMode="Externa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&#250;!A1"/><Relationship Id="rId2" Type="http://schemas.openxmlformats.org/officeDocument/2006/relationships/image" Target="../media/image1.png"/><Relationship Id="rId1" Type="http://schemas.openxmlformats.org/officeDocument/2006/relationships/hyperlink" Target="https://www.consultorcontable.com/herramientas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Men&#250;!A1"/><Relationship Id="rId7" Type="http://schemas.openxmlformats.org/officeDocument/2006/relationships/hyperlink" Target="#Autom&#225;tica!R234"/><Relationship Id="rId2" Type="http://schemas.openxmlformats.org/officeDocument/2006/relationships/image" Target="../media/image1.png"/><Relationship Id="rId1" Type="http://schemas.openxmlformats.org/officeDocument/2006/relationships/hyperlink" Target="https://www.consultorcontable.com/herramientas/" TargetMode="External"/><Relationship Id="rId6" Type="http://schemas.openxmlformats.org/officeDocument/2006/relationships/hyperlink" Target="#Autom&#225;tica!R152"/><Relationship Id="rId5" Type="http://schemas.openxmlformats.org/officeDocument/2006/relationships/hyperlink" Target="#Autom&#225;tica!B4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685800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E03F0372-FBEB-49EC-B4F2-79B953D9060D}"/>
            </a:ext>
          </a:extLst>
        </xdr:cNvPr>
        <xdr:cNvSpPr txBox="1"/>
      </xdr:nvSpPr>
      <xdr:spPr>
        <a:xfrm>
          <a:off x="1625600" y="393700"/>
          <a:ext cx="8813800" cy="5270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36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rPr>
            <a:t>LIQUIDADOR DE RETEFUENTES</a:t>
          </a:r>
        </a:p>
      </xdr:txBody>
    </xdr:sp>
    <xdr:clientData/>
  </xdr:twoCellAnchor>
  <xdr:twoCellAnchor>
    <xdr:from>
      <xdr:col>3</xdr:col>
      <xdr:colOff>209550</xdr:colOff>
      <xdr:row>9</xdr:row>
      <xdr:rowOff>127000</xdr:rowOff>
    </xdr:from>
    <xdr:to>
      <xdr:col>6</xdr:col>
      <xdr:colOff>209550</xdr:colOff>
      <xdr:row>13</xdr:row>
      <xdr:rowOff>101600</xdr:rowOff>
    </xdr:to>
    <xdr:sp macro="" textlink="">
      <xdr:nvSpPr>
        <xdr:cNvPr id="3" name="CuadroTexto 2">
          <a:hlinkClick xmlns:r="http://schemas.openxmlformats.org/officeDocument/2006/relationships" r:id="rId1" tooltip="Ir al liquidador manual"/>
          <a:extLst>
            <a:ext uri="{FF2B5EF4-FFF2-40B4-BE49-F238E27FC236}">
              <a16:creationId xmlns:a16="http://schemas.microsoft.com/office/drawing/2014/main" xmlns="" id="{C4B83C10-0A6F-4386-ACEA-469A34896B42}"/>
            </a:ext>
          </a:extLst>
        </xdr:cNvPr>
        <xdr:cNvSpPr txBox="1"/>
      </xdr:nvSpPr>
      <xdr:spPr>
        <a:xfrm>
          <a:off x="1860550" y="1701800"/>
          <a:ext cx="2438400" cy="762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Liquidación manual</a:t>
          </a:r>
        </a:p>
      </xdr:txBody>
    </xdr:sp>
    <xdr:clientData/>
  </xdr:twoCellAnchor>
  <xdr:twoCellAnchor>
    <xdr:from>
      <xdr:col>9</xdr:col>
      <xdr:colOff>190500</xdr:colOff>
      <xdr:row>9</xdr:row>
      <xdr:rowOff>139700</xdr:rowOff>
    </xdr:from>
    <xdr:to>
      <xdr:col>12</xdr:col>
      <xdr:colOff>190500</xdr:colOff>
      <xdr:row>13</xdr:row>
      <xdr:rowOff>152400</xdr:rowOff>
    </xdr:to>
    <xdr:sp macro="" textlink="">
      <xdr:nvSpPr>
        <xdr:cNvPr id="4" name="CuadroTexto 3">
          <a:hlinkClick xmlns:r="http://schemas.openxmlformats.org/officeDocument/2006/relationships" r:id="rId2" tooltip="Ir al liquidador automático"/>
          <a:extLst>
            <a:ext uri="{FF2B5EF4-FFF2-40B4-BE49-F238E27FC236}">
              <a16:creationId xmlns:a16="http://schemas.microsoft.com/office/drawing/2014/main" xmlns="" id="{46B8BA6D-6F98-492E-ACB1-57F9330D1054}"/>
            </a:ext>
          </a:extLst>
        </xdr:cNvPr>
        <xdr:cNvSpPr txBox="1"/>
      </xdr:nvSpPr>
      <xdr:spPr>
        <a:xfrm>
          <a:off x="6718300" y="1714500"/>
          <a:ext cx="2438400" cy="8001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Liquidación</a:t>
          </a:r>
          <a:r>
            <a:rPr lang="es-CO" sz="1200" baseline="0">
              <a:latin typeface="Arial" panose="020B0604020202020204" pitchFamily="34" charset="0"/>
              <a:cs typeface="Arial" panose="020B0604020202020204" pitchFamily="34" charset="0"/>
            </a:rPr>
            <a:t> automática basada en conceptos</a:t>
          </a:r>
          <a:endParaRPr lang="es-CO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548738</xdr:colOff>
      <xdr:row>14</xdr:row>
      <xdr:rowOff>42692</xdr:rowOff>
    </xdr:from>
    <xdr:to>
      <xdr:col>7</xdr:col>
      <xdr:colOff>601734</xdr:colOff>
      <xdr:row>17</xdr:row>
      <xdr:rowOff>27906</xdr:rowOff>
    </xdr:to>
    <xdr:grpSp>
      <xdr:nvGrpSpPr>
        <xdr:cNvPr id="6" name="Grup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64F1FA39-221E-4678-9E65-2F1CCE3AC2D0}"/>
            </a:ext>
          </a:extLst>
        </xdr:cNvPr>
        <xdr:cNvGrpSpPr/>
      </xdr:nvGrpSpPr>
      <xdr:grpSpPr>
        <a:xfrm>
          <a:off x="3815813" y="2804942"/>
          <a:ext cx="1672246" cy="585289"/>
          <a:chOff x="4121834" y="3284807"/>
          <a:chExt cx="1687291" cy="571954"/>
        </a:xfrm>
      </xdr:grpSpPr>
      <xdr:sp macro="" textlink="">
        <xdr:nvSpPr>
          <xdr:cNvPr id="7" name="Rectángulo: esquinas redondeadas 6">
            <a:extLst>
              <a:ext uri="{FF2B5EF4-FFF2-40B4-BE49-F238E27FC236}">
                <a16:creationId xmlns:a16="http://schemas.microsoft.com/office/drawing/2014/main" xmlns="" id="{B75BD281-DC15-E59A-07B6-3F643A7C3544}"/>
              </a:ext>
            </a:extLst>
          </xdr:cNvPr>
          <xdr:cNvSpPr/>
        </xdr:nvSpPr>
        <xdr:spPr>
          <a:xfrm>
            <a:off x="4121834" y="3284807"/>
            <a:ext cx="1662569" cy="571954"/>
          </a:xfrm>
          <a:prstGeom prst="roundRect">
            <a:avLst>
              <a:gd name="adj" fmla="val 1373"/>
            </a:avLst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pic>
        <xdr:nvPicPr>
          <xdr:cNvPr id="8" name="Imagen 7">
            <a:extLst>
              <a:ext uri="{FF2B5EF4-FFF2-40B4-BE49-F238E27FC236}">
                <a16:creationId xmlns:a16="http://schemas.microsoft.com/office/drawing/2014/main" xmlns="" id="{F084D07F-7B87-78C4-CAD3-ADCC01D4D8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65099" y="3318451"/>
            <a:ext cx="485946" cy="529056"/>
          </a:xfrm>
          <a:prstGeom prst="rect">
            <a:avLst/>
          </a:prstGeom>
        </xdr:spPr>
      </xdr:pic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xmlns="" id="{2518125E-1E2E-AF73-403F-25D060D18690}"/>
              </a:ext>
            </a:extLst>
          </xdr:cNvPr>
          <xdr:cNvSpPr txBox="1"/>
        </xdr:nvSpPr>
        <xdr:spPr>
          <a:xfrm>
            <a:off x="4659542" y="3304994"/>
            <a:ext cx="1149583" cy="3229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Descargue otras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xmlns="" id="{2BBA765A-BF15-0351-938F-A83A17E0932C}"/>
              </a:ext>
            </a:extLst>
          </xdr:cNvPr>
          <xdr:cNvSpPr txBox="1"/>
        </xdr:nvSpPr>
        <xdr:spPr>
          <a:xfrm>
            <a:off x="4676354" y="3504975"/>
            <a:ext cx="970346" cy="3229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Herramientas </a:t>
            </a:r>
          </a:p>
        </xdr:txBody>
      </xdr:sp>
    </xdr:grpSp>
    <xdr:clientData/>
  </xdr:twoCellAnchor>
  <xdr:twoCellAnchor>
    <xdr:from>
      <xdr:col>3</xdr:col>
      <xdr:colOff>177800</xdr:colOff>
      <xdr:row>5</xdr:row>
      <xdr:rowOff>0</xdr:rowOff>
    </xdr:from>
    <xdr:to>
      <xdr:col>12</xdr:col>
      <xdr:colOff>311150</xdr:colOff>
      <xdr:row>8</xdr:row>
      <xdr:rowOff>50800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E78619C6-31A3-B9D7-55CB-C001EA2D95E7}"/>
            </a:ext>
          </a:extLst>
        </xdr:cNvPr>
        <xdr:cNvSpPr txBox="1"/>
      </xdr:nvSpPr>
      <xdr:spPr>
        <a:xfrm>
          <a:off x="1828800" y="787400"/>
          <a:ext cx="7448550" cy="64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El objetivo de esta herramienta es liquidar fácilmente las</a:t>
          </a:r>
          <a:r>
            <a:rPr lang="es-CO" sz="11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retenciones en la fuente  a título de renta, ICA e IVA de una factura a la hora de contabilizar una compra de bienes o servicios. Utilice la opción manual o automática de acuerdo a su preferencia.</a:t>
          </a:r>
          <a:endParaRPr lang="es-CO" sz="11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6350</xdr:colOff>
      <xdr:row>14</xdr:row>
      <xdr:rowOff>31750</xdr:rowOff>
    </xdr:from>
    <xdr:to>
      <xdr:col>10</xdr:col>
      <xdr:colOff>30621</xdr:colOff>
      <xdr:row>17</xdr:row>
      <xdr:rowOff>25816</xdr:rowOff>
    </xdr:to>
    <xdr:grpSp>
      <xdr:nvGrpSpPr>
        <xdr:cNvPr id="12" name="Grup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78CB825E-C9E3-414A-B1A8-61D2525F2FC1}"/>
            </a:ext>
          </a:extLst>
        </xdr:cNvPr>
        <xdr:cNvGrpSpPr/>
      </xdr:nvGrpSpPr>
      <xdr:grpSpPr>
        <a:xfrm>
          <a:off x="5702300" y="2794000"/>
          <a:ext cx="1643521" cy="594141"/>
          <a:chOff x="6981288" y="3287542"/>
          <a:chExt cx="1654001" cy="575764"/>
        </a:xfrm>
      </xdr:grpSpPr>
      <xdr:sp macro="" textlink="">
        <xdr:nvSpPr>
          <xdr:cNvPr id="13" name="Rectángulo: esquinas redondeadas 12">
            <a:extLst>
              <a:ext uri="{FF2B5EF4-FFF2-40B4-BE49-F238E27FC236}">
                <a16:creationId xmlns:a16="http://schemas.microsoft.com/office/drawing/2014/main" xmlns="" id="{553703F2-C2F3-DCE1-967E-6F3D3DDCB669}"/>
              </a:ext>
            </a:extLst>
          </xdr:cNvPr>
          <xdr:cNvSpPr/>
        </xdr:nvSpPr>
        <xdr:spPr>
          <a:xfrm>
            <a:off x="6981288" y="3287542"/>
            <a:ext cx="1654001" cy="575764"/>
          </a:xfrm>
          <a:prstGeom prst="roundRect">
            <a:avLst>
              <a:gd name="adj" fmla="val 1373"/>
            </a:avLst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xmlns="" id="{C596756D-EB0C-8081-DF89-A510CA8646DC}"/>
              </a:ext>
            </a:extLst>
          </xdr:cNvPr>
          <xdr:cNvSpPr txBox="1"/>
        </xdr:nvSpPr>
        <xdr:spPr>
          <a:xfrm>
            <a:off x="7462663" y="3307863"/>
            <a:ext cx="1162050" cy="533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1050"/>
              <a:t>Realice</a:t>
            </a:r>
            <a:r>
              <a:rPr lang="es-CO" sz="1050" baseline="0"/>
              <a:t> un aporte </a:t>
            </a:r>
            <a:r>
              <a:rPr lang="es-CO" sz="1050" b="1" baseline="0">
                <a:solidFill>
                  <a:srgbClr val="FFC000"/>
                </a:solidFill>
              </a:rPr>
              <a:t>voluntario</a:t>
            </a:r>
            <a:endParaRPr lang="es-CO" sz="1050" b="1">
              <a:solidFill>
                <a:srgbClr val="FFC000"/>
              </a:solidFill>
            </a:endParaRPr>
          </a:p>
        </xdr:txBody>
      </xdr:sp>
      <xdr:pic>
        <xdr:nvPicPr>
          <xdr:cNvPr id="15" name="Imagen 14">
            <a:extLst>
              <a:ext uri="{FF2B5EF4-FFF2-40B4-BE49-F238E27FC236}">
                <a16:creationId xmlns:a16="http://schemas.microsoft.com/office/drawing/2014/main" xmlns="" id="{7E3DD91E-D8F1-AD2F-9AC1-0C643CB7B2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00545" y="3321049"/>
            <a:ext cx="527101" cy="514747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432672</xdr:colOff>
      <xdr:row>9</xdr:row>
      <xdr:rowOff>311150</xdr:rowOff>
    </xdr:from>
    <xdr:to>
      <xdr:col>9</xdr:col>
      <xdr:colOff>54879</xdr:colOff>
      <xdr:row>12</xdr:row>
      <xdr:rowOff>193956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10D35835-E1BA-5701-1A36-EEF78025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22072" y="1885950"/>
          <a:ext cx="2060607" cy="638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255310</xdr:colOff>
      <xdr:row>0</xdr:row>
      <xdr:rowOff>127589</xdr:rowOff>
    </xdr:from>
    <xdr:to>
      <xdr:col>7</xdr:col>
      <xdr:colOff>65463</xdr:colOff>
      <xdr:row>1</xdr:row>
      <xdr:rowOff>321419</xdr:rowOff>
    </xdr:to>
    <xdr:grpSp>
      <xdr:nvGrpSpPr>
        <xdr:cNvPr id="20" name="Grupo 19">
          <a:hlinkClick xmlns:r="http://schemas.openxmlformats.org/officeDocument/2006/relationships" r:id="rId1" tooltip="Descargar otras herramientas"/>
          <a:extLst>
            <a:ext uri="{FF2B5EF4-FFF2-40B4-BE49-F238E27FC236}">
              <a16:creationId xmlns:a16="http://schemas.microsoft.com/office/drawing/2014/main" xmlns="" id="{04B8D78E-2D28-4032-BA91-368DDDC01B0B}"/>
            </a:ext>
          </a:extLst>
        </xdr:cNvPr>
        <xdr:cNvGrpSpPr/>
      </xdr:nvGrpSpPr>
      <xdr:grpSpPr>
        <a:xfrm>
          <a:off x="8101161" y="127589"/>
          <a:ext cx="1882086" cy="527696"/>
          <a:chOff x="7162800" y="107950"/>
          <a:chExt cx="1683058" cy="524030"/>
        </a:xfrm>
      </xdr:grpSpPr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xmlns="" id="{CD743D70-ACF8-4ACC-B4E8-C28CD4654262}"/>
              </a:ext>
            </a:extLst>
          </xdr:cNvPr>
          <xdr:cNvSpPr/>
        </xdr:nvSpPr>
        <xdr:spPr>
          <a:xfrm>
            <a:off x="7162800" y="107950"/>
            <a:ext cx="1658398" cy="524030"/>
          </a:xfrm>
          <a:prstGeom prst="roundRect">
            <a:avLst>
              <a:gd name="adj" fmla="val 1373"/>
            </a:avLst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pic>
        <xdr:nvPicPr>
          <xdr:cNvPr id="17" name="Imagen 16">
            <a:extLst>
              <a:ext uri="{FF2B5EF4-FFF2-40B4-BE49-F238E27FC236}">
                <a16:creationId xmlns:a16="http://schemas.microsoft.com/office/drawing/2014/main" xmlns="" id="{80145D0B-7E12-4CAA-AEE5-D859E365A2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05956" y="138775"/>
            <a:ext cx="484727" cy="484727"/>
          </a:xfrm>
          <a:prstGeom prst="rect">
            <a:avLst/>
          </a:prstGeom>
        </xdr:spPr>
      </xdr:pic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xmlns="" id="{1C5557FF-1296-4C2A-ACD5-AFCE17D1D6C3}"/>
              </a:ext>
            </a:extLst>
          </xdr:cNvPr>
          <xdr:cNvSpPr txBox="1"/>
        </xdr:nvSpPr>
        <xdr:spPr>
          <a:xfrm>
            <a:off x="7699159" y="126445"/>
            <a:ext cx="1146699" cy="2744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Descargue otras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xmlns="" id="{3E272971-1338-41AA-9B26-38A78D489210}"/>
              </a:ext>
            </a:extLst>
          </xdr:cNvPr>
          <xdr:cNvSpPr txBox="1"/>
        </xdr:nvSpPr>
        <xdr:spPr>
          <a:xfrm>
            <a:off x="7715929" y="309670"/>
            <a:ext cx="967912" cy="295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Herramientas</a:t>
            </a:r>
          </a:p>
        </xdr:txBody>
      </xdr:sp>
    </xdr:grpSp>
    <xdr:clientData/>
  </xdr:twoCellAnchor>
  <xdr:twoCellAnchor>
    <xdr:from>
      <xdr:col>4</xdr:col>
      <xdr:colOff>170206</xdr:colOff>
      <xdr:row>3</xdr:row>
      <xdr:rowOff>58917</xdr:rowOff>
    </xdr:from>
    <xdr:to>
      <xdr:col>7</xdr:col>
      <xdr:colOff>78556</xdr:colOff>
      <xdr:row>8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86E2539B-18D4-42C7-9A7E-D5C318352864}"/>
            </a:ext>
          </a:extLst>
        </xdr:cNvPr>
        <xdr:cNvSpPr txBox="1"/>
      </xdr:nvSpPr>
      <xdr:spPr>
        <a:xfrm>
          <a:off x="6081598" y="995051"/>
          <a:ext cx="3914742" cy="9230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Digite el valor y modifique los porcentajes de cada tipo de retención a practicar. Esta corresponde</a:t>
          </a:r>
          <a:r>
            <a:rPr lang="es-CO" sz="11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la liquidación manual.  En la parte inferior podrá ver la sugerencia de contabilización de la operación.</a:t>
          </a:r>
          <a:endParaRPr lang="es-CO" sz="11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</xdr:col>
      <xdr:colOff>26185</xdr:colOff>
      <xdr:row>0</xdr:row>
      <xdr:rowOff>26186</xdr:rowOff>
    </xdr:from>
    <xdr:to>
      <xdr:col>1</xdr:col>
      <xdr:colOff>451635</xdr:colOff>
      <xdr:row>1</xdr:row>
      <xdr:rowOff>11871</xdr:rowOff>
    </xdr:to>
    <xdr:pic>
      <xdr:nvPicPr>
        <xdr:cNvPr id="3" name="Imagen 2" descr="Imagen relacionada">
          <a:hlinkClick xmlns:r="http://schemas.openxmlformats.org/officeDocument/2006/relationships" r:id="rId3" tooltip="Ir al menú"/>
          <a:extLst>
            <a:ext uri="{FF2B5EF4-FFF2-40B4-BE49-F238E27FC236}">
              <a16:creationId xmlns:a16="http://schemas.microsoft.com/office/drawing/2014/main" xmlns="" id="{18604C3A-FEE4-4AD5-B41A-D177B613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288" y="26186"/>
          <a:ext cx="425450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4</xdr:col>
      <xdr:colOff>39278</xdr:colOff>
      <xdr:row>0</xdr:row>
      <xdr:rowOff>216031</xdr:rowOff>
    </xdr:from>
    <xdr:to>
      <xdr:col>6</xdr:col>
      <xdr:colOff>168700</xdr:colOff>
      <xdr:row>2</xdr:row>
      <xdr:rowOff>108198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9BD1CE7F-099F-4DD3-8726-A481A2BAB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0670" y="216031"/>
          <a:ext cx="2060607" cy="638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1963918</xdr:colOff>
      <xdr:row>0</xdr:row>
      <xdr:rowOff>147228</xdr:rowOff>
    </xdr:from>
    <xdr:to>
      <xdr:col>10</xdr:col>
      <xdr:colOff>206650</xdr:colOff>
      <xdr:row>1</xdr:row>
      <xdr:rowOff>341058</xdr:rowOff>
    </xdr:to>
    <xdr:grpSp>
      <xdr:nvGrpSpPr>
        <xdr:cNvPr id="3" name="Grupo 2">
          <a:hlinkClick xmlns:r="http://schemas.openxmlformats.org/officeDocument/2006/relationships" r:id="rId1" tooltip="Descargar otras herramientas"/>
          <a:extLst>
            <a:ext uri="{FF2B5EF4-FFF2-40B4-BE49-F238E27FC236}">
              <a16:creationId xmlns:a16="http://schemas.microsoft.com/office/drawing/2014/main" xmlns="" id="{56D14953-9107-45A4-8990-F3516A19031B}"/>
            </a:ext>
          </a:extLst>
        </xdr:cNvPr>
        <xdr:cNvGrpSpPr/>
      </xdr:nvGrpSpPr>
      <xdr:grpSpPr>
        <a:xfrm>
          <a:off x="10143634" y="147228"/>
          <a:ext cx="1777784" cy="527696"/>
          <a:chOff x="7162800" y="107950"/>
          <a:chExt cx="1683058" cy="524030"/>
        </a:xfrm>
      </xdr:grpSpPr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xmlns="" id="{04977E13-ABC2-B8C5-4967-EA7F7E2A9172}"/>
              </a:ext>
            </a:extLst>
          </xdr:cNvPr>
          <xdr:cNvSpPr/>
        </xdr:nvSpPr>
        <xdr:spPr>
          <a:xfrm>
            <a:off x="7162800" y="107950"/>
            <a:ext cx="1658398" cy="524030"/>
          </a:xfrm>
          <a:prstGeom prst="roundRect">
            <a:avLst>
              <a:gd name="adj" fmla="val 1373"/>
            </a:avLst>
          </a:prstGeom>
          <a:ln w="3175"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xmlns="" id="{FE6DD9FE-214B-1F44-C2F6-11971C875E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05956" y="138775"/>
            <a:ext cx="484727" cy="484727"/>
          </a:xfrm>
          <a:prstGeom prst="rect">
            <a:avLst/>
          </a:prstGeom>
        </xdr:spPr>
      </xdr:pic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xmlns="" id="{BCD94412-4829-9F38-8415-39A2CF01D627}"/>
              </a:ext>
            </a:extLst>
          </xdr:cNvPr>
          <xdr:cNvSpPr txBox="1"/>
        </xdr:nvSpPr>
        <xdr:spPr>
          <a:xfrm>
            <a:off x="7699159" y="126445"/>
            <a:ext cx="1146699" cy="2744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Descargue otras</a:t>
            </a: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xmlns="" id="{A2C702E2-FF7E-5B67-14E9-CC613582FFC9}"/>
              </a:ext>
            </a:extLst>
          </xdr:cNvPr>
          <xdr:cNvSpPr txBox="1"/>
        </xdr:nvSpPr>
        <xdr:spPr>
          <a:xfrm>
            <a:off x="7715929" y="309670"/>
            <a:ext cx="967912" cy="295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/>
              <a:t>Herramientas</a:t>
            </a:r>
          </a:p>
        </xdr:txBody>
      </xdr:sp>
    </xdr:grpSp>
    <xdr:clientData/>
  </xdr:twoCellAnchor>
  <xdr:twoCellAnchor editAs="absolute">
    <xdr:from>
      <xdr:col>1</xdr:col>
      <xdr:colOff>6546</xdr:colOff>
      <xdr:row>0</xdr:row>
      <xdr:rowOff>45825</xdr:rowOff>
    </xdr:from>
    <xdr:to>
      <xdr:col>1</xdr:col>
      <xdr:colOff>431996</xdr:colOff>
      <xdr:row>1</xdr:row>
      <xdr:rowOff>31510</xdr:rowOff>
    </xdr:to>
    <xdr:pic>
      <xdr:nvPicPr>
        <xdr:cNvPr id="9" name="Imagen 8" descr="Imagen relacionada">
          <a:hlinkClick xmlns:r="http://schemas.openxmlformats.org/officeDocument/2006/relationships" r:id="rId3" tooltip="Ir al menú"/>
          <a:extLst>
            <a:ext uri="{FF2B5EF4-FFF2-40B4-BE49-F238E27FC236}">
              <a16:creationId xmlns:a16="http://schemas.microsoft.com/office/drawing/2014/main" xmlns="" id="{E41703AA-016C-42C7-AEC8-A2D0CC1EE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91649" y="45825"/>
          <a:ext cx="425450" cy="31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17</xdr:col>
      <xdr:colOff>98199</xdr:colOff>
      <xdr:row>1</xdr:row>
      <xdr:rowOff>137475</xdr:rowOff>
    </xdr:from>
    <xdr:to>
      <xdr:col>18</xdr:col>
      <xdr:colOff>418972</xdr:colOff>
      <xdr:row>1</xdr:row>
      <xdr:rowOff>410427</xdr:rowOff>
    </xdr:to>
    <xdr:sp macro="" textlink="">
      <xdr:nvSpPr>
        <xdr:cNvPr id="10" name="Triángulo isósceles 9">
          <a:hlinkClick xmlns:r="http://schemas.openxmlformats.org/officeDocument/2006/relationships" r:id="rId5" tooltip="Retornar"/>
          <a:extLst>
            <a:ext uri="{FF2B5EF4-FFF2-40B4-BE49-F238E27FC236}">
              <a16:creationId xmlns:a16="http://schemas.microsoft.com/office/drawing/2014/main" xmlns="" id="{29B3B26F-D36F-4319-9D8A-998EF29FE898}"/>
            </a:ext>
          </a:extLst>
        </xdr:cNvPr>
        <xdr:cNvSpPr/>
      </xdr:nvSpPr>
      <xdr:spPr>
        <a:xfrm rot="16200000" flipH="1">
          <a:off x="18520744" y="313229"/>
          <a:ext cx="272952" cy="57608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91648</xdr:colOff>
      <xdr:row>0</xdr:row>
      <xdr:rowOff>137474</xdr:rowOff>
    </xdr:from>
    <xdr:to>
      <xdr:col>8</xdr:col>
      <xdr:colOff>1472937</xdr:colOff>
      <xdr:row>0</xdr:row>
      <xdr:rowOff>303949</xdr:rowOff>
    </xdr:to>
    <xdr:sp macro="" textlink="">
      <xdr:nvSpPr>
        <xdr:cNvPr id="12" name="CuadroTexto 11">
          <a:hlinkClick xmlns:r="http://schemas.openxmlformats.org/officeDocument/2006/relationships" r:id="rId6" tooltip="Ir a actualizar la tabla de conceptos y tarifas"/>
          <a:extLst>
            <a:ext uri="{FF2B5EF4-FFF2-40B4-BE49-F238E27FC236}">
              <a16:creationId xmlns:a16="http://schemas.microsoft.com/office/drawing/2014/main" xmlns="" id="{A16BECCA-9DF0-4984-8566-0C414E19852A}"/>
            </a:ext>
          </a:extLst>
        </xdr:cNvPr>
        <xdr:cNvSpPr txBox="1"/>
      </xdr:nvSpPr>
      <xdr:spPr>
        <a:xfrm>
          <a:off x="7914586" y="137474"/>
          <a:ext cx="1970464" cy="16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Actualizar conceptos rete-Renta</a:t>
          </a:r>
        </a:p>
      </xdr:txBody>
    </xdr:sp>
    <xdr:clientData/>
  </xdr:twoCellAnchor>
  <xdr:twoCellAnchor>
    <xdr:from>
      <xdr:col>6</xdr:col>
      <xdr:colOff>86936</xdr:colOff>
      <xdr:row>1</xdr:row>
      <xdr:rowOff>198224</xdr:rowOff>
    </xdr:from>
    <xdr:to>
      <xdr:col>8</xdr:col>
      <xdr:colOff>1468225</xdr:colOff>
      <xdr:row>1</xdr:row>
      <xdr:rowOff>364699</xdr:rowOff>
    </xdr:to>
    <xdr:sp macro="" textlink="">
      <xdr:nvSpPr>
        <xdr:cNvPr id="13" name="CuadroTexto 12">
          <a:hlinkClick xmlns:r="http://schemas.openxmlformats.org/officeDocument/2006/relationships" r:id="rId7" tooltip="Ir a actualizar tabla de conceptos y tarifas"/>
          <a:extLst>
            <a:ext uri="{FF2B5EF4-FFF2-40B4-BE49-F238E27FC236}">
              <a16:creationId xmlns:a16="http://schemas.microsoft.com/office/drawing/2014/main" xmlns="" id="{1C02506B-8E20-40D3-9065-BAEF62A97B08}"/>
            </a:ext>
          </a:extLst>
        </xdr:cNvPr>
        <xdr:cNvSpPr txBox="1"/>
      </xdr:nvSpPr>
      <xdr:spPr>
        <a:xfrm>
          <a:off x="7909874" y="525544"/>
          <a:ext cx="1970464" cy="16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Actualizar conceptos rete-ICA</a:t>
          </a:r>
        </a:p>
      </xdr:txBody>
    </xdr:sp>
    <xdr:clientData/>
  </xdr:twoCellAnchor>
  <xdr:twoCellAnchor>
    <xdr:from>
      <xdr:col>6</xdr:col>
      <xdr:colOff>111289</xdr:colOff>
      <xdr:row>3</xdr:row>
      <xdr:rowOff>58918</xdr:rowOff>
    </xdr:from>
    <xdr:to>
      <xdr:col>10</xdr:col>
      <xdr:colOff>202937</xdr:colOff>
      <xdr:row>9</xdr:row>
      <xdr:rowOff>183299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AE9AA8A9-39BB-44CB-BB6C-9E89D9DBBB62}"/>
            </a:ext>
          </a:extLst>
        </xdr:cNvPr>
        <xdr:cNvSpPr txBox="1"/>
      </xdr:nvSpPr>
      <xdr:spPr>
        <a:xfrm>
          <a:off x="7698557" y="1112887"/>
          <a:ext cx="4215875" cy="13027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Digite el valor y seleccione de la lista</a:t>
          </a:r>
          <a:r>
            <a:rPr lang="es-CO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el tipo de retención a título de renta y de ICA a aplicar.</a:t>
          </a:r>
        </a:p>
        <a:p>
          <a:endParaRPr lang="es-CO" sz="10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Si necesita actualizar los conceptos de retefuente en renta e ICA en la parte superior de clic en los botones de actualizar conceptos.</a:t>
          </a:r>
        </a:p>
        <a:p>
          <a:endParaRPr lang="es-CO" sz="1000" baseline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00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En la parte inferior podrá revisar una sugerencia de la contabilización de la operación.</a:t>
          </a:r>
          <a:endParaRPr lang="es-CO" sz="10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543351</xdr:colOff>
      <xdr:row>0</xdr:row>
      <xdr:rowOff>320772</xdr:rowOff>
    </xdr:from>
    <xdr:to>
      <xdr:col>5</xdr:col>
      <xdr:colOff>1525310</xdr:colOff>
      <xdr:row>1</xdr:row>
      <xdr:rowOff>478222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F8F4F19B-3D8D-49C3-9F90-F20861D3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57217" y="320772"/>
          <a:ext cx="1564588" cy="4847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uario/Downloads/BUSINESS%20110%20TAX%20v1.4%202019%20-PRU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_piloto_AIPP_modificado_jun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gonzalezv/AppData/Local/Temp/Temp3_100066173967142.zip/100066173967142/100066173967142-AIPP-860005224-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William/Desktop/PROYECTO%20RENTA/VENTAS/ARCHIVO%20GIOVANI/Renta%20Obligados%20a%20llevar%20contabilidad%20-%202017.17.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G"/>
      <sheetName val="BCE"/>
      <sheetName val="PUC"/>
      <sheetName val="110"/>
      <sheetName val="Sumaria"/>
      <sheetName val="A1"/>
      <sheetName val="A2"/>
      <sheetName val="A3"/>
      <sheetName val="A4"/>
      <sheetName val="A5"/>
      <sheetName val="A6"/>
      <sheetName val="A8"/>
      <sheetName val="A7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110 F2516"/>
      <sheetName val="ESF"/>
      <sheetName val="ERI"/>
      <sheetName val="Caratula"/>
      <sheetName val="Resumen"/>
      <sheetName val="I Diferido"/>
      <sheetName val="Ing y Fact"/>
      <sheetName val="AF"/>
      <sheetName val="AUD"/>
      <sheetName val="DIV"/>
      <sheetName val="INCRNGO"/>
      <sheetName val="Difcamb"/>
      <sheetName val="I estimado"/>
      <sheetName val="P estimado"/>
      <sheetName val="Deprec"/>
      <sheetName val="amort"/>
      <sheetName val="Desct"/>
      <sheetName val="Ivabc"/>
      <sheetName val="ICA"/>
      <sheetName val="PREDIAL"/>
      <sheetName val="GMF"/>
      <sheetName val="EPS"/>
      <sheetName val="AFP"/>
      <sheetName val="ARP"/>
      <sheetName val="APF"/>
      <sheetName val="Ajust"/>
      <sheetName val="Rete"/>
      <sheetName val="P cartera"/>
      <sheetName val="VAF&lt;2AÑOS"/>
      <sheetName val="VAF&gt;2AÑOS"/>
      <sheetName val="vtacciones"/>
      <sheetName val="G Ext"/>
      <sheetName val="Rgrav"/>
      <sheetName val="D107-1"/>
      <sheetName val="Dinv"/>
      <sheetName val="C perdid"/>
      <sheetName val="C excrp"/>
      <sheetName val="subcap"/>
      <sheetName val="ECE"/>
      <sheetName val="CA"/>
      <sheetName val="RTE"/>
      <sheetName val="OI"/>
      <sheetName val="I presun"/>
      <sheetName val="R cedular"/>
      <sheetName val="R exentas"/>
      <sheetName val="Desc1429"/>
      <sheetName val="GO"/>
      <sheetName val="C ingresos"/>
      <sheetName val="oc"/>
      <sheetName val="Rt"/>
      <sheetName val="RIVA"/>
      <sheetName val="Resumeni"/>
      <sheetName val="Rcyg"/>
      <sheetName val="Fexog"/>
      <sheetName val="Ecostos"/>
      <sheetName val="Pefect"/>
      <sheetName val="Conc util"/>
      <sheetName val="Conc patr"/>
      <sheetName val="J patrim"/>
      <sheetName val="MMD"/>
      <sheetName val="prestac"/>
      <sheetName val="Antic"/>
      <sheetName val="R Presuntiva"/>
      <sheetName val="Conf"/>
      <sheetName val="Listas"/>
      <sheetName val="Printsumar"/>
      <sheetName val="Ded 30%"/>
      <sheetName val="Cal"/>
      <sheetName val="noti"/>
      <sheetName val="Proc-01"/>
      <sheetName val="Sancion"/>
      <sheetName val="OCV"/>
      <sheetName val="TO"/>
      <sheetName val="JNC"/>
      <sheetName val="C"/>
      <sheetName val="Claves"/>
      <sheetName val="A"/>
      <sheetName val="1"/>
      <sheetName val="BUSINESS 110 TAX v1"/>
    </sheetNames>
    <sheetDataSet>
      <sheetData sheetId="0">
        <row r="20000">
          <cell r="A20000">
            <v>1</v>
          </cell>
        </row>
      </sheetData>
      <sheetData sheetId="1">
        <row r="24">
          <cell r="D24">
            <v>1</v>
          </cell>
        </row>
      </sheetData>
      <sheetData sheetId="2"/>
      <sheetData sheetId="3"/>
      <sheetData sheetId="4">
        <row r="58">
          <cell r="AL58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22">
          <cell r="K122" t="str">
            <v/>
          </cell>
        </row>
      </sheetData>
      <sheetData sheetId="40">
        <row r="9">
          <cell r="D9">
            <v>0</v>
          </cell>
        </row>
      </sheetData>
      <sheetData sheetId="41">
        <row r="84">
          <cell r="E84">
            <v>0</v>
          </cell>
        </row>
      </sheetData>
      <sheetData sheetId="42"/>
      <sheetData sheetId="43"/>
      <sheetData sheetId="44"/>
      <sheetData sheetId="45"/>
      <sheetData sheetId="46"/>
      <sheetData sheetId="47">
        <row r="32">
          <cell r="V32">
            <v>0</v>
          </cell>
        </row>
      </sheetData>
      <sheetData sheetId="48"/>
      <sheetData sheetId="49">
        <row r="11">
          <cell r="R11">
            <v>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1">
          <cell r="G41">
            <v>0</v>
          </cell>
        </row>
      </sheetData>
      <sheetData sheetId="59">
        <row r="3018">
          <cell r="L3018">
            <v>0</v>
          </cell>
        </row>
      </sheetData>
      <sheetData sheetId="60">
        <row r="2987">
          <cell r="F2987">
            <v>0</v>
          </cell>
        </row>
      </sheetData>
      <sheetData sheetId="61"/>
      <sheetData sheetId="62"/>
      <sheetData sheetId="63">
        <row r="23">
          <cell r="G23">
            <v>0</v>
          </cell>
        </row>
      </sheetData>
      <sheetData sheetId="64"/>
      <sheetData sheetId="65"/>
      <sheetData sheetId="66">
        <row r="65">
          <cell r="Y65">
            <v>0</v>
          </cell>
        </row>
      </sheetData>
      <sheetData sheetId="67">
        <row r="61">
          <cell r="V61">
            <v>0</v>
          </cell>
        </row>
      </sheetData>
      <sheetData sheetId="68"/>
      <sheetData sheetId="69"/>
      <sheetData sheetId="70"/>
      <sheetData sheetId="71"/>
      <sheetData sheetId="72"/>
      <sheetData sheetId="73">
        <row r="21">
          <cell r="H21">
            <v>0</v>
          </cell>
        </row>
      </sheetData>
      <sheetData sheetId="74"/>
      <sheetData sheetId="75">
        <row r="39">
          <cell r="E39">
            <v>0</v>
          </cell>
        </row>
      </sheetData>
      <sheetData sheetId="76"/>
      <sheetData sheetId="77">
        <row r="61">
          <cell r="F61">
            <v>0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29">
          <cell r="E29">
            <v>0</v>
          </cell>
        </row>
      </sheetData>
      <sheetData sheetId="94">
        <row r="9">
          <cell r="C9">
            <v>2019</v>
          </cell>
        </row>
        <row r="10">
          <cell r="C10" t="str">
            <v>Renta Año gravable 2019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Anexo 1 carátula"/>
      <sheetName val="Anexo 2 conc. contab-fiscal"/>
      <sheetName val="Anexo 3 ESF"/>
      <sheetName val="Anexo 4 ERP"/>
      <sheetName val="Anexo 5 ORI"/>
      <sheetName val="Anexo 6 PPE, PI,, ANCMV"/>
      <sheetName val="ANEXO 7 Diferencias perm y temp"/>
      <sheetName val="Anexo 8 Cuentas por cobrar"/>
      <sheetName val="Anexo 9 Activos Intangibles"/>
      <sheetName val="Anexo 10 Pasivo"/>
      <sheetName val="H1 (Caratula)"/>
      <sheetName val="Hoja1"/>
      <sheetName val="Listas"/>
      <sheetName val="DATOS170510"/>
      <sheetName val="Hoja2"/>
      <sheetName val="Hoja3"/>
    </sheetNames>
    <sheetDataSet>
      <sheetData sheetId="0">
        <row r="3">
          <cell r="AQ3" t="str">
            <v>Reglones formulario Renta 110</v>
          </cell>
        </row>
        <row r="4">
          <cell r="AQ4" t="str">
            <v>30-Total costos y gastos de nómina</v>
          </cell>
        </row>
        <row r="5">
          <cell r="AQ5" t="str">
            <v>31-Aportes al sistema de seguridad social</v>
          </cell>
        </row>
        <row r="6">
          <cell r="AQ6" t="str">
            <v>32-Aportes al SENA, ICBF, cajas de compensación</v>
          </cell>
        </row>
        <row r="7">
          <cell r="AQ7" t="str">
            <v>33-Efectivo, bancos, otras inversiones</v>
          </cell>
        </row>
        <row r="8">
          <cell r="AQ8" t="str">
            <v>34-Acciones y aportes (Sociedades anónimas, limitadas y asimiladas)</v>
          </cell>
        </row>
        <row r="9">
          <cell r="AQ9" t="str">
            <v>35-Cuentas por cobrar</v>
          </cell>
        </row>
        <row r="10">
          <cell r="AQ10" t="str">
            <v>36-Inventarios</v>
          </cell>
        </row>
        <row r="11">
          <cell r="AQ11" t="str">
            <v>37-Activos fijos</v>
          </cell>
        </row>
        <row r="12">
          <cell r="AQ12" t="str">
            <v>38-Otros activos</v>
          </cell>
        </row>
        <row r="13">
          <cell r="AQ13" t="str">
            <v>39-Total patrimonio bruto. (Sume 33 a 38)</v>
          </cell>
        </row>
        <row r="14">
          <cell r="AQ14" t="str">
            <v>40-Pasivos</v>
          </cell>
        </row>
        <row r="15">
          <cell r="AQ15" t="str">
            <v>41-Total patrimonio líquido (39-40, si el resultado es negativo escriba 0)</v>
          </cell>
        </row>
        <row r="16">
          <cell r="AQ16" t="str">
            <v>42-Ingresos brutos operacionales</v>
          </cell>
        </row>
        <row r="17">
          <cell r="AQ17" t="str">
            <v>43-Ingresos brutos no operacionales</v>
          </cell>
        </row>
        <row r="18">
          <cell r="AQ18" t="str">
            <v>44-Intereses y rendimientos financieros</v>
          </cell>
        </row>
        <row r="19">
          <cell r="AQ19" t="str">
            <v>45-Total ingresos brutos (Sume 42 a 44)</v>
          </cell>
        </row>
        <row r="20">
          <cell r="AQ20" t="str">
            <v>46-Devoluciones, rebajas y descuentos en ventas</v>
          </cell>
        </row>
        <row r="21">
          <cell r="AQ21" t="str">
            <v>47-Ingresos no constitutivos de renta ni ganancia 
ocasional</v>
          </cell>
        </row>
        <row r="22">
          <cell r="AQ22" t="str">
            <v>48-Total ingresos netos (45 - 46 - 47)</v>
          </cell>
        </row>
        <row r="23">
          <cell r="AQ23" t="str">
            <v>49-Costo de ventas y de prestación de servicios</v>
          </cell>
        </row>
        <row r="24">
          <cell r="AQ24" t="str">
            <v>50-Otros costos</v>
          </cell>
        </row>
        <row r="25">
          <cell r="AQ25" t="str">
            <v>51-Total costos (49 + 50)</v>
          </cell>
        </row>
        <row r="26">
          <cell r="AQ26" t="str">
            <v>52-Gastos operacionales de administración</v>
          </cell>
        </row>
        <row r="27">
          <cell r="AQ27" t="str">
            <v>53-Gastos operacionales de ventas</v>
          </cell>
        </row>
        <row r="28">
          <cell r="AQ28" t="str">
            <v>54-Deducción inversiones en activos fijos</v>
          </cell>
        </row>
        <row r="29">
          <cell r="AQ29" t="str">
            <v>55-Otras deducciones</v>
          </cell>
        </row>
        <row r="30">
          <cell r="AQ30" t="str">
            <v>56-Total deducciones (Sume 52 a 55)</v>
          </cell>
        </row>
        <row r="31">
          <cell r="AQ31" t="str">
            <v>57-Renta líquida ordinaria del ejercicio (48 - 51 - 56, si el resultado es negativo escriba 0)</v>
          </cell>
        </row>
        <row r="32">
          <cell r="AQ32" t="str">
            <v>58-o Pérdida líquida del ejercicio (51 + 56 - 48, si el resultado es negativo escriba 0)</v>
          </cell>
        </row>
        <row r="33">
          <cell r="AQ33" t="str">
            <v>59-Compensaciones</v>
          </cell>
        </row>
        <row r="34">
          <cell r="AQ34" t="str">
            <v>60-Renta líquida (57 - 59)</v>
          </cell>
        </row>
        <row r="35">
          <cell r="AQ35" t="str">
            <v>61-Renta presuntiva</v>
          </cell>
        </row>
        <row r="36">
          <cell r="AQ36" t="str">
            <v>62-Renta exenta</v>
          </cell>
        </row>
        <row r="37">
          <cell r="AQ37" t="str">
            <v>63-Rentas gravables</v>
          </cell>
        </row>
        <row r="38">
          <cell r="AQ38" t="str">
            <v>64-Renta líquida gravable (Al mayor valor entre 60 y 61, reste 62 y sume 63)</v>
          </cell>
        </row>
        <row r="39">
          <cell r="AQ39" t="str">
            <v>65-Ingresos por ganancias ocasionales</v>
          </cell>
        </row>
        <row r="40">
          <cell r="AQ40" t="str">
            <v>66-Costos por ganancias ocasionales</v>
          </cell>
        </row>
        <row r="41">
          <cell r="AQ41" t="str">
            <v>67-Ganancias ocasionales no gravadas y exentas</v>
          </cell>
        </row>
        <row r="42">
          <cell r="AQ42" t="str">
            <v>68-Ganancias ocasionales gravables (65 - 66 - 67)</v>
          </cell>
        </row>
        <row r="43">
          <cell r="AQ43" t="str">
            <v>69-Impuesto sobre la renta líquida gravable</v>
          </cell>
        </row>
        <row r="44">
          <cell r="AQ44" t="str">
            <v>70-Descuentos tributarios</v>
          </cell>
        </row>
        <row r="45">
          <cell r="AQ45" t="str">
            <v>71-Impuesto neto de renta (69 - 70)</v>
          </cell>
        </row>
        <row r="46">
          <cell r="AQ46" t="str">
            <v>72-Impuesto de ganancias ocasionales</v>
          </cell>
        </row>
        <row r="47">
          <cell r="AQ47" t="str">
            <v>73-Descuentos por impuestos pagados en el exterior por ganancias ocasionales</v>
          </cell>
        </row>
        <row r="48">
          <cell r="AQ48" t="str">
            <v>74-Total impuesto a cargo (71 + 72 - 73)</v>
          </cell>
        </row>
        <row r="49">
          <cell r="AQ49" t="str">
            <v>75-Anticipo renta por el año gravable 2015 (Casilla 80 declaración 2014)</v>
          </cell>
        </row>
        <row r="50">
          <cell r="AQ50" t="str">
            <v>76-Saldo a favor año 2014 sin solicitud de devolución o
compensación (Casilla 84 declaración 2014)</v>
          </cell>
        </row>
        <row r="51">
          <cell r="AQ51" t="str">
            <v>77-Autorretenciones</v>
          </cell>
        </row>
        <row r="52">
          <cell r="AQ52" t="str">
            <v>78-Otras retenciones</v>
          </cell>
        </row>
        <row r="53">
          <cell r="AQ53" t="str">
            <v>79-Total retenciones año gravable 2015 (77 + 78)</v>
          </cell>
        </row>
        <row r="54">
          <cell r="AQ54" t="str">
            <v>80-Anticipo renta por el año gravable 2016</v>
          </cell>
        </row>
        <row r="55">
          <cell r="AQ55" t="str">
            <v>81-Saldo a pagar por impuesto (74 + 80 - 75 - 76 - 79, si el resultado es negativo escriba 0)</v>
          </cell>
        </row>
        <row r="56">
          <cell r="AQ56" t="str">
            <v>82-Sanciones</v>
          </cell>
        </row>
        <row r="57">
          <cell r="AQ57" t="str">
            <v>83-Total saldo a pagar (74 + 80 + 82 - 75 -76 - 79 si el resultado es negativo escriba 0)</v>
          </cell>
        </row>
        <row r="58">
          <cell r="AQ58" t="str">
            <v>84-o Total saldo a favor (75 + 76 + 79 - 74 - 80 - 82 si el resultado es negativo escriba 0)</v>
          </cell>
        </row>
      </sheetData>
      <sheetData sheetId="1">
        <row r="3">
          <cell r="AQ3" t="str">
            <v>Reglones formulario Renta 110</v>
          </cell>
        </row>
      </sheetData>
      <sheetData sheetId="2">
        <row r="3">
          <cell r="AQ3" t="str">
            <v>Reglones formulario Renta 110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3">
          <cell r="AQ3" t="str">
            <v>Reglones formulario Renta 110</v>
          </cell>
        </row>
      </sheetData>
      <sheetData sheetId="13" refreshError="1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Anexo 1 carátula"/>
      <sheetName val="Anexo 2 conc. contab-fiscal"/>
      <sheetName val="Anexo 3 ESF"/>
      <sheetName val="Anexo 4 ERP"/>
      <sheetName val="Anexo 5 ORI"/>
      <sheetName val="Anexo 6 PPE, PI,, ANCMV"/>
      <sheetName val="ANEXO 7 Diferencias perm y temp"/>
      <sheetName val="Anexo 8 Cuentas por cobrar"/>
      <sheetName val="Anexo 9 Activos Intangibles"/>
      <sheetName val="Anexo 10 Pasivo"/>
    </sheetNames>
    <sheetDataSet>
      <sheetData sheetId="0">
        <row r="3">
          <cell r="AQ3" t="str">
            <v>Reglones formulario Renta 110</v>
          </cell>
        </row>
        <row r="4">
          <cell r="AQ4" t="str">
            <v>30-Total costos y gastos de nómina</v>
          </cell>
        </row>
        <row r="5">
          <cell r="AQ5" t="str">
            <v>31-Aportes al sistema de seguridad social</v>
          </cell>
        </row>
        <row r="6">
          <cell r="AQ6" t="str">
            <v>32-Aportes al SENA, ICBF, cajas de compensación</v>
          </cell>
        </row>
        <row r="7">
          <cell r="AQ7" t="str">
            <v>33-Efectivo, bancos, otras inversiones</v>
          </cell>
        </row>
        <row r="8">
          <cell r="AQ8" t="str">
            <v>34-Acciones y aportes (Sociedades anónimas, limitadas y asimiladas)</v>
          </cell>
        </row>
        <row r="9">
          <cell r="AQ9" t="str">
            <v>35-Cuentas por cobrar</v>
          </cell>
        </row>
        <row r="10">
          <cell r="AQ10" t="str">
            <v>36-Inventarios</v>
          </cell>
        </row>
        <row r="11">
          <cell r="AQ11" t="str">
            <v>37-Activos fijos</v>
          </cell>
        </row>
        <row r="12">
          <cell r="AQ12" t="str">
            <v>38-Otros activos</v>
          </cell>
        </row>
        <row r="13">
          <cell r="AQ13" t="str">
            <v>39-Total patrimonio bruto. (Sume 33 a 38)</v>
          </cell>
        </row>
        <row r="14">
          <cell r="AQ14" t="str">
            <v>40-Pasivos</v>
          </cell>
        </row>
        <row r="15">
          <cell r="AQ15" t="str">
            <v>41-Total patrimonio líquido (39-40, si el resultado es negativo escriba 0)</v>
          </cell>
        </row>
        <row r="16">
          <cell r="AQ16" t="str">
            <v>42-Ingresos brutos operacionales</v>
          </cell>
        </row>
        <row r="17">
          <cell r="AQ17" t="str">
            <v>43-Ingresos brutos no operacionales</v>
          </cell>
        </row>
        <row r="18">
          <cell r="AQ18" t="str">
            <v>44-Intereses y rendimientos financieros</v>
          </cell>
        </row>
        <row r="19">
          <cell r="AQ19" t="str">
            <v>45-Total ingresos brutos (Sume 42 a 44)</v>
          </cell>
        </row>
        <row r="20">
          <cell r="AQ20" t="str">
            <v>46-Devoluciones, rebajas y descuentos en ventas</v>
          </cell>
        </row>
        <row r="21">
          <cell r="AQ21" t="str">
            <v>47-Ingresos no constitutivos de renta ni ganancia 
ocasional</v>
          </cell>
        </row>
        <row r="22">
          <cell r="AQ22" t="str">
            <v>48-Total ingresos netos (45 - 46 - 47)</v>
          </cell>
        </row>
        <row r="23">
          <cell r="AQ23" t="str">
            <v>49-Costo de ventas y de prestación de servicios</v>
          </cell>
        </row>
        <row r="24">
          <cell r="AQ24" t="str">
            <v>50-Otros costos</v>
          </cell>
        </row>
        <row r="25">
          <cell r="AQ25" t="str">
            <v>51-Total costos (49 + 50)</v>
          </cell>
        </row>
        <row r="26">
          <cell r="AQ26" t="str">
            <v>52-Gastos operacionales de administración</v>
          </cell>
        </row>
        <row r="27">
          <cell r="AQ27" t="str">
            <v>53-Gastos operacionales de ventas</v>
          </cell>
        </row>
        <row r="28">
          <cell r="AQ28" t="str">
            <v>54-Deducción inversiones en activos fijos</v>
          </cell>
        </row>
        <row r="29">
          <cell r="AQ29" t="str">
            <v>55-Otras deducciones</v>
          </cell>
        </row>
        <row r="30">
          <cell r="AQ30" t="str">
            <v>56-Total deducciones (Sume 52 a 55)</v>
          </cell>
        </row>
        <row r="31">
          <cell r="AQ31" t="str">
            <v>57-Renta líquida ordinaria del ejercicio (48 - 51 - 56, si el resultado es negativo escriba 0)</v>
          </cell>
        </row>
        <row r="32">
          <cell r="AQ32" t="str">
            <v>58-o Pérdida líquida del ejercicio (51 + 56 - 48, si el resultado es negativo escriba 0)</v>
          </cell>
        </row>
        <row r="33">
          <cell r="AQ33" t="str">
            <v>59-Compensaciones</v>
          </cell>
        </row>
        <row r="34">
          <cell r="AQ34" t="str">
            <v>60-Renta líquida (57 - 59)</v>
          </cell>
        </row>
        <row r="35">
          <cell r="AQ35" t="str">
            <v>61-Renta presuntiva</v>
          </cell>
        </row>
        <row r="36">
          <cell r="AQ36" t="str">
            <v>62-Renta exenta</v>
          </cell>
        </row>
        <row r="37">
          <cell r="AQ37" t="str">
            <v>63-Rentas gravables</v>
          </cell>
        </row>
        <row r="38">
          <cell r="AQ38" t="str">
            <v>64-Renta líquida gravable (Al mayor valor entre 60 y 61, reste 62 y sume 63)</v>
          </cell>
        </row>
        <row r="39">
          <cell r="AQ39" t="str">
            <v>65-Ingresos por ganancias ocasionales</v>
          </cell>
        </row>
        <row r="40">
          <cell r="AQ40" t="str">
            <v>66-Costos por ganancias ocasionales</v>
          </cell>
        </row>
        <row r="41">
          <cell r="AQ41" t="str">
            <v>67-Ganancias ocasionales no gravadas y exentas</v>
          </cell>
        </row>
        <row r="42">
          <cell r="AQ42" t="str">
            <v>68-Ganancias ocasionales gravables (65 - 66 - 67)</v>
          </cell>
        </row>
        <row r="43">
          <cell r="AQ43" t="str">
            <v>69-Impuesto sobre la renta líquida gravable</v>
          </cell>
        </row>
        <row r="44">
          <cell r="AQ44" t="str">
            <v>70-Descuentos tributarios</v>
          </cell>
        </row>
        <row r="45">
          <cell r="AQ45" t="str">
            <v>71-Impuesto neto de renta (69 - 70)</v>
          </cell>
        </row>
        <row r="46">
          <cell r="AQ46" t="str">
            <v>72-Impuesto de ganancias ocasionales</v>
          </cell>
        </row>
        <row r="47">
          <cell r="AQ47" t="str">
            <v>73-Descuentos por impuestos pagados en el exterior por ganancias ocasionales</v>
          </cell>
        </row>
        <row r="48">
          <cell r="AQ48" t="str">
            <v>74-Total impuesto a cargo (71 + 72 - 73)</v>
          </cell>
        </row>
        <row r="49">
          <cell r="AQ49" t="str">
            <v>75-Anticipo renta por el año gravable 2015 (Casilla 80 declaración 2014)</v>
          </cell>
        </row>
        <row r="50">
          <cell r="AQ50" t="str">
            <v>76-Saldo a favor año 2014 sin solicitud de devolución o
compensación (Casilla 84 declaración 2014)</v>
          </cell>
        </row>
        <row r="51">
          <cell r="AQ51" t="str">
            <v>77-Autorretenciones</v>
          </cell>
        </row>
        <row r="52">
          <cell r="AQ52" t="str">
            <v>78-Otras retenciones</v>
          </cell>
        </row>
        <row r="53">
          <cell r="AQ53" t="str">
            <v>79-Total retenciones año gravable 2015 (77 + 78)</v>
          </cell>
        </row>
        <row r="54">
          <cell r="AQ54" t="str">
            <v>80-Anticipo renta por el año gravable 2016</v>
          </cell>
        </row>
        <row r="55">
          <cell r="AQ55" t="str">
            <v>81-Saldo a pagar por impuesto (74 + 80 - 75 - 76 - 79, si el resultado es negativo escriba 0)</v>
          </cell>
        </row>
        <row r="56">
          <cell r="AQ56" t="str">
            <v>82-Sanciones</v>
          </cell>
        </row>
        <row r="57">
          <cell r="AQ57" t="str">
            <v>83-Total saldo a pagar (74 + 80 + 82 - 75 -76 - 79 si el resultado es negativo escriba 0)</v>
          </cell>
        </row>
        <row r="58">
          <cell r="AQ58" t="str">
            <v>84-o Total saldo a favor (75 + 76 + 79 - 74 - 80 - 82 si el resultado es negativo escriba 0)</v>
          </cell>
        </row>
      </sheetData>
      <sheetData sheetId="1">
        <row r="6">
          <cell r="E6">
            <v>860005224</v>
          </cell>
        </row>
      </sheetData>
      <sheetData sheetId="2">
        <row r="460">
          <cell r="C460">
            <v>2564654443930</v>
          </cell>
        </row>
      </sheetData>
      <sheetData sheetId="3">
        <row r="34">
          <cell r="C34">
            <v>-0.4814453125</v>
          </cell>
        </row>
      </sheetData>
      <sheetData sheetId="4">
        <row r="22">
          <cell r="C22">
            <v>1983503750948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s Contribuyentes"/>
      <sheetName val="Datos de formularios"/>
      <sheetName val="Menú"/>
      <sheetName val="Formulario 110"/>
      <sheetName val="Datos informativos"/>
      <sheetName val="Sumaria renta y patrimonio"/>
      <sheetName val="Adición cuentas"/>
      <sheetName val="Liquidación Impuesto "/>
      <sheetName val="Renta presuntiva"/>
      <sheetName val="Subcapitalización"/>
      <sheetName val="Gastos Exterior"/>
      <sheetName val="Donaciones"/>
      <sheetName val="Renta Exenta - Régimen especial"/>
      <sheetName val="Ganancia Ocasional"/>
      <sheetName val="Rentas Exentas hoteleras "/>
      <sheetName val="Venta de acciones"/>
      <sheetName val="Ventas Activos Fijos"/>
      <sheetName val="Conciliación de ingresos"/>
      <sheetName val="Renta Resumida"/>
      <sheetName val="Patrimonio Resumido"/>
      <sheetName val="Provisión Cartera"/>
      <sheetName val="Retenciones"/>
      <sheetName val="Datos Fiscales"/>
      <sheetName val="Pérdidas Fiscales renta"/>
      <sheetName val="Pérdidas Fiscales CREE"/>
      <sheetName val="Excesos Renta presuntiva Renta"/>
      <sheetName val="Excesos de Base Gravable mínima"/>
      <sheetName val="Interés Presuntivo"/>
      <sheetName val="Indemnizaciones"/>
      <sheetName val="Anticipo"/>
      <sheetName val="Bases Parafiscales"/>
      <sheetName val="Pagos Aportes nomina "/>
      <sheetName val="Comparacion Patrimonial"/>
      <sheetName val="Inversiones Permanentes"/>
      <sheetName val="Reintegro Ded AF"/>
      <sheetName val="Rentas Exentas CAN"/>
      <sheetName val="Dividendos"/>
      <sheetName val="ICA Pagado"/>
      <sheetName val="Cálculo Actuarial"/>
      <sheetName val="Resumen Descuentos tributarios"/>
      <sheetName val="Desc.Trib Import maquinaria"/>
      <sheetName val="Desc.trib empleos nuevos"/>
      <sheetName val="Desc.Trib Imptos exterior"/>
      <sheetName val="Formulario 1732"/>
      <sheetName val="1732-2"/>
      <sheetName val="1732-3"/>
      <sheetName val="1732-4"/>
      <sheetName val="1732-5"/>
      <sheetName val="1732-6"/>
      <sheetName val="1732-7"/>
      <sheetName val="1732-8"/>
      <sheetName val="1732-9"/>
      <sheetName val="1732-10"/>
      <sheetName val="1732-11"/>
      <sheetName val="1732-12"/>
    </sheetNames>
    <sheetDataSet>
      <sheetData sheetId="0"/>
      <sheetData sheetId="1">
        <row r="3">
          <cell r="B3" t="str">
            <v>Sí</v>
          </cell>
        </row>
        <row r="4">
          <cell r="B4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H21"/>
  <sheetViews>
    <sheetView topLeftCell="A11" workbookViewId="0"/>
  </sheetViews>
  <sheetFormatPr baseColWidth="10" defaultColWidth="10.625" defaultRowHeight="15.75" x14ac:dyDescent="0.25"/>
  <cols>
    <col min="1" max="1" width="3.625" style="1" customWidth="1"/>
    <col min="2" max="2" width="7.375" style="1" customWidth="1"/>
    <col min="3" max="16384" width="10.625" style="1"/>
  </cols>
  <sheetData>
    <row r="1" spans="8:8" hidden="1" x14ac:dyDescent="0.25"/>
    <row r="10" spans="8:8" ht="28.5" x14ac:dyDescent="0.45">
      <c r="H10" s="64">
        <v>2025</v>
      </c>
    </row>
    <row r="20" spans="3:3" x14ac:dyDescent="0.25">
      <c r="C20" s="7" t="s">
        <v>1</v>
      </c>
    </row>
    <row r="21" spans="3:3" x14ac:dyDescent="0.25">
      <c r="C21" s="1" t="s">
        <v>95</v>
      </c>
    </row>
  </sheetData>
  <sheetProtection algorithmName="SHA-512" hashValue="vyA6Qrkx793fosIC9J4BCY/XSb5SW1bHrEskHTkg7Pr7aZe8mJRJQYotL7P5U6JCVnpgOtOau0DVzsFnhyHmmQ==" saltValue="BfaBnWCIRAfZsTqsxo15G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85:B387"/>
  <sheetViews>
    <sheetView workbookViewId="0">
      <selection activeCell="B386" sqref="B386"/>
    </sheetView>
  </sheetViews>
  <sheetFormatPr baseColWidth="10" defaultRowHeight="15.75" x14ac:dyDescent="0.25"/>
  <sheetData>
    <row r="385" spans="2:2" x14ac:dyDescent="0.25">
      <c r="B385" s="60">
        <f ca="1">TODAY()</f>
        <v>45841</v>
      </c>
    </row>
    <row r="386" spans="2:2" x14ac:dyDescent="0.25">
      <c r="B386" s="60">
        <v>46052</v>
      </c>
    </row>
    <row r="387" spans="2:2" x14ac:dyDescent="0.25">
      <c r="B387" s="61">
        <f ca="1">IF(B385&gt;B386,1,0)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9900"/>
  </sheetPr>
  <dimension ref="A1:K45"/>
  <sheetViews>
    <sheetView zoomScale="97" zoomScaleNormal="97" workbookViewId="0">
      <pane xSplit="1" ySplit="3" topLeftCell="B4" activePane="bottomRight" state="frozen"/>
      <selection activeCell="G11" sqref="G11"/>
      <selection pane="topRight" activeCell="G11" sqref="G11"/>
      <selection pane="bottomLeft" activeCell="G11" sqref="G11"/>
      <selection pane="bottomRight" activeCell="B4" sqref="B4:C4"/>
    </sheetView>
  </sheetViews>
  <sheetFormatPr baseColWidth="10" defaultColWidth="11" defaultRowHeight="15.75" x14ac:dyDescent="0.25"/>
  <cols>
    <col min="1" max="1" width="1.125" style="1" customWidth="1"/>
    <col min="2" max="2" width="36.625" style="1" customWidth="1"/>
    <col min="3" max="3" width="19" style="1" customWidth="1"/>
    <col min="4" max="4" width="20.875" style="1" customWidth="1"/>
    <col min="5" max="5" width="12.125" style="2" bestFit="1" customWidth="1"/>
    <col min="6" max="6" width="13.25" style="2" customWidth="1"/>
    <col min="7" max="7" width="27.25" style="1" customWidth="1"/>
    <col min="8" max="8" width="15.25" style="1" customWidth="1"/>
    <col min="9" max="9" width="14.875" style="1" bestFit="1" customWidth="1"/>
    <col min="10" max="16384" width="11" style="1"/>
  </cols>
  <sheetData>
    <row r="1" spans="1:11" s="2" customFormat="1" ht="26.45" customHeight="1" x14ac:dyDescent="0.35">
      <c r="A1" s="1"/>
      <c r="B1" s="65"/>
      <c r="C1" s="65"/>
      <c r="D1" s="65"/>
      <c r="G1" s="1"/>
      <c r="H1" s="1"/>
    </row>
    <row r="2" spans="1:11" s="2" customFormat="1" ht="33" customHeight="1" x14ac:dyDescent="0.25">
      <c r="A2" s="1"/>
      <c r="B2" s="5" t="s">
        <v>83</v>
      </c>
      <c r="C2" s="3"/>
      <c r="D2" s="4"/>
      <c r="G2" s="23"/>
    </row>
    <row r="3" spans="1:11" ht="15" customHeight="1" x14ac:dyDescent="0.25">
      <c r="B3" s="57" t="s">
        <v>2</v>
      </c>
      <c r="C3" s="57" t="s">
        <v>3</v>
      </c>
      <c r="D3" s="57" t="s">
        <v>4</v>
      </c>
      <c r="E3" s="68" t="str">
        <f ca="1">IF('.'!B387=1,"Ojo, Descargue la versión actualizada de esta herramienta","")</f>
        <v/>
      </c>
      <c r="F3" s="69"/>
      <c r="G3" s="69"/>
      <c r="H3" s="69"/>
    </row>
    <row r="4" spans="1:11" x14ac:dyDescent="0.25">
      <c r="B4" s="66" t="s">
        <v>94</v>
      </c>
      <c r="C4" s="67"/>
      <c r="D4" s="10">
        <v>2000000</v>
      </c>
    </row>
    <row r="5" spans="1:11" x14ac:dyDescent="0.25">
      <c r="B5" s="13" t="s">
        <v>6</v>
      </c>
      <c r="C5" s="15">
        <v>0.19</v>
      </c>
      <c r="D5" s="18">
        <f>+D4*C5</f>
        <v>380000</v>
      </c>
    </row>
    <row r="6" spans="1:11" x14ac:dyDescent="0.25">
      <c r="B6" s="14" t="s">
        <v>0</v>
      </c>
      <c r="C6" s="16"/>
      <c r="D6" s="17">
        <f>+D4+D5</f>
        <v>2380000</v>
      </c>
    </row>
    <row r="7" spans="1:11" x14ac:dyDescent="0.25">
      <c r="B7" s="13" t="s">
        <v>7</v>
      </c>
      <c r="C7" s="15">
        <v>2.5000000000000001E-2</v>
      </c>
      <c r="D7" s="18">
        <f>+D4*C7</f>
        <v>50000</v>
      </c>
    </row>
    <row r="8" spans="1:11" x14ac:dyDescent="0.25">
      <c r="B8" s="13" t="s">
        <v>8</v>
      </c>
      <c r="C8" s="10">
        <v>8</v>
      </c>
      <c r="D8" s="21">
        <f>+D4*C8/1000</f>
        <v>16000</v>
      </c>
    </row>
    <row r="9" spans="1:11" x14ac:dyDescent="0.25">
      <c r="B9" s="13" t="s">
        <v>9</v>
      </c>
      <c r="C9" s="15">
        <v>0.15</v>
      </c>
      <c r="D9" s="18">
        <f>+D5*C9</f>
        <v>57000</v>
      </c>
    </row>
    <row r="10" spans="1:11" x14ac:dyDescent="0.25">
      <c r="B10" s="14" t="s">
        <v>10</v>
      </c>
      <c r="C10" s="16"/>
      <c r="D10" s="17">
        <f>+D6-D7-D8-D9</f>
        <v>2257000</v>
      </c>
      <c r="G10" s="6"/>
      <c r="H10" s="6"/>
      <c r="I10" s="6"/>
      <c r="J10" s="6"/>
      <c r="K10" s="6"/>
    </row>
    <row r="11" spans="1:11" x14ac:dyDescent="0.25">
      <c r="B11" s="62" t="s">
        <v>89</v>
      </c>
      <c r="C11" s="6"/>
      <c r="D11" s="12"/>
      <c r="G11" s="6"/>
      <c r="H11" s="6"/>
      <c r="I11" s="6"/>
      <c r="J11" s="6"/>
      <c r="K11" s="6"/>
    </row>
    <row r="12" spans="1:11" x14ac:dyDescent="0.25">
      <c r="B12" s="62" t="s">
        <v>90</v>
      </c>
      <c r="C12" s="6"/>
      <c r="D12" s="12"/>
      <c r="G12" s="6"/>
      <c r="H12" s="6"/>
      <c r="I12" s="6"/>
      <c r="J12" s="6"/>
      <c r="K12" s="6"/>
    </row>
    <row r="13" spans="1:11" x14ac:dyDescent="0.25">
      <c r="B13" s="50" t="s">
        <v>11</v>
      </c>
      <c r="C13" s="6"/>
      <c r="D13" s="12"/>
      <c r="G13" s="6"/>
      <c r="H13" s="6"/>
      <c r="I13" s="6"/>
      <c r="J13" s="6"/>
      <c r="K13" s="6"/>
    </row>
    <row r="14" spans="1:11" x14ac:dyDescent="0.25">
      <c r="B14" s="58" t="s">
        <v>15</v>
      </c>
      <c r="C14" s="58" t="s">
        <v>12</v>
      </c>
      <c r="D14" s="58" t="s">
        <v>13</v>
      </c>
      <c r="G14" s="6"/>
      <c r="H14" s="6"/>
      <c r="I14" s="6"/>
      <c r="J14" s="6"/>
      <c r="K14" s="6"/>
    </row>
    <row r="15" spans="1:11" x14ac:dyDescent="0.25">
      <c r="B15" s="22" t="s">
        <v>16</v>
      </c>
      <c r="C15" s="24">
        <f>+D4</f>
        <v>2000000</v>
      </c>
      <c r="D15" s="22"/>
      <c r="G15" s="6"/>
      <c r="H15" s="6"/>
      <c r="I15" s="6"/>
      <c r="J15" s="6"/>
      <c r="K15" s="6"/>
    </row>
    <row r="16" spans="1:11" x14ac:dyDescent="0.25">
      <c r="B16" s="22" t="s">
        <v>21</v>
      </c>
      <c r="C16" s="24">
        <f>+D5</f>
        <v>380000</v>
      </c>
      <c r="D16" s="22"/>
      <c r="G16" s="6"/>
      <c r="H16" s="6"/>
      <c r="I16" s="6"/>
      <c r="J16" s="6"/>
      <c r="K16" s="6"/>
    </row>
    <row r="17" spans="2:11" x14ac:dyDescent="0.25">
      <c r="B17" s="22" t="s">
        <v>17</v>
      </c>
      <c r="C17" s="22"/>
      <c r="D17" s="24">
        <f>+D7</f>
        <v>50000</v>
      </c>
      <c r="G17" s="6"/>
      <c r="H17" s="6"/>
      <c r="I17" s="6"/>
      <c r="J17" s="6"/>
      <c r="K17" s="6"/>
    </row>
    <row r="18" spans="2:11" x14ac:dyDescent="0.25">
      <c r="B18" s="22" t="s">
        <v>18</v>
      </c>
      <c r="C18" s="22"/>
      <c r="D18" s="24">
        <f>+D8</f>
        <v>16000</v>
      </c>
      <c r="G18" s="6"/>
      <c r="H18" s="6"/>
      <c r="I18" s="6"/>
      <c r="J18" s="6"/>
      <c r="K18" s="6"/>
    </row>
    <row r="19" spans="2:11" x14ac:dyDescent="0.25">
      <c r="B19" s="22" t="s">
        <v>19</v>
      </c>
      <c r="C19" s="22"/>
      <c r="D19" s="24">
        <f>+D9</f>
        <v>57000</v>
      </c>
      <c r="G19" s="6"/>
      <c r="H19" s="6"/>
      <c r="I19" s="6"/>
      <c r="J19" s="6"/>
      <c r="K19" s="6"/>
    </row>
    <row r="20" spans="2:11" x14ac:dyDescent="0.25">
      <c r="B20" s="22" t="s">
        <v>14</v>
      </c>
      <c r="C20" s="22"/>
      <c r="D20" s="24">
        <f>+D10</f>
        <v>2257000</v>
      </c>
      <c r="G20" s="6"/>
      <c r="H20" s="6"/>
      <c r="I20" s="6"/>
      <c r="J20" s="6"/>
      <c r="K20" s="6"/>
    </row>
    <row r="21" spans="2:11" x14ac:dyDescent="0.25">
      <c r="B21" s="25" t="s">
        <v>20</v>
      </c>
      <c r="C21" s="26">
        <f>SUM(C15:C20)</f>
        <v>2380000</v>
      </c>
      <c r="D21" s="26">
        <f>SUM(D15:D20)</f>
        <v>2380000</v>
      </c>
      <c r="G21" s="6"/>
      <c r="H21" s="6"/>
      <c r="I21" s="6"/>
      <c r="J21" s="6"/>
      <c r="K21" s="6"/>
    </row>
    <row r="22" spans="2:11" x14ac:dyDescent="0.25">
      <c r="B22" s="27" t="s">
        <v>22</v>
      </c>
      <c r="C22" s="6"/>
      <c r="D22" s="6"/>
      <c r="G22" s="6"/>
      <c r="H22" s="6"/>
      <c r="I22" s="6"/>
      <c r="J22" s="6"/>
      <c r="K22" s="6"/>
    </row>
    <row r="23" spans="2:11" x14ac:dyDescent="0.25">
      <c r="B23" s="7"/>
      <c r="C23" s="6"/>
      <c r="D23" s="6"/>
      <c r="G23" s="6"/>
      <c r="H23" s="6"/>
      <c r="I23" s="6"/>
      <c r="J23" s="6"/>
      <c r="K23" s="6"/>
    </row>
    <row r="24" spans="2:11" x14ac:dyDescent="0.25">
      <c r="B24" s="6"/>
      <c r="C24" s="6"/>
      <c r="D24" s="6"/>
      <c r="G24" s="6"/>
      <c r="H24" s="6"/>
      <c r="I24" s="6"/>
      <c r="J24" s="6"/>
      <c r="K24" s="6"/>
    </row>
    <row r="25" spans="2:11" x14ac:dyDescent="0.25">
      <c r="B25" s="7" t="s">
        <v>1</v>
      </c>
      <c r="C25" s="6"/>
      <c r="D25" s="6"/>
      <c r="G25" s="6"/>
      <c r="H25" s="6"/>
      <c r="I25" s="6"/>
      <c r="J25" s="6"/>
      <c r="K25" s="6"/>
    </row>
    <row r="26" spans="2:11" x14ac:dyDescent="0.25">
      <c r="B26" s="6"/>
      <c r="C26" s="6"/>
      <c r="D26" s="6"/>
      <c r="G26" s="6"/>
      <c r="H26" s="6"/>
      <c r="I26" s="6"/>
      <c r="J26" s="6"/>
      <c r="K26" s="6"/>
    </row>
    <row r="27" spans="2:11" x14ac:dyDescent="0.25">
      <c r="B27" s="6"/>
      <c r="C27" s="6"/>
      <c r="D27" s="6"/>
      <c r="G27" s="6"/>
      <c r="H27" s="6"/>
      <c r="I27" s="6"/>
      <c r="J27" s="6"/>
      <c r="K27" s="6"/>
    </row>
    <row r="28" spans="2:11" x14ac:dyDescent="0.25">
      <c r="B28" s="6"/>
      <c r="C28" s="6"/>
      <c r="D28" s="6"/>
      <c r="G28" s="6"/>
      <c r="H28" s="6"/>
      <c r="I28" s="6"/>
      <c r="J28" s="6"/>
      <c r="K28" s="6"/>
    </row>
    <row r="29" spans="2:11" x14ac:dyDescent="0.25">
      <c r="B29" s="6"/>
      <c r="C29" s="6"/>
      <c r="D29" s="6"/>
      <c r="G29" s="6"/>
      <c r="H29" s="6"/>
      <c r="I29" s="6"/>
      <c r="J29" s="6"/>
      <c r="K29" s="6"/>
    </row>
    <row r="30" spans="2:11" x14ac:dyDescent="0.25">
      <c r="B30" s="6"/>
      <c r="C30" s="6"/>
      <c r="D30" s="6"/>
      <c r="G30" s="6"/>
      <c r="H30" s="6"/>
      <c r="I30" s="6"/>
      <c r="J30" s="6"/>
      <c r="K30" s="6"/>
    </row>
    <row r="31" spans="2:11" x14ac:dyDescent="0.25">
      <c r="B31" s="6"/>
      <c r="C31" s="6"/>
      <c r="D31" s="6"/>
      <c r="G31" s="6"/>
      <c r="H31" s="6"/>
      <c r="I31" s="6"/>
      <c r="J31" s="6"/>
      <c r="K31" s="6"/>
    </row>
    <row r="32" spans="2:11" x14ac:dyDescent="0.25">
      <c r="B32" s="6"/>
      <c r="C32" s="6"/>
      <c r="D32" s="6"/>
      <c r="G32" s="6"/>
      <c r="H32" s="6"/>
      <c r="I32" s="6"/>
      <c r="J32" s="6"/>
      <c r="K32" s="6"/>
    </row>
    <row r="33" spans="2:11" x14ac:dyDescent="0.25">
      <c r="B33" s="6"/>
      <c r="C33" s="6"/>
      <c r="D33" s="6"/>
      <c r="G33" s="6"/>
      <c r="H33" s="6"/>
      <c r="I33" s="6"/>
      <c r="J33" s="6"/>
      <c r="K33" s="6"/>
    </row>
    <row r="34" spans="2:11" x14ac:dyDescent="0.25">
      <c r="B34" s="6"/>
      <c r="C34" s="6"/>
      <c r="D34" s="6"/>
      <c r="G34" s="6"/>
      <c r="H34" s="6"/>
      <c r="I34" s="6"/>
      <c r="J34" s="6"/>
      <c r="K34" s="6"/>
    </row>
    <row r="35" spans="2:11" x14ac:dyDescent="0.25">
      <c r="B35" s="6"/>
      <c r="C35" s="6"/>
      <c r="D35" s="6"/>
      <c r="G35" s="6"/>
      <c r="H35" s="6"/>
      <c r="I35" s="6"/>
      <c r="J35" s="6"/>
      <c r="K35" s="6"/>
    </row>
    <row r="36" spans="2:11" x14ac:dyDescent="0.25">
      <c r="B36" s="6"/>
      <c r="C36" s="6"/>
      <c r="D36" s="6"/>
      <c r="G36" s="6"/>
      <c r="H36" s="6"/>
      <c r="I36" s="6"/>
      <c r="J36" s="6"/>
      <c r="K36" s="6"/>
    </row>
    <row r="37" spans="2:11" x14ac:dyDescent="0.25">
      <c r="B37" s="6"/>
      <c r="C37" s="6"/>
      <c r="D37" s="6"/>
      <c r="G37" s="6"/>
      <c r="H37" s="6"/>
      <c r="I37" s="6"/>
      <c r="J37" s="6"/>
      <c r="K37" s="6"/>
    </row>
    <row r="38" spans="2:11" x14ac:dyDescent="0.25">
      <c r="B38" s="6"/>
      <c r="C38" s="6"/>
      <c r="D38" s="6"/>
      <c r="G38" s="6"/>
      <c r="H38" s="6"/>
      <c r="I38" s="6"/>
      <c r="J38" s="6"/>
      <c r="K38" s="6"/>
    </row>
    <row r="39" spans="2:11" x14ac:dyDescent="0.25">
      <c r="B39" s="6"/>
      <c r="C39" s="6"/>
      <c r="D39" s="6"/>
      <c r="G39" s="6"/>
      <c r="H39" s="6"/>
      <c r="I39" s="6"/>
      <c r="J39" s="6"/>
      <c r="K39" s="6"/>
    </row>
    <row r="40" spans="2:11" x14ac:dyDescent="0.25">
      <c r="B40" s="6"/>
      <c r="C40" s="6"/>
      <c r="D40" s="6"/>
      <c r="G40" s="6"/>
      <c r="H40" s="6"/>
      <c r="I40" s="6"/>
      <c r="J40" s="6"/>
      <c r="K40" s="6"/>
    </row>
    <row r="41" spans="2:11" x14ac:dyDescent="0.25">
      <c r="B41" s="51"/>
      <c r="C41" s="6"/>
      <c r="D41" s="6"/>
      <c r="G41" s="6"/>
      <c r="H41" s="6"/>
      <c r="I41" s="6"/>
      <c r="J41" s="6"/>
      <c r="K41" s="6"/>
    </row>
    <row r="42" spans="2:11" x14ac:dyDescent="0.25">
      <c r="B42" s="51"/>
      <c r="C42" s="6"/>
      <c r="D42" s="6"/>
      <c r="G42" s="6"/>
      <c r="H42" s="6"/>
      <c r="I42" s="6"/>
      <c r="J42" s="6"/>
      <c r="K42" s="6"/>
    </row>
    <row r="43" spans="2:11" x14ac:dyDescent="0.25">
      <c r="B43" s="51"/>
      <c r="C43" s="6"/>
      <c r="D43" s="6"/>
      <c r="G43" s="6"/>
      <c r="H43" s="6"/>
      <c r="I43" s="6"/>
      <c r="J43" s="6"/>
      <c r="K43" s="6"/>
    </row>
    <row r="44" spans="2:11" x14ac:dyDescent="0.25">
      <c r="B44" s="51"/>
      <c r="C44" s="6"/>
      <c r="D44" s="6"/>
      <c r="G44" s="6"/>
      <c r="H44" s="6"/>
      <c r="I44" s="6"/>
      <c r="J44" s="6"/>
      <c r="K44" s="6"/>
    </row>
    <row r="45" spans="2:11" x14ac:dyDescent="0.25">
      <c r="B45" s="51"/>
      <c r="C45" s="6"/>
      <c r="D45" s="6"/>
      <c r="G45" s="6"/>
      <c r="H45" s="6"/>
      <c r="I45" s="6"/>
      <c r="J45" s="6"/>
      <c r="K45" s="6"/>
    </row>
  </sheetData>
  <sheetProtection algorithmName="SHA-512" hashValue="JxLz7FXvY8o/2FgoNhjol/GGf3Jmtynd8hPu/vu1RFi50Zi9Tlv9obhb1H2ffZAOh/Xra7e66axemXj5XsRedQ==" saltValue="jA1T3NuqQETMqFPvHVTtmg==" spinCount="100000" sheet="1" formatCells="0" formatColumns="0" formatRows="0"/>
  <mergeCells count="3">
    <mergeCell ref="B1:D1"/>
    <mergeCell ref="B4:C4"/>
    <mergeCell ref="E3:H3"/>
  </mergeCells>
  <dataValidations disablePrompts="1" count="2">
    <dataValidation allowBlank="1" showInputMessage="1" showErrorMessage="1" prompt="Digite la Tarifa sin signo de porcentaje (%).  De todas maneras revise la formula del cálculo para que corresponda al manejo tarifario de ICA del municipio respectivo." sqref="C8"/>
    <dataValidation allowBlank="1" showInputMessage="1" showErrorMessage="1" prompt="Modifique la formula de acuerdo a como digitó la tarifa de ICA en la celda del lado izquierdo." sqref="D8"/>
  </dataValidations>
  <printOptions horizontalCentered="1"/>
  <pageMargins left="0.31496062992125984" right="0.31496062992125984" top="0.55118110236220474" bottom="0.35433070866141736" header="0.31496062992125984" footer="0.31496062992125984"/>
  <pageSetup scale="90" orientation="portrait" horizontalDpi="0" verticalDpi="0" r:id="rId1"/>
  <headerFooter>
    <oddFooter>&amp;L&amp;D&amp;T&amp;Cwww.consultorcontable.com&amp;RLiquidador de retenciones en la fuente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9900"/>
  </sheetPr>
  <dimension ref="A1:X530"/>
  <sheetViews>
    <sheetView tabSelected="1" zoomScale="97" zoomScaleNormal="9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E4"/>
    </sheetView>
  </sheetViews>
  <sheetFormatPr baseColWidth="10" defaultColWidth="11" defaultRowHeight="15.75" x14ac:dyDescent="0.25"/>
  <cols>
    <col min="1" max="1" width="1.125" style="1" customWidth="1"/>
    <col min="2" max="2" width="22.625" style="1" customWidth="1"/>
    <col min="3" max="3" width="33.875" style="1" customWidth="1"/>
    <col min="4" max="4" width="13.375" style="1" customWidth="1"/>
    <col min="5" max="5" width="7.625" style="1" customWidth="1"/>
    <col min="6" max="6" width="20.875" style="1" customWidth="1"/>
    <col min="7" max="7" width="2.625" style="2" customWidth="1"/>
    <col min="8" max="8" width="5.125" style="2" customWidth="1"/>
    <col min="9" max="9" width="33.25" style="1" customWidth="1"/>
    <col min="10" max="10" width="13.125" style="1" customWidth="1"/>
    <col min="11" max="11" width="14.875" style="1" bestFit="1" customWidth="1"/>
    <col min="12" max="17" width="11" style="1"/>
    <col min="18" max="18" width="3.375" style="1" customWidth="1"/>
    <col min="19" max="19" width="46.125" style="1" customWidth="1"/>
    <col min="20" max="21" width="11" style="1"/>
    <col min="22" max="22" width="13.125" style="1" bestFit="1" customWidth="1"/>
    <col min="23" max="16384" width="11" style="1"/>
  </cols>
  <sheetData>
    <row r="1" spans="1:15" s="2" customFormat="1" ht="26.45" customHeight="1" x14ac:dyDescent="0.35">
      <c r="A1" s="1"/>
      <c r="B1" s="65"/>
      <c r="C1" s="65"/>
      <c r="D1" s="65"/>
      <c r="E1" s="65"/>
      <c r="F1" s="65"/>
      <c r="I1" s="1"/>
      <c r="J1" s="1"/>
    </row>
    <row r="2" spans="1:15" s="2" customFormat="1" ht="42.6" customHeight="1" x14ac:dyDescent="0.25">
      <c r="A2" s="1"/>
      <c r="B2" s="5" t="s">
        <v>84</v>
      </c>
      <c r="C2" s="5"/>
      <c r="D2" s="5"/>
      <c r="E2" s="3"/>
      <c r="F2" s="4"/>
      <c r="I2" s="23"/>
    </row>
    <row r="3" spans="1:15" ht="15" customHeight="1" x14ac:dyDescent="0.25">
      <c r="B3" s="57" t="s">
        <v>2</v>
      </c>
      <c r="C3" s="57" t="s">
        <v>68</v>
      </c>
      <c r="D3" s="57" t="s">
        <v>79</v>
      </c>
      <c r="E3" s="57" t="s">
        <v>3</v>
      </c>
      <c r="F3" s="57" t="s">
        <v>4</v>
      </c>
      <c r="H3" s="69" t="str">
        <f ca="1">IF('.'!B387=1,"Ojo, Descargue la versión actualizada de esta herramienta","")</f>
        <v/>
      </c>
      <c r="I3" s="69"/>
      <c r="J3" s="69"/>
    </row>
    <row r="4" spans="1:15" x14ac:dyDescent="0.25">
      <c r="B4" s="66" t="s">
        <v>5</v>
      </c>
      <c r="C4" s="74"/>
      <c r="D4" s="74"/>
      <c r="E4" s="67"/>
      <c r="F4" s="10">
        <v>2000000</v>
      </c>
    </row>
    <row r="5" spans="1:15" x14ac:dyDescent="0.25">
      <c r="B5" s="66" t="s">
        <v>6</v>
      </c>
      <c r="C5" s="74"/>
      <c r="D5" s="67"/>
      <c r="E5" s="15">
        <v>0.19</v>
      </c>
      <c r="F5" s="18">
        <f>+F4*E5</f>
        <v>380000</v>
      </c>
    </row>
    <row r="6" spans="1:15" x14ac:dyDescent="0.25">
      <c r="B6" s="14" t="s">
        <v>0</v>
      </c>
      <c r="C6" s="29"/>
      <c r="D6" s="29"/>
      <c r="E6" s="16"/>
      <c r="F6" s="17">
        <f>+F4+F5</f>
        <v>2380000</v>
      </c>
    </row>
    <row r="7" spans="1:15" x14ac:dyDescent="0.25">
      <c r="B7" s="13" t="s">
        <v>7</v>
      </c>
      <c r="C7" s="8" t="s">
        <v>64</v>
      </c>
      <c r="D7" s="45">
        <f>IFERROR(VLOOKUP(C7,$S$153:$W$220,4,0),0)</f>
        <v>100000</v>
      </c>
      <c r="E7" s="43">
        <f>IFERROR(VLOOKUP(C7,$S$153:$W$220,5,0),0)</f>
        <v>0.06</v>
      </c>
      <c r="F7" s="19">
        <f>IF($F$4&gt;=D7,F4*E7,0)</f>
        <v>120000</v>
      </c>
    </row>
    <row r="8" spans="1:15" x14ac:dyDescent="0.25">
      <c r="B8" s="13" t="s">
        <v>8</v>
      </c>
      <c r="C8" s="8" t="s">
        <v>71</v>
      </c>
      <c r="D8" s="11">
        <f>+D7</f>
        <v>100000</v>
      </c>
      <c r="E8" s="44">
        <f>IFERROR(VLOOKUP(C8,$S$235:$W$530,2,0),0)</f>
        <v>4.1399999999999997</v>
      </c>
      <c r="F8" s="19">
        <f>IF($F$4&gt;=D8,F4*E8/1000,0)</f>
        <v>8279.9999999999982</v>
      </c>
    </row>
    <row r="9" spans="1:15" x14ac:dyDescent="0.25">
      <c r="B9" s="13" t="s">
        <v>9</v>
      </c>
      <c r="C9" s="9" t="s">
        <v>78</v>
      </c>
      <c r="D9" s="13"/>
      <c r="E9" s="59">
        <v>0.15</v>
      </c>
      <c r="F9" s="19">
        <f>IF(AND(F7&gt;0,C12="SI"),F5*E9,0)</f>
        <v>57000</v>
      </c>
    </row>
    <row r="10" spans="1:15" x14ac:dyDescent="0.25">
      <c r="B10" s="14" t="s">
        <v>10</v>
      </c>
      <c r="C10" s="29"/>
      <c r="D10" s="29"/>
      <c r="E10" s="16"/>
      <c r="F10" s="17">
        <f>+F6-F7-F8-F9</f>
        <v>2194720</v>
      </c>
    </row>
    <row r="11" spans="1:15" x14ac:dyDescent="0.25">
      <c r="B11" s="63" t="s">
        <v>91</v>
      </c>
      <c r="C11" s="6"/>
      <c r="D11" s="6"/>
      <c r="E11" s="6"/>
      <c r="F11" s="12"/>
    </row>
    <row r="12" spans="1:15" x14ac:dyDescent="0.25">
      <c r="B12" s="46" t="s">
        <v>80</v>
      </c>
      <c r="C12" s="47" t="s">
        <v>81</v>
      </c>
      <c r="D12" s="6"/>
      <c r="E12" s="6"/>
      <c r="F12" s="12"/>
      <c r="I12" s="6"/>
      <c r="J12" s="6"/>
      <c r="K12" s="6"/>
    </row>
    <row r="13" spans="1:15" x14ac:dyDescent="0.25">
      <c r="B13" s="6"/>
      <c r="C13" s="6"/>
      <c r="D13" s="6"/>
      <c r="E13" s="6"/>
      <c r="F13" s="12"/>
      <c r="I13" s="6"/>
      <c r="J13" s="6"/>
      <c r="K13" s="6"/>
      <c r="L13" s="6"/>
      <c r="M13" s="6"/>
      <c r="N13" s="6"/>
      <c r="O13" s="6"/>
    </row>
    <row r="14" spans="1:15" x14ac:dyDescent="0.25">
      <c r="B14" s="6"/>
      <c r="C14" s="6"/>
      <c r="D14" s="6"/>
      <c r="E14" s="6"/>
      <c r="F14" s="12"/>
      <c r="I14" s="6"/>
      <c r="J14" s="6"/>
      <c r="K14" s="6"/>
      <c r="L14" s="6"/>
      <c r="M14" s="6"/>
      <c r="N14" s="6"/>
      <c r="O14" s="6"/>
    </row>
    <row r="15" spans="1:15" x14ac:dyDescent="0.25">
      <c r="B15" s="50" t="s">
        <v>11</v>
      </c>
      <c r="C15" s="6"/>
      <c r="D15" s="6"/>
      <c r="E15" s="6"/>
      <c r="F15" s="12"/>
      <c r="I15" s="6"/>
      <c r="J15" s="6"/>
      <c r="K15" s="6"/>
      <c r="L15" s="6"/>
      <c r="M15" s="6"/>
      <c r="N15" s="6"/>
      <c r="O15" s="6"/>
    </row>
    <row r="16" spans="1:15" x14ac:dyDescent="0.25">
      <c r="B16" s="75" t="s">
        <v>15</v>
      </c>
      <c r="C16" s="75"/>
      <c r="D16" s="75" t="s">
        <v>12</v>
      </c>
      <c r="E16" s="75"/>
      <c r="F16" s="57" t="s">
        <v>13</v>
      </c>
      <c r="I16" s="6"/>
      <c r="J16" s="6"/>
      <c r="K16" s="6"/>
      <c r="L16" s="6"/>
      <c r="M16" s="6"/>
      <c r="N16" s="6"/>
      <c r="O16" s="6"/>
    </row>
    <row r="17" spans="2:15" x14ac:dyDescent="0.25">
      <c r="B17" s="72" t="s">
        <v>16</v>
      </c>
      <c r="C17" s="72"/>
      <c r="D17" s="76">
        <f>+F4</f>
        <v>2000000</v>
      </c>
      <c r="E17" s="76"/>
      <c r="F17" s="22"/>
      <c r="I17" s="6"/>
      <c r="J17" s="6"/>
      <c r="K17" s="6"/>
      <c r="L17" s="6"/>
      <c r="M17" s="6"/>
      <c r="N17" s="6"/>
      <c r="O17" s="6"/>
    </row>
    <row r="18" spans="2:15" x14ac:dyDescent="0.25">
      <c r="B18" s="72" t="s">
        <v>21</v>
      </c>
      <c r="C18" s="72"/>
      <c r="D18" s="76">
        <f>+F5</f>
        <v>380000</v>
      </c>
      <c r="E18" s="76"/>
      <c r="F18" s="22"/>
      <c r="I18" s="6"/>
      <c r="J18" s="6"/>
      <c r="K18" s="6"/>
      <c r="L18" s="6"/>
      <c r="M18" s="6"/>
      <c r="N18" s="6"/>
      <c r="O18" s="6"/>
    </row>
    <row r="19" spans="2:15" x14ac:dyDescent="0.25">
      <c r="B19" s="72" t="s">
        <v>17</v>
      </c>
      <c r="C19" s="72"/>
      <c r="D19" s="72"/>
      <c r="E19" s="72"/>
      <c r="F19" s="24">
        <f>+F7</f>
        <v>120000</v>
      </c>
      <c r="I19" s="6"/>
      <c r="J19" s="6"/>
      <c r="K19" s="6"/>
      <c r="L19" s="6"/>
      <c r="M19" s="6"/>
      <c r="N19" s="6"/>
      <c r="O19" s="6"/>
    </row>
    <row r="20" spans="2:15" x14ac:dyDescent="0.25">
      <c r="B20" s="72" t="s">
        <v>18</v>
      </c>
      <c r="C20" s="72"/>
      <c r="D20" s="72"/>
      <c r="E20" s="72"/>
      <c r="F20" s="24">
        <f>+F8</f>
        <v>8279.9999999999982</v>
      </c>
      <c r="I20" s="6"/>
      <c r="J20" s="6"/>
      <c r="K20" s="6"/>
      <c r="L20" s="6"/>
      <c r="M20" s="6"/>
      <c r="N20" s="6"/>
      <c r="O20" s="6"/>
    </row>
    <row r="21" spans="2:15" x14ac:dyDescent="0.25">
      <c r="B21" s="72" t="s">
        <v>19</v>
      </c>
      <c r="C21" s="72"/>
      <c r="D21" s="72"/>
      <c r="E21" s="72"/>
      <c r="F21" s="24">
        <f>+F9</f>
        <v>57000</v>
      </c>
      <c r="I21" s="6"/>
      <c r="J21" s="6"/>
      <c r="K21" s="6"/>
      <c r="L21" s="6"/>
      <c r="M21" s="6"/>
      <c r="N21" s="6"/>
      <c r="O21" s="6"/>
    </row>
    <row r="22" spans="2:15" x14ac:dyDescent="0.25">
      <c r="B22" s="72" t="s">
        <v>14</v>
      </c>
      <c r="C22" s="72"/>
      <c r="D22" s="72"/>
      <c r="E22" s="72"/>
      <c r="F22" s="24">
        <f>+F10</f>
        <v>2194720</v>
      </c>
      <c r="I22" s="6"/>
      <c r="J22" s="6"/>
      <c r="K22" s="6"/>
      <c r="L22" s="6"/>
      <c r="M22" s="6"/>
      <c r="N22" s="6"/>
      <c r="O22" s="6"/>
    </row>
    <row r="23" spans="2:15" x14ac:dyDescent="0.25">
      <c r="B23" s="70" t="s">
        <v>20</v>
      </c>
      <c r="C23" s="70"/>
      <c r="D23" s="73">
        <f>SUM(D17:D22)</f>
        <v>2380000</v>
      </c>
      <c r="E23" s="73"/>
      <c r="F23" s="26">
        <f>SUM(F17:F22)</f>
        <v>2380000</v>
      </c>
      <c r="I23" s="6"/>
      <c r="J23" s="6"/>
      <c r="K23" s="6"/>
      <c r="L23" s="6"/>
      <c r="M23" s="6"/>
      <c r="N23" s="6"/>
      <c r="O23" s="6"/>
    </row>
    <row r="24" spans="2:15" x14ac:dyDescent="0.25">
      <c r="B24" s="27" t="s">
        <v>22</v>
      </c>
      <c r="C24" s="6"/>
      <c r="D24" s="6"/>
      <c r="F24" s="12"/>
      <c r="I24" s="6"/>
      <c r="J24" s="6"/>
      <c r="K24" s="6"/>
      <c r="L24" s="6"/>
      <c r="M24" s="6"/>
      <c r="N24" s="6"/>
      <c r="O24" s="6"/>
    </row>
    <row r="25" spans="2:15" x14ac:dyDescent="0.25">
      <c r="B25" s="6"/>
      <c r="C25" s="6"/>
      <c r="D25" s="6"/>
      <c r="E25" s="6"/>
      <c r="F25" s="12"/>
      <c r="I25" s="6"/>
      <c r="J25" s="6"/>
      <c r="K25" s="6"/>
      <c r="L25" s="6"/>
      <c r="M25" s="6"/>
      <c r="N25" s="6"/>
      <c r="O25" s="6"/>
    </row>
    <row r="26" spans="2:15" x14ac:dyDescent="0.25">
      <c r="B26" s="7" t="s">
        <v>1</v>
      </c>
      <c r="C26" s="6"/>
      <c r="D26" s="6"/>
      <c r="E26" s="6"/>
      <c r="F26" s="12"/>
      <c r="I26" s="6"/>
      <c r="J26" s="6"/>
      <c r="K26" s="6"/>
      <c r="L26" s="6"/>
      <c r="M26" s="6"/>
      <c r="N26" s="6"/>
      <c r="O26" s="6"/>
    </row>
    <row r="27" spans="2:15" x14ac:dyDescent="0.25">
      <c r="B27" s="6"/>
      <c r="C27" s="6"/>
      <c r="D27" s="6"/>
      <c r="E27" s="6"/>
      <c r="F27" s="12"/>
      <c r="I27" s="6"/>
      <c r="J27" s="6"/>
      <c r="K27" s="6"/>
      <c r="L27" s="6"/>
      <c r="M27" s="6"/>
      <c r="N27" s="6"/>
      <c r="O27" s="6"/>
    </row>
    <row r="28" spans="2:15" x14ac:dyDescent="0.25">
      <c r="B28" s="6"/>
      <c r="C28" s="6"/>
      <c r="D28" s="6"/>
      <c r="E28" s="6"/>
      <c r="F28" s="12"/>
      <c r="I28" s="6"/>
      <c r="J28" s="6"/>
      <c r="K28" s="6"/>
      <c r="L28" s="6"/>
      <c r="M28" s="6"/>
      <c r="N28" s="6"/>
      <c r="O28" s="6"/>
    </row>
    <row r="29" spans="2:15" x14ac:dyDescent="0.25">
      <c r="B29" s="6"/>
      <c r="C29" s="6"/>
      <c r="D29" s="6"/>
      <c r="E29" s="6"/>
      <c r="F29" s="12"/>
      <c r="I29" s="6"/>
      <c r="J29" s="6"/>
      <c r="K29" s="6"/>
      <c r="L29" s="6"/>
      <c r="M29" s="6"/>
      <c r="N29" s="6"/>
      <c r="O29" s="6"/>
    </row>
    <row r="30" spans="2:15" x14ac:dyDescent="0.25">
      <c r="B30" s="6"/>
      <c r="C30" s="6"/>
      <c r="D30" s="6"/>
      <c r="E30" s="6"/>
      <c r="F30" s="12"/>
      <c r="I30" s="6"/>
      <c r="J30" s="6"/>
      <c r="K30" s="6"/>
      <c r="L30" s="6"/>
      <c r="M30" s="6"/>
      <c r="N30" s="6"/>
      <c r="O30" s="6"/>
    </row>
    <row r="31" spans="2:15" x14ac:dyDescent="0.25">
      <c r="B31" s="6"/>
      <c r="C31" s="6"/>
      <c r="D31" s="6"/>
      <c r="E31" s="6"/>
      <c r="F31" s="12"/>
      <c r="G31" s="20"/>
      <c r="I31" s="6"/>
      <c r="J31" s="6"/>
      <c r="K31" s="6"/>
      <c r="L31" s="6"/>
      <c r="M31" s="6"/>
      <c r="N31" s="6"/>
      <c r="O31" s="6"/>
    </row>
    <row r="32" spans="2:15" x14ac:dyDescent="0.25">
      <c r="B32" s="6"/>
      <c r="C32" s="6"/>
      <c r="D32" s="6"/>
      <c r="E32" s="6"/>
      <c r="F32" s="6"/>
      <c r="I32" s="6"/>
      <c r="J32" s="6"/>
      <c r="K32" s="6"/>
      <c r="L32" s="6"/>
      <c r="M32" s="6"/>
      <c r="N32" s="6"/>
      <c r="O32" s="6"/>
    </row>
    <row r="33" spans="1:15" x14ac:dyDescent="0.25">
      <c r="B33" s="6"/>
      <c r="C33" s="7"/>
      <c r="D33" s="7"/>
      <c r="E33" s="6"/>
      <c r="F33" s="6"/>
      <c r="I33" s="6"/>
      <c r="J33" s="6"/>
      <c r="K33" s="6"/>
      <c r="L33" s="6"/>
      <c r="M33" s="6"/>
      <c r="N33" s="6"/>
      <c r="O33" s="6"/>
    </row>
    <row r="34" spans="1:15" x14ac:dyDescent="0.25">
      <c r="B34" s="6"/>
      <c r="C34" s="6"/>
      <c r="D34" s="6"/>
      <c r="E34" s="6"/>
      <c r="F34" s="6"/>
      <c r="I34" s="6"/>
      <c r="J34" s="6"/>
      <c r="K34" s="6"/>
      <c r="L34" s="6"/>
      <c r="M34" s="6"/>
      <c r="N34" s="6"/>
      <c r="O34" s="6"/>
    </row>
    <row r="35" spans="1:15" x14ac:dyDescent="0.25">
      <c r="B35" s="6"/>
      <c r="C35" s="6"/>
      <c r="D35" s="6"/>
      <c r="E35" s="6"/>
      <c r="F35" s="6"/>
      <c r="I35" s="6"/>
      <c r="J35" s="6"/>
      <c r="K35" s="6"/>
      <c r="L35" s="6"/>
      <c r="M35" s="6"/>
      <c r="N35" s="6"/>
      <c r="O35" s="6"/>
    </row>
    <row r="36" spans="1:15" x14ac:dyDescent="0.25">
      <c r="B36" s="6"/>
      <c r="C36" s="6"/>
      <c r="D36" s="6"/>
      <c r="E36" s="6"/>
      <c r="F36" s="6"/>
      <c r="I36" s="6"/>
      <c r="J36" s="6"/>
      <c r="K36" s="6"/>
      <c r="L36" s="6"/>
      <c r="M36" s="6"/>
      <c r="N36" s="6"/>
      <c r="O36" s="6"/>
    </row>
    <row r="37" spans="1:15" x14ac:dyDescent="0.25">
      <c r="A37" s="48" t="s">
        <v>81</v>
      </c>
      <c r="B37" s="6"/>
      <c r="C37" s="6"/>
      <c r="D37" s="6"/>
      <c r="E37" s="6"/>
      <c r="F37" s="6"/>
      <c r="I37" s="6"/>
      <c r="J37" s="6"/>
      <c r="K37" s="6"/>
      <c r="L37" s="6"/>
      <c r="M37" s="6"/>
      <c r="N37" s="6"/>
      <c r="O37" s="6"/>
    </row>
    <row r="38" spans="1:15" x14ac:dyDescent="0.25">
      <c r="A38" s="48" t="s">
        <v>82</v>
      </c>
      <c r="B38" s="6"/>
      <c r="C38" s="6"/>
      <c r="D38" s="6"/>
      <c r="E38" s="6"/>
      <c r="F38" s="6"/>
      <c r="I38" s="6"/>
      <c r="J38" s="6"/>
      <c r="K38" s="6"/>
      <c r="L38" s="6"/>
      <c r="M38" s="6"/>
      <c r="N38" s="6"/>
      <c r="O38" s="6"/>
    </row>
    <row r="39" spans="1:15" x14ac:dyDescent="0.25">
      <c r="B39" s="6"/>
      <c r="C39" s="6"/>
      <c r="D39" s="6"/>
      <c r="E39" s="6"/>
      <c r="F39" s="6"/>
      <c r="I39" s="6"/>
      <c r="J39" s="6"/>
      <c r="K39" s="6"/>
      <c r="L39" s="6"/>
      <c r="M39" s="6"/>
      <c r="N39" s="6"/>
      <c r="O39" s="6"/>
    </row>
    <row r="40" spans="1:15" x14ac:dyDescent="0.25">
      <c r="B40" s="6"/>
      <c r="C40" s="6"/>
      <c r="D40" s="6"/>
      <c r="E40" s="6"/>
      <c r="F40" s="6"/>
      <c r="I40" s="6"/>
      <c r="J40" s="6"/>
      <c r="K40" s="6"/>
      <c r="L40" s="6"/>
      <c r="M40" s="6"/>
      <c r="N40" s="6"/>
      <c r="O40" s="6"/>
    </row>
    <row r="41" spans="1:15" x14ac:dyDescent="0.25">
      <c r="B41" s="6"/>
      <c r="C41" s="6"/>
      <c r="D41" s="6"/>
      <c r="E41" s="6"/>
      <c r="F41" s="6"/>
      <c r="I41" s="6"/>
      <c r="J41" s="6"/>
      <c r="K41" s="6"/>
      <c r="L41" s="6"/>
      <c r="M41" s="6"/>
      <c r="N41" s="6"/>
      <c r="O41" s="6"/>
    </row>
    <row r="42" spans="1:15" x14ac:dyDescent="0.25">
      <c r="B42" s="6"/>
      <c r="C42" s="6"/>
      <c r="D42" s="6"/>
      <c r="E42" s="6"/>
      <c r="F42" s="6"/>
      <c r="I42" s="6"/>
      <c r="J42" s="6"/>
      <c r="K42" s="6"/>
      <c r="L42" s="6"/>
      <c r="M42" s="6"/>
      <c r="N42" s="6"/>
      <c r="O42" s="6"/>
    </row>
    <row r="43" spans="1:15" x14ac:dyDescent="0.25">
      <c r="B43" s="6"/>
      <c r="C43" s="6"/>
      <c r="D43" s="6"/>
      <c r="E43" s="6"/>
      <c r="F43" s="6"/>
      <c r="I43" s="6"/>
      <c r="J43" s="6"/>
      <c r="K43" s="6"/>
      <c r="L43" s="6"/>
      <c r="M43" s="6"/>
      <c r="N43" s="6"/>
      <c r="O43" s="6"/>
    </row>
    <row r="44" spans="1:15" x14ac:dyDescent="0.25">
      <c r="B44" s="6"/>
      <c r="C44" s="6"/>
      <c r="D44" s="6"/>
      <c r="E44" s="6"/>
      <c r="F44" s="6"/>
      <c r="I44" s="6"/>
      <c r="J44" s="6"/>
      <c r="K44" s="6"/>
      <c r="L44" s="6"/>
      <c r="M44" s="6"/>
      <c r="N44" s="6"/>
      <c r="O44" s="6"/>
    </row>
    <row r="45" spans="1:15" x14ac:dyDescent="0.25">
      <c r="B45" s="6"/>
      <c r="C45" s="6"/>
      <c r="D45" s="6"/>
      <c r="E45" s="6"/>
      <c r="F45" s="6"/>
      <c r="I45" s="6"/>
      <c r="J45" s="6"/>
      <c r="K45" s="6"/>
      <c r="L45" s="6"/>
      <c r="M45" s="6"/>
      <c r="N45" s="6"/>
      <c r="O45" s="6"/>
    </row>
    <row r="46" spans="1:15" x14ac:dyDescent="0.25">
      <c r="B46" s="6"/>
      <c r="C46" s="6"/>
      <c r="D46" s="6"/>
      <c r="E46" s="6"/>
      <c r="F46" s="6"/>
      <c r="I46" s="6"/>
      <c r="J46" s="6"/>
      <c r="K46" s="6"/>
      <c r="L46" s="6"/>
      <c r="M46" s="6"/>
      <c r="N46" s="6"/>
      <c r="O46" s="6"/>
    </row>
    <row r="47" spans="1:15" x14ac:dyDescent="0.25">
      <c r="B47" s="6"/>
      <c r="C47" s="6"/>
      <c r="D47" s="6"/>
      <c r="E47" s="6"/>
      <c r="F47" s="6"/>
      <c r="I47" s="6"/>
      <c r="J47" s="6"/>
      <c r="K47" s="6"/>
      <c r="L47" s="6"/>
      <c r="M47" s="6"/>
      <c r="N47" s="6"/>
      <c r="O47" s="6"/>
    </row>
    <row r="48" spans="1:15" x14ac:dyDescent="0.25">
      <c r="B48" s="6"/>
      <c r="C48" s="6"/>
      <c r="D48" s="6"/>
      <c r="E48" s="6"/>
      <c r="F48" s="6"/>
      <c r="I48" s="6"/>
      <c r="J48" s="6"/>
      <c r="K48" s="6"/>
      <c r="L48" s="6"/>
      <c r="M48" s="6"/>
      <c r="N48" s="6"/>
      <c r="O48" s="6"/>
    </row>
    <row r="49" spans="2:15" x14ac:dyDescent="0.25">
      <c r="B49" s="6"/>
      <c r="C49" s="6"/>
      <c r="D49" s="6"/>
      <c r="E49" s="6"/>
      <c r="F49" s="6"/>
      <c r="I49" s="6"/>
      <c r="J49" s="6"/>
      <c r="K49" s="6"/>
      <c r="L49" s="6"/>
      <c r="M49" s="6"/>
      <c r="N49" s="6"/>
      <c r="O49" s="6"/>
    </row>
    <row r="50" spans="2:15" x14ac:dyDescent="0.25">
      <c r="B50" s="6"/>
      <c r="C50" s="6"/>
      <c r="D50" s="6"/>
      <c r="E50" s="6"/>
      <c r="F50" s="6"/>
      <c r="I50" s="6"/>
      <c r="J50" s="6"/>
      <c r="K50" s="6"/>
      <c r="L50" s="6"/>
      <c r="M50" s="6"/>
      <c r="N50" s="6"/>
      <c r="O50" s="6"/>
    </row>
    <row r="51" spans="2:15" x14ac:dyDescent="0.25">
      <c r="B51" s="51"/>
      <c r="C51" s="51"/>
      <c r="D51" s="51"/>
      <c r="E51" s="6"/>
      <c r="F51" s="6"/>
      <c r="I51" s="6"/>
      <c r="J51" s="6"/>
      <c r="K51" s="6"/>
      <c r="L51" s="6"/>
      <c r="M51" s="6"/>
      <c r="N51" s="6"/>
      <c r="O51" s="6"/>
    </row>
    <row r="52" spans="2:15" x14ac:dyDescent="0.25">
      <c r="B52" s="51"/>
      <c r="C52" s="51"/>
      <c r="D52" s="51"/>
      <c r="E52" s="6"/>
      <c r="F52" s="6"/>
      <c r="I52" s="6"/>
      <c r="J52" s="6"/>
      <c r="K52" s="6"/>
      <c r="L52" s="6"/>
      <c r="M52" s="6"/>
      <c r="N52" s="6"/>
      <c r="O52" s="6"/>
    </row>
    <row r="53" spans="2:15" x14ac:dyDescent="0.25">
      <c r="B53" s="51"/>
      <c r="C53" s="51"/>
      <c r="D53" s="51"/>
      <c r="E53" s="6"/>
      <c r="F53" s="6"/>
      <c r="I53" s="6"/>
      <c r="J53" s="6"/>
      <c r="K53" s="6"/>
      <c r="L53" s="6"/>
      <c r="M53" s="6"/>
      <c r="N53" s="6"/>
      <c r="O53" s="6"/>
    </row>
    <row r="54" spans="2:15" x14ac:dyDescent="0.25">
      <c r="B54" s="51"/>
      <c r="C54" s="51"/>
      <c r="D54" s="51"/>
      <c r="E54" s="6"/>
      <c r="F54" s="6"/>
      <c r="I54" s="6"/>
      <c r="J54" s="6"/>
      <c r="K54" s="6"/>
      <c r="L54" s="6"/>
      <c r="M54" s="6"/>
      <c r="N54" s="6"/>
      <c r="O54" s="6"/>
    </row>
    <row r="55" spans="2:15" x14ac:dyDescent="0.25">
      <c r="B55" s="51"/>
      <c r="C55" s="51"/>
      <c r="D55" s="51"/>
      <c r="E55" s="6"/>
      <c r="F55" s="6"/>
      <c r="I55" s="6"/>
      <c r="J55" s="6"/>
      <c r="K55" s="6"/>
      <c r="L55" s="6"/>
      <c r="M55" s="6"/>
      <c r="N55" s="6"/>
      <c r="O55" s="6"/>
    </row>
    <row r="56" spans="2:15" x14ac:dyDescent="0.25">
      <c r="B56" s="6"/>
      <c r="C56" s="6"/>
      <c r="D56" s="6"/>
      <c r="E56" s="6"/>
      <c r="F56" s="6"/>
      <c r="I56" s="6"/>
      <c r="J56" s="6"/>
      <c r="K56" s="6"/>
      <c r="L56" s="6"/>
      <c r="M56" s="6"/>
      <c r="N56" s="6"/>
      <c r="O56" s="6"/>
    </row>
    <row r="57" spans="2:15" x14ac:dyDescent="0.25">
      <c r="B57" s="6"/>
      <c r="C57" s="6"/>
      <c r="D57" s="6"/>
      <c r="E57" s="6"/>
      <c r="F57" s="6"/>
      <c r="I57" s="6"/>
      <c r="J57" s="6"/>
      <c r="K57" s="6"/>
      <c r="L57" s="6"/>
      <c r="M57" s="6"/>
      <c r="N57" s="6"/>
      <c r="O57" s="6"/>
    </row>
    <row r="58" spans="2:15" x14ac:dyDescent="0.25">
      <c r="B58" s="6"/>
      <c r="C58" s="6"/>
      <c r="D58" s="6"/>
      <c r="E58" s="6"/>
      <c r="F58" s="6"/>
      <c r="I58" s="6"/>
      <c r="J58" s="6"/>
      <c r="K58" s="6"/>
      <c r="L58" s="6"/>
      <c r="M58" s="6"/>
      <c r="N58" s="6"/>
      <c r="O58" s="6"/>
    </row>
    <row r="59" spans="2:15" x14ac:dyDescent="0.25">
      <c r="I59" s="6"/>
      <c r="J59" s="6"/>
      <c r="K59" s="6"/>
      <c r="L59" s="6"/>
      <c r="M59" s="6"/>
      <c r="N59" s="6"/>
      <c r="O59" s="6"/>
    </row>
    <row r="60" spans="2:15" x14ac:dyDescent="0.25">
      <c r="I60" s="6"/>
      <c r="J60" s="6"/>
      <c r="K60" s="6"/>
      <c r="L60" s="6"/>
      <c r="M60" s="6"/>
      <c r="N60" s="6"/>
      <c r="O60" s="6"/>
    </row>
    <row r="61" spans="2:15" x14ac:dyDescent="0.25">
      <c r="I61" s="6"/>
      <c r="J61" s="6"/>
      <c r="K61" s="6"/>
      <c r="L61" s="6"/>
      <c r="M61" s="6"/>
      <c r="N61" s="6"/>
      <c r="O61" s="6"/>
    </row>
    <row r="62" spans="2:15" x14ac:dyDescent="0.25">
      <c r="I62" s="6"/>
      <c r="J62" s="6"/>
      <c r="K62" s="6"/>
      <c r="L62" s="6"/>
      <c r="M62" s="6"/>
      <c r="N62" s="6"/>
      <c r="O62" s="6"/>
    </row>
    <row r="63" spans="2:15" x14ac:dyDescent="0.25">
      <c r="I63" s="6"/>
      <c r="J63" s="6"/>
      <c r="K63" s="6"/>
      <c r="L63" s="6"/>
      <c r="M63" s="6"/>
      <c r="N63" s="6"/>
      <c r="O63" s="6"/>
    </row>
    <row r="64" spans="2:15" x14ac:dyDescent="0.25">
      <c r="I64" s="6"/>
      <c r="J64" s="6"/>
      <c r="K64" s="6"/>
      <c r="L64" s="6"/>
      <c r="M64" s="6"/>
      <c r="N64" s="6"/>
      <c r="O64" s="6"/>
    </row>
    <row r="65" spans="9:15" x14ac:dyDescent="0.25">
      <c r="I65" s="6"/>
      <c r="J65" s="6"/>
      <c r="K65" s="6"/>
      <c r="L65" s="6"/>
      <c r="M65" s="6"/>
      <c r="N65" s="6"/>
      <c r="O65" s="6"/>
    </row>
    <row r="66" spans="9:15" x14ac:dyDescent="0.25">
      <c r="I66" s="6"/>
      <c r="J66" s="6"/>
      <c r="K66" s="6"/>
      <c r="L66" s="6"/>
      <c r="M66" s="6"/>
      <c r="N66" s="6"/>
      <c r="O66" s="6"/>
    </row>
    <row r="67" spans="9:15" x14ac:dyDescent="0.25">
      <c r="I67" s="6"/>
      <c r="J67" s="6"/>
      <c r="K67" s="6"/>
      <c r="L67" s="6"/>
      <c r="M67" s="6"/>
      <c r="N67" s="6"/>
      <c r="O67" s="6"/>
    </row>
    <row r="68" spans="9:15" x14ac:dyDescent="0.25">
      <c r="I68" s="6"/>
      <c r="J68" s="6"/>
      <c r="K68" s="6"/>
      <c r="L68" s="6"/>
      <c r="M68" s="6"/>
      <c r="N68" s="6"/>
      <c r="O68" s="6"/>
    </row>
    <row r="69" spans="9:15" x14ac:dyDescent="0.25">
      <c r="I69" s="6"/>
      <c r="J69" s="6"/>
      <c r="K69" s="6"/>
      <c r="L69" s="6"/>
      <c r="M69" s="6"/>
      <c r="N69" s="6"/>
      <c r="O69" s="6"/>
    </row>
    <row r="70" spans="9:15" x14ac:dyDescent="0.25">
      <c r="I70" s="6"/>
      <c r="J70" s="6"/>
      <c r="K70" s="6"/>
      <c r="L70" s="6"/>
      <c r="M70" s="6"/>
      <c r="N70" s="6"/>
      <c r="O70" s="6"/>
    </row>
    <row r="71" spans="9:15" x14ac:dyDescent="0.25">
      <c r="I71" s="6"/>
      <c r="J71" s="6"/>
      <c r="K71" s="6"/>
      <c r="L71" s="6"/>
      <c r="M71" s="6"/>
      <c r="N71" s="6"/>
      <c r="O71" s="6"/>
    </row>
    <row r="72" spans="9:15" x14ac:dyDescent="0.25">
      <c r="I72" s="6"/>
      <c r="J72" s="6"/>
      <c r="K72" s="6"/>
      <c r="L72" s="6"/>
      <c r="M72" s="6"/>
      <c r="N72" s="6"/>
      <c r="O72" s="6"/>
    </row>
    <row r="73" spans="9:15" x14ac:dyDescent="0.25">
      <c r="I73" s="6"/>
      <c r="J73" s="6"/>
      <c r="K73" s="6"/>
      <c r="L73" s="6"/>
      <c r="M73" s="6"/>
      <c r="N73" s="6"/>
      <c r="O73" s="6"/>
    </row>
    <row r="74" spans="9:15" x14ac:dyDescent="0.25">
      <c r="I74" s="6"/>
      <c r="J74" s="6"/>
      <c r="K74" s="6"/>
      <c r="L74" s="6"/>
      <c r="M74" s="6"/>
      <c r="N74" s="6"/>
      <c r="O74" s="6"/>
    </row>
    <row r="75" spans="9:15" x14ac:dyDescent="0.25">
      <c r="I75" s="6"/>
      <c r="J75" s="6"/>
      <c r="K75" s="6"/>
      <c r="L75" s="6"/>
      <c r="M75" s="6"/>
      <c r="N75" s="6"/>
      <c r="O75" s="6"/>
    </row>
    <row r="76" spans="9:15" x14ac:dyDescent="0.25">
      <c r="I76" s="6"/>
      <c r="J76" s="6"/>
      <c r="K76" s="6"/>
      <c r="L76" s="6"/>
      <c r="M76" s="6"/>
      <c r="N76" s="6"/>
      <c r="O76" s="6"/>
    </row>
    <row r="77" spans="9:15" x14ac:dyDescent="0.25">
      <c r="I77" s="6"/>
      <c r="J77" s="6"/>
      <c r="K77" s="6"/>
      <c r="L77" s="6"/>
      <c r="M77" s="6"/>
      <c r="N77" s="6"/>
      <c r="O77" s="6"/>
    </row>
    <row r="78" spans="9:15" x14ac:dyDescent="0.25">
      <c r="I78" s="6"/>
      <c r="J78" s="6"/>
      <c r="K78" s="6"/>
      <c r="L78" s="6"/>
      <c r="M78" s="6"/>
      <c r="N78" s="6"/>
      <c r="O78" s="6"/>
    </row>
    <row r="79" spans="9:15" x14ac:dyDescent="0.25">
      <c r="I79" s="6"/>
      <c r="J79" s="6"/>
      <c r="K79" s="6"/>
      <c r="L79" s="6"/>
      <c r="M79" s="6"/>
      <c r="N79" s="6"/>
      <c r="O79" s="6"/>
    </row>
    <row r="80" spans="9:15" x14ac:dyDescent="0.25">
      <c r="I80" s="6"/>
      <c r="J80" s="6"/>
      <c r="K80" s="6"/>
      <c r="L80" s="6"/>
      <c r="M80" s="6"/>
      <c r="N80" s="6"/>
      <c r="O80" s="6"/>
    </row>
    <row r="81" spans="9:15" x14ac:dyDescent="0.25">
      <c r="I81" s="6"/>
      <c r="J81" s="6"/>
      <c r="K81" s="6"/>
      <c r="L81" s="6"/>
      <c r="M81" s="6"/>
      <c r="N81" s="6"/>
      <c r="O81" s="6"/>
    </row>
    <row r="82" spans="9:15" x14ac:dyDescent="0.25">
      <c r="I82" s="6"/>
      <c r="J82" s="6"/>
      <c r="K82" s="6"/>
      <c r="L82" s="6"/>
      <c r="M82" s="6"/>
      <c r="N82" s="6"/>
      <c r="O82" s="6"/>
    </row>
    <row r="83" spans="9:15" x14ac:dyDescent="0.25">
      <c r="I83" s="6"/>
      <c r="J83" s="6"/>
      <c r="K83" s="6"/>
      <c r="L83" s="6"/>
      <c r="M83" s="6"/>
      <c r="N83" s="6"/>
      <c r="O83" s="6"/>
    </row>
    <row r="84" spans="9:15" x14ac:dyDescent="0.25">
      <c r="I84" s="6"/>
      <c r="J84" s="6"/>
      <c r="K84" s="6"/>
      <c r="L84" s="6"/>
      <c r="M84" s="6"/>
      <c r="N84" s="6"/>
      <c r="O84" s="6"/>
    </row>
    <row r="85" spans="9:15" x14ac:dyDescent="0.25">
      <c r="I85" s="6"/>
      <c r="J85" s="6"/>
      <c r="K85" s="6"/>
      <c r="L85" s="6"/>
      <c r="M85" s="6"/>
      <c r="N85" s="6"/>
      <c r="O85" s="6"/>
    </row>
    <row r="86" spans="9:15" x14ac:dyDescent="0.25">
      <c r="I86" s="6"/>
      <c r="J86" s="6"/>
      <c r="K86" s="6"/>
      <c r="L86" s="6"/>
      <c r="M86" s="6"/>
      <c r="N86" s="6"/>
      <c r="O86" s="6"/>
    </row>
    <row r="87" spans="9:15" x14ac:dyDescent="0.25">
      <c r="I87" s="6"/>
      <c r="J87" s="6"/>
      <c r="K87" s="6"/>
      <c r="L87" s="6"/>
      <c r="M87" s="6"/>
      <c r="N87" s="6"/>
      <c r="O87" s="6"/>
    </row>
    <row r="88" spans="9:15" x14ac:dyDescent="0.25">
      <c r="I88" s="6"/>
      <c r="J88" s="6"/>
      <c r="K88" s="6"/>
      <c r="L88" s="6"/>
      <c r="M88" s="6"/>
      <c r="N88" s="6"/>
      <c r="O88" s="6"/>
    </row>
    <row r="89" spans="9:15" x14ac:dyDescent="0.25">
      <c r="I89" s="6"/>
      <c r="J89" s="6"/>
      <c r="K89" s="6"/>
      <c r="L89" s="6"/>
      <c r="M89" s="6"/>
      <c r="N89" s="6"/>
      <c r="O89" s="6"/>
    </row>
    <row r="90" spans="9:15" x14ac:dyDescent="0.25">
      <c r="I90" s="6"/>
      <c r="J90" s="6"/>
      <c r="K90" s="6"/>
      <c r="L90" s="6"/>
      <c r="M90" s="6"/>
      <c r="N90" s="6"/>
      <c r="O90" s="6"/>
    </row>
    <row r="91" spans="9:15" x14ac:dyDescent="0.25">
      <c r="I91" s="6"/>
      <c r="J91" s="6"/>
      <c r="K91" s="6"/>
      <c r="L91" s="6"/>
      <c r="M91" s="6"/>
      <c r="N91" s="6"/>
      <c r="O91" s="6"/>
    </row>
    <row r="92" spans="9:15" x14ac:dyDescent="0.25">
      <c r="I92" s="6"/>
      <c r="J92" s="6"/>
      <c r="K92" s="6"/>
      <c r="L92" s="6"/>
      <c r="M92" s="6"/>
      <c r="N92" s="6"/>
      <c r="O92" s="6"/>
    </row>
    <row r="93" spans="9:15" x14ac:dyDescent="0.25">
      <c r="I93" s="6"/>
      <c r="J93" s="6"/>
      <c r="K93" s="6"/>
      <c r="L93" s="6"/>
      <c r="M93" s="6"/>
      <c r="N93" s="6"/>
      <c r="O93" s="6"/>
    </row>
    <row r="94" spans="9:15" x14ac:dyDescent="0.25">
      <c r="I94" s="6"/>
      <c r="J94" s="6"/>
      <c r="K94" s="6"/>
      <c r="L94" s="6"/>
      <c r="M94" s="6"/>
      <c r="N94" s="6"/>
      <c r="O94" s="6"/>
    </row>
    <row r="95" spans="9:15" x14ac:dyDescent="0.25">
      <c r="I95" s="6"/>
      <c r="J95" s="6"/>
      <c r="K95" s="6"/>
      <c r="L95" s="6"/>
      <c r="M95" s="6"/>
      <c r="N95" s="6"/>
      <c r="O95" s="6"/>
    </row>
    <row r="96" spans="9:15" x14ac:dyDescent="0.25">
      <c r="I96" s="6"/>
      <c r="J96" s="6"/>
      <c r="K96" s="6"/>
      <c r="L96" s="6"/>
      <c r="M96" s="6"/>
      <c r="N96" s="6"/>
      <c r="O96" s="6"/>
    </row>
    <row r="97" spans="9:15" x14ac:dyDescent="0.25">
      <c r="I97" s="6"/>
      <c r="J97" s="6"/>
      <c r="K97" s="6"/>
      <c r="L97" s="6"/>
      <c r="M97" s="6"/>
      <c r="N97" s="6"/>
      <c r="O97" s="6"/>
    </row>
    <row r="98" spans="9:15" x14ac:dyDescent="0.25">
      <c r="I98" s="6"/>
      <c r="J98" s="6"/>
      <c r="K98" s="6"/>
      <c r="L98" s="6"/>
      <c r="M98" s="6"/>
      <c r="N98" s="6"/>
      <c r="O98" s="6"/>
    </row>
    <row r="99" spans="9:15" x14ac:dyDescent="0.25">
      <c r="I99" s="6"/>
      <c r="J99" s="6"/>
      <c r="K99" s="6"/>
      <c r="L99" s="6"/>
      <c r="M99" s="6"/>
      <c r="N99" s="6"/>
      <c r="O99" s="6"/>
    </row>
    <row r="100" spans="9:15" x14ac:dyDescent="0.25">
      <c r="I100" s="6"/>
      <c r="J100" s="6"/>
      <c r="K100" s="6"/>
      <c r="L100" s="6"/>
      <c r="M100" s="6"/>
      <c r="N100" s="6"/>
      <c r="O100" s="6"/>
    </row>
    <row r="101" spans="9:15" x14ac:dyDescent="0.25">
      <c r="I101" s="6"/>
      <c r="J101" s="6"/>
      <c r="K101" s="6"/>
      <c r="L101" s="6"/>
      <c r="M101" s="6"/>
      <c r="N101" s="6"/>
      <c r="O101" s="6"/>
    </row>
    <row r="102" spans="9:15" x14ac:dyDescent="0.25">
      <c r="I102" s="6"/>
      <c r="J102" s="6"/>
      <c r="K102" s="6"/>
      <c r="L102" s="6"/>
      <c r="M102" s="6"/>
      <c r="N102" s="6"/>
      <c r="O102" s="6"/>
    </row>
    <row r="103" spans="9:15" x14ac:dyDescent="0.25">
      <c r="I103" s="6"/>
      <c r="J103" s="6"/>
      <c r="K103" s="6"/>
      <c r="L103" s="6"/>
      <c r="M103" s="6"/>
      <c r="N103" s="6"/>
      <c r="O103" s="6"/>
    </row>
    <row r="104" spans="9:15" x14ac:dyDescent="0.25">
      <c r="I104" s="6"/>
      <c r="J104" s="6"/>
      <c r="K104" s="6"/>
      <c r="L104" s="6"/>
      <c r="M104" s="6"/>
      <c r="N104" s="6"/>
      <c r="O104" s="6"/>
    </row>
    <row r="105" spans="9:15" x14ac:dyDescent="0.25">
      <c r="I105" s="6"/>
      <c r="J105" s="6"/>
      <c r="K105" s="6"/>
      <c r="L105" s="6"/>
      <c r="M105" s="6"/>
      <c r="N105" s="6"/>
      <c r="O105" s="6"/>
    </row>
    <row r="106" spans="9:15" x14ac:dyDescent="0.25">
      <c r="I106" s="6"/>
      <c r="J106" s="6"/>
      <c r="K106" s="6"/>
      <c r="L106" s="6"/>
      <c r="M106" s="6"/>
      <c r="N106" s="6"/>
      <c r="O106" s="6"/>
    </row>
    <row r="107" spans="9:15" x14ac:dyDescent="0.25">
      <c r="I107" s="6"/>
      <c r="J107" s="6"/>
      <c r="K107" s="6"/>
      <c r="L107" s="6"/>
      <c r="M107" s="6"/>
      <c r="N107" s="6"/>
      <c r="O107" s="6"/>
    </row>
    <row r="108" spans="9:15" x14ac:dyDescent="0.25">
      <c r="I108" s="6"/>
      <c r="J108" s="6"/>
      <c r="K108" s="6"/>
      <c r="L108" s="6"/>
      <c r="M108" s="6"/>
      <c r="N108" s="6"/>
      <c r="O108" s="6"/>
    </row>
    <row r="109" spans="9:15" x14ac:dyDescent="0.25">
      <c r="I109" s="6"/>
      <c r="J109" s="6"/>
      <c r="K109" s="6"/>
      <c r="L109" s="6"/>
      <c r="M109" s="6"/>
      <c r="N109" s="6"/>
      <c r="O109" s="6"/>
    </row>
    <row r="110" spans="9:15" x14ac:dyDescent="0.25">
      <c r="I110" s="6"/>
      <c r="J110" s="6"/>
      <c r="K110" s="6"/>
      <c r="L110" s="6"/>
      <c r="M110" s="6"/>
      <c r="N110" s="6"/>
      <c r="O110" s="6"/>
    </row>
    <row r="111" spans="9:15" x14ac:dyDescent="0.25">
      <c r="I111" s="6"/>
      <c r="J111" s="6"/>
      <c r="K111" s="6"/>
      <c r="L111" s="6"/>
      <c r="M111" s="6"/>
      <c r="N111" s="6"/>
      <c r="O111" s="6"/>
    </row>
    <row r="112" spans="9:15" x14ac:dyDescent="0.25">
      <c r="I112" s="6"/>
      <c r="J112" s="6"/>
      <c r="K112" s="6"/>
      <c r="L112" s="6"/>
      <c r="M112" s="6"/>
      <c r="N112" s="6"/>
      <c r="O112" s="6"/>
    </row>
    <row r="113" spans="9:15" x14ac:dyDescent="0.25">
      <c r="I113" s="6"/>
      <c r="J113" s="6"/>
      <c r="K113" s="6"/>
      <c r="L113" s="6"/>
      <c r="M113" s="6"/>
      <c r="N113" s="6"/>
      <c r="O113" s="6"/>
    </row>
    <row r="114" spans="9:15" x14ac:dyDescent="0.25">
      <c r="I114" s="6"/>
      <c r="J114" s="6"/>
      <c r="K114" s="6"/>
      <c r="L114" s="6"/>
      <c r="M114" s="6"/>
      <c r="N114" s="6"/>
      <c r="O114" s="6"/>
    </row>
    <row r="115" spans="9:15" x14ac:dyDescent="0.25">
      <c r="I115" s="6"/>
      <c r="J115" s="6"/>
      <c r="K115" s="6"/>
      <c r="L115" s="6"/>
      <c r="M115" s="6"/>
      <c r="N115" s="6"/>
      <c r="O115" s="6"/>
    </row>
    <row r="116" spans="9:15" x14ac:dyDescent="0.25">
      <c r="I116" s="6"/>
      <c r="J116" s="6"/>
      <c r="K116" s="6"/>
      <c r="L116" s="6"/>
      <c r="M116" s="6"/>
      <c r="N116" s="6"/>
      <c r="O116" s="6"/>
    </row>
    <row r="117" spans="9:15" x14ac:dyDescent="0.25">
      <c r="I117" s="6"/>
      <c r="J117" s="6"/>
      <c r="K117" s="6"/>
      <c r="L117" s="6"/>
      <c r="M117" s="6"/>
      <c r="N117" s="6"/>
      <c r="O117" s="6"/>
    </row>
    <row r="118" spans="9:15" x14ac:dyDescent="0.25">
      <c r="I118" s="6"/>
      <c r="J118" s="6"/>
      <c r="K118" s="6"/>
      <c r="L118" s="6"/>
      <c r="M118" s="6"/>
      <c r="N118" s="6"/>
      <c r="O118" s="6"/>
    </row>
    <row r="119" spans="9:15" x14ac:dyDescent="0.25">
      <c r="I119" s="6"/>
      <c r="J119" s="6"/>
      <c r="K119" s="6"/>
      <c r="L119" s="6"/>
      <c r="M119" s="6"/>
      <c r="N119" s="6"/>
      <c r="O119" s="6"/>
    </row>
    <row r="120" spans="9:15" x14ac:dyDescent="0.25">
      <c r="I120" s="6"/>
      <c r="J120" s="6"/>
      <c r="K120" s="6"/>
      <c r="L120" s="6"/>
      <c r="M120" s="6"/>
      <c r="N120" s="6"/>
      <c r="O120" s="6"/>
    </row>
    <row r="121" spans="9:15" x14ac:dyDescent="0.25">
      <c r="I121" s="6"/>
      <c r="J121" s="6"/>
      <c r="K121" s="6"/>
      <c r="L121" s="6"/>
      <c r="M121" s="6"/>
      <c r="N121" s="6"/>
      <c r="O121" s="6"/>
    </row>
    <row r="122" spans="9:15" x14ac:dyDescent="0.25">
      <c r="I122" s="6"/>
      <c r="J122" s="6"/>
      <c r="K122" s="6"/>
      <c r="L122" s="6"/>
      <c r="M122" s="6"/>
      <c r="N122" s="6"/>
      <c r="O122" s="6"/>
    </row>
    <row r="123" spans="9:15" x14ac:dyDescent="0.25">
      <c r="I123" s="6"/>
      <c r="J123" s="6"/>
      <c r="K123" s="6"/>
      <c r="L123" s="6"/>
      <c r="M123" s="6"/>
      <c r="N123" s="6"/>
      <c r="O123" s="6"/>
    </row>
    <row r="124" spans="9:15" x14ac:dyDescent="0.25">
      <c r="I124" s="6"/>
      <c r="J124" s="6"/>
      <c r="K124" s="6"/>
      <c r="L124" s="6"/>
      <c r="M124" s="6"/>
      <c r="N124" s="6"/>
      <c r="O124" s="6"/>
    </row>
    <row r="125" spans="9:15" x14ac:dyDescent="0.25">
      <c r="I125" s="6"/>
      <c r="J125" s="6"/>
      <c r="K125" s="6"/>
      <c r="L125" s="6"/>
      <c r="M125" s="6"/>
      <c r="N125" s="6"/>
      <c r="O125" s="6"/>
    </row>
    <row r="126" spans="9:15" x14ac:dyDescent="0.25">
      <c r="I126" s="6"/>
      <c r="J126" s="6"/>
      <c r="K126" s="6"/>
      <c r="L126" s="6"/>
      <c r="M126" s="6"/>
      <c r="N126" s="6"/>
      <c r="O126" s="6"/>
    </row>
    <row r="127" spans="9:15" x14ac:dyDescent="0.25">
      <c r="I127" s="6"/>
      <c r="J127" s="6"/>
      <c r="K127" s="6"/>
      <c r="L127" s="6"/>
      <c r="M127" s="6"/>
      <c r="N127" s="6"/>
      <c r="O127" s="6"/>
    </row>
    <row r="128" spans="9:15" x14ac:dyDescent="0.25">
      <c r="I128" s="6"/>
      <c r="J128" s="6"/>
      <c r="K128" s="6"/>
      <c r="L128" s="6"/>
      <c r="M128" s="6"/>
      <c r="N128" s="6"/>
      <c r="O128" s="6"/>
    </row>
    <row r="129" spans="9:15" x14ac:dyDescent="0.25">
      <c r="I129" s="6"/>
      <c r="J129" s="6"/>
      <c r="K129" s="6"/>
      <c r="L129" s="6"/>
      <c r="M129" s="6"/>
      <c r="N129" s="6"/>
      <c r="O129" s="6"/>
    </row>
    <row r="130" spans="9:15" x14ac:dyDescent="0.25">
      <c r="I130" s="6"/>
      <c r="J130" s="6"/>
      <c r="K130" s="6"/>
      <c r="L130" s="6"/>
      <c r="M130" s="6"/>
      <c r="N130" s="6"/>
      <c r="O130" s="6"/>
    </row>
    <row r="131" spans="9:15" x14ac:dyDescent="0.25">
      <c r="I131" s="6"/>
      <c r="J131" s="6"/>
      <c r="K131" s="6"/>
      <c r="L131" s="6"/>
      <c r="M131" s="6"/>
      <c r="N131" s="6"/>
      <c r="O131" s="6"/>
    </row>
    <row r="132" spans="9:15" x14ac:dyDescent="0.25">
      <c r="I132" s="6"/>
      <c r="J132" s="6"/>
      <c r="K132" s="6"/>
      <c r="L132" s="6"/>
      <c r="M132" s="6"/>
      <c r="N132" s="6"/>
      <c r="O132" s="6"/>
    </row>
    <row r="133" spans="9:15" x14ac:dyDescent="0.25">
      <c r="I133" s="6"/>
      <c r="J133" s="6"/>
      <c r="K133" s="6"/>
      <c r="L133" s="6"/>
      <c r="M133" s="6"/>
      <c r="N133" s="6"/>
      <c r="O133" s="6"/>
    </row>
    <row r="134" spans="9:15" x14ac:dyDescent="0.25">
      <c r="I134" s="6"/>
      <c r="J134" s="6"/>
      <c r="K134" s="6"/>
      <c r="L134" s="6"/>
      <c r="M134" s="6"/>
      <c r="N134" s="6"/>
      <c r="O134" s="6"/>
    </row>
    <row r="135" spans="9:15" x14ac:dyDescent="0.25">
      <c r="I135" s="6"/>
      <c r="J135" s="6"/>
      <c r="K135" s="6"/>
      <c r="L135" s="6"/>
      <c r="M135" s="6"/>
      <c r="N135" s="6"/>
      <c r="O135" s="6"/>
    </row>
    <row r="136" spans="9:15" x14ac:dyDescent="0.25">
      <c r="I136" s="6"/>
      <c r="J136" s="6"/>
      <c r="K136" s="6"/>
      <c r="L136" s="6"/>
      <c r="M136" s="6"/>
      <c r="N136" s="6"/>
      <c r="O136" s="6"/>
    </row>
    <row r="137" spans="9:15" x14ac:dyDescent="0.25">
      <c r="I137" s="6"/>
      <c r="J137" s="6"/>
      <c r="K137" s="6"/>
      <c r="L137" s="6"/>
      <c r="M137" s="6"/>
      <c r="N137" s="6"/>
      <c r="O137" s="6"/>
    </row>
    <row r="138" spans="9:15" x14ac:dyDescent="0.25">
      <c r="I138" s="6"/>
      <c r="J138" s="6"/>
      <c r="K138" s="6"/>
      <c r="L138" s="6"/>
      <c r="M138" s="6"/>
      <c r="N138" s="6"/>
      <c r="O138" s="6"/>
    </row>
    <row r="139" spans="9:15" x14ac:dyDescent="0.25">
      <c r="I139" s="6"/>
      <c r="J139" s="6"/>
      <c r="K139" s="6"/>
      <c r="L139" s="6"/>
      <c r="M139" s="6"/>
      <c r="N139" s="6"/>
      <c r="O139" s="6"/>
    </row>
    <row r="140" spans="9:15" x14ac:dyDescent="0.25">
      <c r="I140" s="6"/>
      <c r="J140" s="6"/>
      <c r="K140" s="6"/>
      <c r="L140" s="6"/>
      <c r="M140" s="6"/>
      <c r="N140" s="6"/>
      <c r="O140" s="6"/>
    </row>
    <row r="141" spans="9:15" x14ac:dyDescent="0.25">
      <c r="I141" s="6"/>
      <c r="J141" s="6"/>
      <c r="K141" s="6"/>
      <c r="L141" s="6"/>
      <c r="M141" s="6"/>
      <c r="N141" s="6"/>
      <c r="O141" s="6"/>
    </row>
    <row r="142" spans="9:15" x14ac:dyDescent="0.25">
      <c r="I142" s="6"/>
      <c r="J142" s="6"/>
      <c r="K142" s="6"/>
      <c r="L142" s="6"/>
      <c r="M142" s="6"/>
      <c r="N142" s="6"/>
      <c r="O142" s="6"/>
    </row>
    <row r="143" spans="9:15" x14ac:dyDescent="0.25">
      <c r="I143" s="6"/>
      <c r="J143" s="6"/>
      <c r="K143" s="6"/>
      <c r="L143" s="6"/>
      <c r="M143" s="6"/>
      <c r="N143" s="6"/>
      <c r="O143" s="6"/>
    </row>
    <row r="144" spans="9:15" x14ac:dyDescent="0.25">
      <c r="I144" s="6"/>
      <c r="J144" s="6"/>
      <c r="K144" s="6"/>
      <c r="L144" s="6"/>
      <c r="M144" s="6"/>
      <c r="N144" s="6"/>
      <c r="O144" s="6"/>
    </row>
    <row r="145" spans="9:24" x14ac:dyDescent="0.25">
      <c r="I145" s="6"/>
      <c r="J145" s="6"/>
      <c r="K145" s="6"/>
      <c r="L145" s="6"/>
      <c r="M145" s="6"/>
      <c r="N145" s="6"/>
      <c r="O145" s="6"/>
    </row>
    <row r="146" spans="9:24" x14ac:dyDescent="0.25">
      <c r="I146" s="6"/>
      <c r="J146" s="6"/>
      <c r="K146" s="6"/>
      <c r="L146" s="6"/>
      <c r="M146" s="6"/>
      <c r="N146" s="6"/>
      <c r="O146" s="6"/>
    </row>
    <row r="147" spans="9:24" x14ac:dyDescent="0.25">
      <c r="I147" s="6"/>
      <c r="J147" s="6"/>
      <c r="K147" s="6"/>
      <c r="L147" s="6"/>
      <c r="M147" s="6"/>
      <c r="N147" s="6"/>
      <c r="O147" s="6"/>
    </row>
    <row r="148" spans="9:24" x14ac:dyDescent="0.25">
      <c r="I148" s="6"/>
      <c r="J148" s="6"/>
      <c r="K148" s="6"/>
      <c r="L148" s="6"/>
      <c r="M148" s="6"/>
      <c r="N148" s="6"/>
      <c r="O148" s="6"/>
    </row>
    <row r="149" spans="9:24" x14ac:dyDescent="0.25">
      <c r="I149" s="6"/>
      <c r="J149" s="6"/>
      <c r="K149" s="6"/>
      <c r="L149" s="6"/>
      <c r="M149" s="6"/>
      <c r="N149" s="6"/>
      <c r="O149" s="6"/>
    </row>
    <row r="150" spans="9:24" x14ac:dyDescent="0.25">
      <c r="I150" s="6"/>
      <c r="J150" s="6"/>
      <c r="K150" s="6"/>
      <c r="L150" s="6"/>
      <c r="M150" s="6"/>
      <c r="N150" s="6"/>
      <c r="O150" s="6"/>
      <c r="S150" s="30" t="s">
        <v>92</v>
      </c>
      <c r="U150" s="1" t="s">
        <v>69</v>
      </c>
      <c r="X150" s="49">
        <v>49799</v>
      </c>
    </row>
    <row r="151" spans="9:24" x14ac:dyDescent="0.25">
      <c r="I151" s="6"/>
      <c r="J151" s="6"/>
      <c r="K151" s="6"/>
      <c r="L151" s="6"/>
      <c r="M151" s="6"/>
      <c r="N151" s="6"/>
      <c r="O151" s="6"/>
    </row>
    <row r="152" spans="9:24" ht="8.4499999999999993" customHeight="1" x14ac:dyDescent="0.25">
      <c r="I152" s="6"/>
      <c r="J152" s="6"/>
      <c r="K152" s="6"/>
      <c r="L152" s="6"/>
      <c r="M152" s="6"/>
      <c r="N152" s="6"/>
      <c r="O152" s="6"/>
      <c r="R152" s="71"/>
      <c r="S152" s="71"/>
      <c r="T152" s="71"/>
      <c r="U152" s="71"/>
      <c r="V152" s="71"/>
      <c r="W152" s="71"/>
      <c r="X152" s="71"/>
    </row>
    <row r="153" spans="9:24" x14ac:dyDescent="0.25">
      <c r="I153" s="6"/>
      <c r="J153" s="6"/>
      <c r="K153" s="6"/>
      <c r="L153" s="6"/>
      <c r="M153" s="6"/>
      <c r="N153" s="6"/>
      <c r="O153" s="6"/>
      <c r="S153" s="31" t="s">
        <v>63</v>
      </c>
      <c r="T153" s="32">
        <v>2</v>
      </c>
      <c r="U153" s="31"/>
      <c r="V153" s="33">
        <f>ROUND(T153*X150,-3)</f>
        <v>100000</v>
      </c>
      <c r="W153" s="34">
        <v>0.04</v>
      </c>
    </row>
    <row r="154" spans="9:24" x14ac:dyDescent="0.25">
      <c r="I154" s="6"/>
      <c r="J154" s="6"/>
      <c r="K154" s="6"/>
      <c r="L154" s="6"/>
      <c r="M154" s="6"/>
      <c r="N154" s="6"/>
      <c r="O154" s="6"/>
      <c r="S154" s="31" t="s">
        <v>64</v>
      </c>
      <c r="T154" s="32">
        <v>2</v>
      </c>
      <c r="U154" s="31"/>
      <c r="V154" s="33">
        <f>ROUND(T154*X150,-3)</f>
        <v>100000</v>
      </c>
      <c r="W154" s="34">
        <v>0.06</v>
      </c>
    </row>
    <row r="155" spans="9:24" x14ac:dyDescent="0.25">
      <c r="I155" s="6"/>
      <c r="J155" s="6"/>
      <c r="K155" s="6"/>
      <c r="L155" s="6"/>
      <c r="M155" s="6"/>
      <c r="N155" s="6"/>
      <c r="O155" s="6"/>
      <c r="S155" s="31" t="s">
        <v>37</v>
      </c>
      <c r="T155" s="32">
        <v>10</v>
      </c>
      <c r="U155" s="31"/>
      <c r="V155" s="33">
        <f>ROUND(T155*X150,-3)</f>
        <v>498000</v>
      </c>
      <c r="W155" s="35" t="s">
        <v>27</v>
      </c>
    </row>
    <row r="156" spans="9:24" x14ac:dyDescent="0.25">
      <c r="I156" s="6"/>
      <c r="J156" s="6"/>
      <c r="K156" s="6"/>
      <c r="L156" s="6"/>
      <c r="M156" s="6"/>
      <c r="N156" s="6"/>
      <c r="O156" s="6"/>
      <c r="S156" s="31" t="s">
        <v>48</v>
      </c>
      <c r="T156" s="32">
        <v>0</v>
      </c>
      <c r="U156" s="31"/>
      <c r="V156" s="36">
        <v>1</v>
      </c>
      <c r="W156" s="34">
        <v>0.1</v>
      </c>
    </row>
    <row r="157" spans="9:24" x14ac:dyDescent="0.25">
      <c r="I157" s="6"/>
      <c r="J157" s="6"/>
      <c r="K157" s="6"/>
      <c r="L157" s="6"/>
      <c r="M157" s="6"/>
      <c r="N157" s="6"/>
      <c r="O157" s="6"/>
      <c r="S157" s="31" t="s">
        <v>50</v>
      </c>
      <c r="T157" s="32">
        <v>0</v>
      </c>
      <c r="U157" s="31"/>
      <c r="V157" s="36">
        <v>1</v>
      </c>
      <c r="W157" s="34">
        <v>0.11</v>
      </c>
    </row>
    <row r="158" spans="9:24" ht="30" x14ac:dyDescent="0.25">
      <c r="I158" s="6"/>
      <c r="J158" s="6"/>
      <c r="K158" s="6"/>
      <c r="L158" s="6"/>
      <c r="M158" s="6"/>
      <c r="N158" s="6"/>
      <c r="O158" s="6"/>
      <c r="S158" s="31" t="s">
        <v>26</v>
      </c>
      <c r="T158" s="31">
        <v>10</v>
      </c>
      <c r="U158" s="31"/>
      <c r="V158" s="33">
        <f>ROUND(T158*X150,-3)</f>
        <v>498000</v>
      </c>
      <c r="W158" s="35" t="s">
        <v>27</v>
      </c>
    </row>
    <row r="159" spans="9:24" x14ac:dyDescent="0.25">
      <c r="I159" s="6"/>
      <c r="J159" s="6"/>
      <c r="K159" s="6"/>
      <c r="L159" s="6"/>
      <c r="M159" s="6"/>
      <c r="N159" s="6"/>
      <c r="O159" s="6"/>
      <c r="S159" s="31" t="s">
        <v>28</v>
      </c>
      <c r="T159" s="32">
        <v>0</v>
      </c>
      <c r="U159" s="31"/>
      <c r="V159" s="36">
        <v>1</v>
      </c>
      <c r="W159" s="34">
        <v>0.04</v>
      </c>
    </row>
    <row r="160" spans="9:24" ht="30" x14ac:dyDescent="0.25">
      <c r="I160" s="6"/>
      <c r="J160" s="6"/>
      <c r="K160" s="6"/>
      <c r="L160" s="6"/>
      <c r="M160" s="6"/>
      <c r="N160" s="6"/>
      <c r="O160" s="6"/>
      <c r="S160" s="31" t="s">
        <v>30</v>
      </c>
      <c r="T160" s="32">
        <v>92</v>
      </c>
      <c r="U160" s="31"/>
      <c r="V160" s="33">
        <f>ROUND(T160*X150,-3)</f>
        <v>4582000</v>
      </c>
      <c r="W160" s="35" t="s">
        <v>29</v>
      </c>
    </row>
    <row r="161" spans="9:23" x14ac:dyDescent="0.25">
      <c r="I161" s="6"/>
      <c r="J161" s="6"/>
      <c r="K161" s="6"/>
      <c r="L161" s="6"/>
      <c r="M161" s="6"/>
      <c r="N161" s="6"/>
      <c r="O161" s="6"/>
      <c r="S161" s="31" t="s">
        <v>31</v>
      </c>
      <c r="T161" s="32">
        <v>160</v>
      </c>
      <c r="U161" s="31"/>
      <c r="V161" s="33">
        <f>ROUND(T161*X150,-3)</f>
        <v>7968000</v>
      </c>
      <c r="W161" s="35" t="s">
        <v>32</v>
      </c>
    </row>
    <row r="162" spans="9:23" x14ac:dyDescent="0.25">
      <c r="I162" s="6"/>
      <c r="J162" s="6"/>
      <c r="K162" s="6"/>
      <c r="L162" s="6"/>
      <c r="M162" s="6"/>
      <c r="N162" s="6"/>
      <c r="O162" s="6"/>
      <c r="S162" s="31" t="s">
        <v>33</v>
      </c>
      <c r="T162" s="32">
        <v>0</v>
      </c>
      <c r="U162" s="31"/>
      <c r="V162" s="36">
        <v>1</v>
      </c>
      <c r="W162" s="35" t="s">
        <v>34</v>
      </c>
    </row>
    <row r="163" spans="9:23" x14ac:dyDescent="0.25">
      <c r="I163" s="6"/>
      <c r="J163" s="6"/>
      <c r="K163" s="6"/>
      <c r="L163" s="6"/>
      <c r="M163" s="6"/>
      <c r="N163" s="6"/>
      <c r="O163" s="6"/>
      <c r="S163" s="31" t="s">
        <v>35</v>
      </c>
      <c r="T163" s="32">
        <v>10</v>
      </c>
      <c r="U163" s="31"/>
      <c r="V163" s="33">
        <f>ROUND(T163*X150,-3)</f>
        <v>498000</v>
      </c>
      <c r="W163" s="35" t="s">
        <v>36</v>
      </c>
    </row>
    <row r="164" spans="9:23" x14ac:dyDescent="0.25">
      <c r="I164" s="6"/>
      <c r="J164" s="6"/>
      <c r="K164" s="6"/>
      <c r="L164" s="6"/>
      <c r="M164" s="6"/>
      <c r="N164" s="6"/>
      <c r="O164" s="6"/>
      <c r="S164" s="31" t="s">
        <v>38</v>
      </c>
      <c r="T164" s="32">
        <v>10</v>
      </c>
      <c r="U164" s="31"/>
      <c r="V164" s="33">
        <f>ROUND(T164*X150,-3)</f>
        <v>498000</v>
      </c>
      <c r="W164" s="34">
        <v>0.02</v>
      </c>
    </row>
    <row r="165" spans="9:23" x14ac:dyDescent="0.25">
      <c r="I165" s="6"/>
      <c r="J165" s="6"/>
      <c r="K165" s="6"/>
      <c r="L165" s="6"/>
      <c r="M165" s="6"/>
      <c r="N165" s="6"/>
      <c r="O165" s="6"/>
      <c r="S165" s="31" t="s">
        <v>39</v>
      </c>
      <c r="T165" s="32">
        <v>0</v>
      </c>
      <c r="U165" s="31"/>
      <c r="V165" s="36">
        <v>1</v>
      </c>
      <c r="W165" s="34">
        <v>0.02</v>
      </c>
    </row>
    <row r="166" spans="9:23" x14ac:dyDescent="0.25">
      <c r="I166" s="6"/>
      <c r="J166" s="6"/>
      <c r="K166" s="6"/>
      <c r="L166" s="6"/>
      <c r="M166" s="6"/>
      <c r="N166" s="6"/>
      <c r="O166" s="6"/>
      <c r="S166" s="31" t="s">
        <v>51</v>
      </c>
      <c r="T166" s="32">
        <v>0</v>
      </c>
      <c r="U166" s="31"/>
      <c r="V166" s="36">
        <v>1</v>
      </c>
      <c r="W166" s="34">
        <v>7.0000000000000007E-2</v>
      </c>
    </row>
    <row r="167" spans="9:23" x14ac:dyDescent="0.25">
      <c r="I167" s="6"/>
      <c r="J167" s="6"/>
      <c r="K167" s="6"/>
      <c r="L167" s="6"/>
      <c r="M167" s="6"/>
      <c r="N167" s="6"/>
      <c r="O167" s="6"/>
      <c r="S167" s="31" t="s">
        <v>52</v>
      </c>
      <c r="T167" s="32">
        <v>48</v>
      </c>
      <c r="U167" s="31"/>
      <c r="V167" s="33">
        <f>ROUND(T167*X150,-3)</f>
        <v>2390000</v>
      </c>
      <c r="W167" s="34">
        <v>0.2</v>
      </c>
    </row>
    <row r="168" spans="9:23" x14ac:dyDescent="0.25">
      <c r="I168" s="6"/>
      <c r="J168" s="6"/>
      <c r="K168" s="6"/>
      <c r="L168" s="6"/>
      <c r="M168" s="6"/>
      <c r="N168" s="6"/>
      <c r="O168" s="6"/>
      <c r="S168" s="31" t="s">
        <v>53</v>
      </c>
      <c r="T168" s="32">
        <v>10</v>
      </c>
      <c r="U168" s="31"/>
      <c r="V168" s="33">
        <f>ROUND(T168*X150,-3)</f>
        <v>498000</v>
      </c>
      <c r="W168" s="35" t="s">
        <v>36</v>
      </c>
    </row>
    <row r="169" spans="9:23" x14ac:dyDescent="0.25">
      <c r="I169" s="6"/>
      <c r="J169" s="6"/>
      <c r="K169" s="6"/>
      <c r="L169" s="6"/>
      <c r="M169" s="6"/>
      <c r="N169" s="6"/>
      <c r="O169" s="6"/>
      <c r="S169" s="31" t="s">
        <v>54</v>
      </c>
      <c r="T169" s="32">
        <v>10</v>
      </c>
      <c r="U169" s="31"/>
      <c r="V169" s="33">
        <f>ROUND(T169*X150,-3)</f>
        <v>498000</v>
      </c>
      <c r="W169" s="35" t="s">
        <v>27</v>
      </c>
    </row>
    <row r="170" spans="9:23" x14ac:dyDescent="0.25">
      <c r="I170" s="6"/>
      <c r="J170" s="6"/>
      <c r="K170" s="6"/>
      <c r="L170" s="6"/>
      <c r="M170" s="6"/>
      <c r="N170" s="6"/>
      <c r="O170" s="6"/>
      <c r="S170" s="31" t="s">
        <v>55</v>
      </c>
      <c r="T170" s="32">
        <v>10</v>
      </c>
      <c r="U170" s="31"/>
      <c r="V170" s="33">
        <f>ROUND(T170*X150,-3)</f>
        <v>498000</v>
      </c>
      <c r="W170" s="34">
        <v>0.04</v>
      </c>
    </row>
    <row r="171" spans="9:23" x14ac:dyDescent="0.25">
      <c r="I171" s="6"/>
      <c r="J171" s="6"/>
      <c r="K171" s="6"/>
      <c r="L171" s="6"/>
      <c r="M171" s="6"/>
      <c r="N171" s="6"/>
      <c r="O171" s="6"/>
      <c r="S171" s="31" t="s">
        <v>56</v>
      </c>
      <c r="T171" s="32">
        <v>10</v>
      </c>
      <c r="U171" s="31"/>
      <c r="V171" s="33">
        <f>ROUND(T171*X150,-3)</f>
        <v>498000</v>
      </c>
      <c r="W171" s="35" t="s">
        <v>27</v>
      </c>
    </row>
    <row r="172" spans="9:23" x14ac:dyDescent="0.25">
      <c r="I172" s="6"/>
      <c r="J172" s="6"/>
      <c r="K172" s="6"/>
      <c r="L172" s="6"/>
      <c r="M172" s="6"/>
      <c r="N172" s="6"/>
      <c r="O172" s="6"/>
      <c r="S172" s="31" t="s">
        <v>57</v>
      </c>
      <c r="T172" s="32">
        <v>0</v>
      </c>
      <c r="U172" s="31"/>
      <c r="V172" s="36">
        <v>1</v>
      </c>
      <c r="W172" s="34">
        <v>0.04</v>
      </c>
    </row>
    <row r="173" spans="9:23" x14ac:dyDescent="0.25">
      <c r="I173" s="6"/>
      <c r="J173" s="6"/>
      <c r="K173" s="6"/>
      <c r="L173" s="6"/>
      <c r="M173" s="6"/>
      <c r="N173" s="6"/>
      <c r="O173" s="6"/>
      <c r="S173" s="31" t="s">
        <v>58</v>
      </c>
      <c r="T173" s="32">
        <v>2</v>
      </c>
      <c r="U173" s="31"/>
      <c r="V173" s="33">
        <f>ROUND(T173*X150,-3)</f>
        <v>100000</v>
      </c>
      <c r="W173" s="35" t="s">
        <v>27</v>
      </c>
    </row>
    <row r="174" spans="9:23" ht="30" x14ac:dyDescent="0.25">
      <c r="I174" s="6"/>
      <c r="J174" s="6"/>
      <c r="K174" s="6"/>
      <c r="L174" s="6"/>
      <c r="M174" s="6"/>
      <c r="N174" s="6"/>
      <c r="O174" s="6"/>
      <c r="S174" s="31" t="s">
        <v>59</v>
      </c>
      <c r="T174" s="32">
        <v>0</v>
      </c>
      <c r="U174" s="31"/>
      <c r="V174" s="36">
        <v>1</v>
      </c>
      <c r="W174" s="35" t="s">
        <v>27</v>
      </c>
    </row>
    <row r="175" spans="9:23" x14ac:dyDescent="0.25">
      <c r="I175" s="6"/>
      <c r="J175" s="6"/>
      <c r="K175" s="6"/>
      <c r="L175" s="6"/>
      <c r="M175" s="6"/>
      <c r="N175" s="6"/>
      <c r="O175" s="6"/>
      <c r="S175" s="31" t="s">
        <v>60</v>
      </c>
      <c r="T175" s="32">
        <v>2</v>
      </c>
      <c r="U175" s="31"/>
      <c r="V175" s="33">
        <f>ROUND(T175*X150,-3)</f>
        <v>100000</v>
      </c>
      <c r="W175" s="34">
        <v>0.01</v>
      </c>
    </row>
    <row r="176" spans="9:23" ht="30" x14ac:dyDescent="0.25">
      <c r="I176" s="6"/>
      <c r="J176" s="6"/>
      <c r="K176" s="6"/>
      <c r="L176" s="6"/>
      <c r="M176" s="6"/>
      <c r="N176" s="6"/>
      <c r="O176" s="6"/>
      <c r="S176" s="31" t="s">
        <v>61</v>
      </c>
      <c r="T176" s="32">
        <v>2</v>
      </c>
      <c r="U176" s="31"/>
      <c r="V176" s="33">
        <f>ROUND(T176*X150,-3)</f>
        <v>100000</v>
      </c>
      <c r="W176" s="34">
        <v>0.01</v>
      </c>
    </row>
    <row r="177" spans="9:24" ht="30" x14ac:dyDescent="0.25">
      <c r="I177" s="6"/>
      <c r="J177" s="6"/>
      <c r="K177" s="6"/>
      <c r="L177" s="6"/>
      <c r="M177" s="6"/>
      <c r="N177" s="6"/>
      <c r="O177" s="6"/>
      <c r="S177" s="31" t="s">
        <v>62</v>
      </c>
      <c r="T177" s="32">
        <v>10</v>
      </c>
      <c r="U177" s="31"/>
      <c r="V177" s="33">
        <f>ROUND(T177*X150,-3)</f>
        <v>498000</v>
      </c>
      <c r="W177" s="35" t="s">
        <v>27</v>
      </c>
    </row>
    <row r="178" spans="9:24" x14ac:dyDescent="0.25">
      <c r="I178" s="6"/>
      <c r="J178" s="6"/>
      <c r="K178" s="6"/>
      <c r="L178" s="6"/>
      <c r="M178" s="6"/>
      <c r="N178" s="6"/>
      <c r="O178" s="6"/>
      <c r="S178" s="31" t="s">
        <v>65</v>
      </c>
      <c r="T178" s="32">
        <v>2</v>
      </c>
      <c r="U178" s="31"/>
      <c r="V178" s="33">
        <f>ROUND(T178*X150,-3)</f>
        <v>100000</v>
      </c>
      <c r="W178" s="34">
        <v>0.02</v>
      </c>
    </row>
    <row r="179" spans="9:24" ht="30" x14ac:dyDescent="0.25">
      <c r="I179" s="6"/>
      <c r="J179" s="6"/>
      <c r="K179" s="6"/>
      <c r="L179" s="6"/>
      <c r="M179" s="6"/>
      <c r="N179" s="6"/>
      <c r="O179" s="6"/>
      <c r="S179" s="31" t="s">
        <v>66</v>
      </c>
      <c r="T179" s="32">
        <v>2</v>
      </c>
      <c r="U179" s="31"/>
      <c r="V179" s="33">
        <f>ROUND(T179*X150,-3)</f>
        <v>100000</v>
      </c>
      <c r="W179" s="34">
        <v>0.01</v>
      </c>
    </row>
    <row r="180" spans="9:24" ht="30" x14ac:dyDescent="0.25">
      <c r="I180" s="6"/>
      <c r="J180" s="6"/>
      <c r="K180" s="6"/>
      <c r="L180" s="6"/>
      <c r="M180" s="6"/>
      <c r="N180" s="6"/>
      <c r="O180" s="6"/>
      <c r="S180" s="31" t="s">
        <v>67</v>
      </c>
      <c r="T180" s="32">
        <v>2</v>
      </c>
      <c r="U180" s="31"/>
      <c r="V180" s="33">
        <f>ROUND(T180*X150,-3)</f>
        <v>100000</v>
      </c>
      <c r="W180" s="34">
        <v>0.02</v>
      </c>
    </row>
    <row r="181" spans="9:24" ht="75" x14ac:dyDescent="0.25">
      <c r="I181" s="6"/>
      <c r="J181" s="6"/>
      <c r="K181" s="6"/>
      <c r="L181" s="6"/>
      <c r="M181" s="6"/>
      <c r="N181" s="6"/>
      <c r="O181" s="6"/>
      <c r="S181" s="31" t="s">
        <v>23</v>
      </c>
      <c r="T181" s="37" t="s">
        <v>96</v>
      </c>
      <c r="U181" s="37" t="s">
        <v>24</v>
      </c>
      <c r="V181" s="38">
        <f>ROUND(X181*X150,-3)</f>
        <v>498000</v>
      </c>
      <c r="W181" s="39">
        <v>2.5000000000000001E-2</v>
      </c>
      <c r="X181" s="28">
        <v>10</v>
      </c>
    </row>
    <row r="182" spans="9:24" x14ac:dyDescent="0.25">
      <c r="I182" s="6"/>
      <c r="J182" s="6"/>
      <c r="K182" s="6"/>
      <c r="L182" s="6"/>
      <c r="M182" s="6"/>
      <c r="N182" s="6"/>
      <c r="O182" s="6"/>
      <c r="S182" s="31" t="s">
        <v>25</v>
      </c>
      <c r="T182" s="37" t="s">
        <v>96</v>
      </c>
      <c r="U182" s="37"/>
      <c r="V182" s="38">
        <f>ROUND(X182*X150,-3)</f>
        <v>498000</v>
      </c>
      <c r="W182" s="36">
        <v>0.01</v>
      </c>
      <c r="X182" s="28">
        <v>10</v>
      </c>
    </row>
    <row r="183" spans="9:24" ht="60" x14ac:dyDescent="0.25">
      <c r="I183" s="6"/>
      <c r="J183" s="6"/>
      <c r="K183" s="6"/>
      <c r="L183" s="6"/>
      <c r="M183" s="6"/>
      <c r="N183" s="6"/>
      <c r="O183" s="6"/>
      <c r="S183" s="31" t="s">
        <v>40</v>
      </c>
      <c r="T183" s="32">
        <v>0</v>
      </c>
      <c r="U183" s="31"/>
      <c r="V183" s="36">
        <v>1</v>
      </c>
      <c r="W183" s="34">
        <v>0.1</v>
      </c>
    </row>
    <row r="184" spans="9:24" ht="60" x14ac:dyDescent="0.25">
      <c r="I184" s="6"/>
      <c r="J184" s="6"/>
      <c r="K184" s="6"/>
      <c r="L184" s="6"/>
      <c r="M184" s="6"/>
      <c r="N184" s="6"/>
      <c r="O184" s="6"/>
      <c r="S184" s="31" t="s">
        <v>41</v>
      </c>
      <c r="T184" s="32">
        <v>0</v>
      </c>
      <c r="U184" s="31"/>
      <c r="V184" s="36">
        <v>1</v>
      </c>
      <c r="W184" s="34">
        <v>0.06</v>
      </c>
    </row>
    <row r="185" spans="9:24" ht="75" x14ac:dyDescent="0.25">
      <c r="I185" s="6"/>
      <c r="J185" s="6"/>
      <c r="K185" s="6"/>
      <c r="L185" s="6"/>
      <c r="M185" s="6"/>
      <c r="N185" s="6"/>
      <c r="O185" s="6"/>
      <c r="S185" s="31" t="s">
        <v>42</v>
      </c>
      <c r="T185" s="40" t="s">
        <v>43</v>
      </c>
      <c r="U185" s="37"/>
      <c r="V185" s="33">
        <v>119816000</v>
      </c>
      <c r="W185" s="34">
        <v>0.06</v>
      </c>
    </row>
    <row r="186" spans="9:24" ht="90" x14ac:dyDescent="0.25">
      <c r="I186" s="6"/>
      <c r="J186" s="6"/>
      <c r="K186" s="6"/>
      <c r="L186" s="6"/>
      <c r="M186" s="6"/>
      <c r="N186" s="6"/>
      <c r="O186" s="6"/>
      <c r="S186" s="31" t="s">
        <v>44</v>
      </c>
      <c r="T186" s="32">
        <v>0</v>
      </c>
      <c r="U186" s="31"/>
      <c r="V186" s="36">
        <v>1</v>
      </c>
      <c r="W186" s="34" t="s">
        <v>45</v>
      </c>
    </row>
    <row r="187" spans="9:24" ht="30" x14ac:dyDescent="0.25">
      <c r="I187" s="6"/>
      <c r="J187" s="6"/>
      <c r="K187" s="6"/>
      <c r="L187" s="6"/>
      <c r="M187" s="6"/>
      <c r="N187" s="6"/>
      <c r="O187" s="6"/>
      <c r="S187" s="31" t="s">
        <v>46</v>
      </c>
      <c r="T187" s="32">
        <v>0</v>
      </c>
      <c r="U187" s="31"/>
      <c r="V187" s="36">
        <v>1</v>
      </c>
      <c r="W187" s="41">
        <v>3.5000000000000003E-2</v>
      </c>
    </row>
    <row r="188" spans="9:24" ht="45" x14ac:dyDescent="0.25">
      <c r="I188" s="6"/>
      <c r="J188" s="6"/>
      <c r="K188" s="6"/>
      <c r="L188" s="6"/>
      <c r="M188" s="6"/>
      <c r="N188" s="6"/>
      <c r="O188" s="6"/>
      <c r="S188" s="31" t="s">
        <v>47</v>
      </c>
      <c r="T188" s="32">
        <v>0</v>
      </c>
      <c r="U188" s="31"/>
      <c r="V188" s="36">
        <v>1</v>
      </c>
      <c r="W188" s="34">
        <v>0.01</v>
      </c>
    </row>
    <row r="189" spans="9:24" ht="75" x14ac:dyDescent="0.25">
      <c r="I189" s="6"/>
      <c r="J189" s="6"/>
      <c r="K189" s="6"/>
      <c r="L189" s="6"/>
      <c r="M189" s="6"/>
      <c r="N189" s="6"/>
      <c r="O189" s="6"/>
      <c r="S189" s="31" t="s">
        <v>49</v>
      </c>
      <c r="T189" s="32">
        <v>0</v>
      </c>
      <c r="U189" s="31"/>
      <c r="V189" s="36">
        <v>1</v>
      </c>
      <c r="W189" s="34">
        <v>0.11</v>
      </c>
    </row>
    <row r="190" spans="9:24" x14ac:dyDescent="0.25">
      <c r="I190" s="6"/>
      <c r="J190" s="6"/>
      <c r="K190" s="6"/>
      <c r="L190" s="6"/>
      <c r="M190" s="6"/>
      <c r="N190" s="6"/>
      <c r="O190" s="6"/>
      <c r="S190" s="8"/>
      <c r="T190" s="8"/>
      <c r="U190" s="8"/>
      <c r="V190" s="8"/>
      <c r="W190" s="8"/>
    </row>
    <row r="191" spans="9:24" x14ac:dyDescent="0.25">
      <c r="I191" s="6"/>
      <c r="J191" s="6"/>
      <c r="K191" s="6"/>
      <c r="L191" s="6"/>
      <c r="M191" s="6"/>
      <c r="N191" s="6"/>
      <c r="O191" s="6"/>
      <c r="S191" s="8"/>
      <c r="T191" s="8"/>
      <c r="U191" s="8"/>
      <c r="V191" s="8"/>
      <c r="W191" s="8"/>
    </row>
    <row r="192" spans="9:24" x14ac:dyDescent="0.25">
      <c r="I192" s="6"/>
      <c r="J192" s="6"/>
      <c r="K192" s="6"/>
      <c r="L192" s="6"/>
      <c r="M192" s="6"/>
      <c r="N192" s="6"/>
      <c r="O192" s="6"/>
      <c r="S192" s="8"/>
      <c r="T192" s="8"/>
      <c r="U192" s="8"/>
      <c r="V192" s="8"/>
      <c r="W192" s="8"/>
    </row>
    <row r="193" spans="9:23" x14ac:dyDescent="0.25">
      <c r="I193" s="6"/>
      <c r="J193" s="6"/>
      <c r="K193" s="6"/>
      <c r="L193" s="6"/>
      <c r="M193" s="6"/>
      <c r="N193" s="6"/>
      <c r="O193" s="6"/>
      <c r="S193" s="8"/>
      <c r="T193" s="8"/>
      <c r="U193" s="8"/>
      <c r="V193" s="8"/>
      <c r="W193" s="8"/>
    </row>
    <row r="194" spans="9:23" x14ac:dyDescent="0.25">
      <c r="I194" s="6"/>
      <c r="J194" s="6"/>
      <c r="K194" s="6"/>
      <c r="L194" s="6"/>
      <c r="M194" s="6"/>
      <c r="N194" s="6"/>
      <c r="O194" s="6"/>
      <c r="S194" s="8"/>
      <c r="T194" s="8"/>
      <c r="U194" s="8"/>
      <c r="V194" s="8"/>
      <c r="W194" s="8"/>
    </row>
    <row r="195" spans="9:23" x14ac:dyDescent="0.25">
      <c r="I195" s="6"/>
      <c r="J195" s="6"/>
      <c r="K195" s="6"/>
      <c r="L195" s="6"/>
      <c r="M195" s="6"/>
      <c r="N195" s="6"/>
      <c r="O195" s="6"/>
      <c r="S195" s="8"/>
      <c r="T195" s="8"/>
      <c r="U195" s="8"/>
      <c r="V195" s="8"/>
      <c r="W195" s="8"/>
    </row>
    <row r="196" spans="9:23" x14ac:dyDescent="0.25">
      <c r="I196" s="6"/>
      <c r="J196" s="6"/>
      <c r="K196" s="6"/>
      <c r="L196" s="6"/>
      <c r="M196" s="6"/>
      <c r="N196" s="6"/>
      <c r="O196" s="6"/>
      <c r="S196" s="8"/>
      <c r="T196" s="8"/>
      <c r="U196" s="8"/>
      <c r="V196" s="8"/>
      <c r="W196" s="8"/>
    </row>
    <row r="197" spans="9:23" x14ac:dyDescent="0.25">
      <c r="I197" s="6"/>
      <c r="J197" s="6"/>
      <c r="K197" s="6"/>
      <c r="L197" s="6"/>
      <c r="M197" s="6"/>
      <c r="N197" s="6"/>
      <c r="O197" s="6"/>
      <c r="S197" s="8"/>
      <c r="T197" s="8"/>
      <c r="U197" s="8"/>
      <c r="V197" s="8"/>
      <c r="W197" s="8"/>
    </row>
    <row r="198" spans="9:23" x14ac:dyDescent="0.25">
      <c r="I198" s="6"/>
      <c r="J198" s="6"/>
      <c r="K198" s="6"/>
      <c r="L198" s="6"/>
      <c r="M198" s="6"/>
      <c r="N198" s="6"/>
      <c r="O198" s="6"/>
      <c r="S198" s="8"/>
      <c r="T198" s="8"/>
      <c r="U198" s="8"/>
      <c r="V198" s="8"/>
      <c r="W198" s="8"/>
    </row>
    <row r="199" spans="9:23" x14ac:dyDescent="0.25">
      <c r="I199" s="6"/>
      <c r="J199" s="6"/>
      <c r="K199" s="6"/>
      <c r="L199" s="6"/>
      <c r="M199" s="6"/>
      <c r="N199" s="6"/>
      <c r="O199" s="6"/>
      <c r="S199" s="8"/>
      <c r="T199" s="8"/>
      <c r="U199" s="8"/>
      <c r="V199" s="8"/>
      <c r="W199" s="8"/>
    </row>
    <row r="200" spans="9:23" x14ac:dyDescent="0.25">
      <c r="I200" s="6"/>
      <c r="J200" s="6"/>
      <c r="K200" s="6"/>
      <c r="L200" s="6"/>
      <c r="M200" s="6"/>
      <c r="N200" s="6"/>
      <c r="O200" s="6"/>
      <c r="S200" s="8"/>
      <c r="T200" s="8"/>
      <c r="U200" s="8"/>
      <c r="V200" s="8"/>
      <c r="W200" s="8"/>
    </row>
    <row r="201" spans="9:23" x14ac:dyDescent="0.25">
      <c r="I201" s="6"/>
      <c r="J201" s="6"/>
      <c r="K201" s="6"/>
      <c r="L201" s="6"/>
      <c r="M201" s="6"/>
      <c r="N201" s="6"/>
      <c r="O201" s="6"/>
      <c r="S201" s="8"/>
      <c r="T201" s="8"/>
      <c r="U201" s="8"/>
      <c r="V201" s="8"/>
      <c r="W201" s="8"/>
    </row>
    <row r="202" spans="9:23" x14ac:dyDescent="0.25">
      <c r="I202" s="6"/>
      <c r="J202" s="6"/>
      <c r="K202" s="6"/>
      <c r="L202" s="6"/>
      <c r="M202" s="6"/>
      <c r="N202" s="6"/>
      <c r="O202" s="6"/>
      <c r="S202" s="8"/>
      <c r="T202" s="8"/>
      <c r="U202" s="8"/>
      <c r="V202" s="8"/>
      <c r="W202" s="8"/>
    </row>
    <row r="203" spans="9:23" x14ac:dyDescent="0.25">
      <c r="I203" s="6"/>
      <c r="J203" s="6"/>
      <c r="K203" s="6"/>
      <c r="L203" s="6"/>
      <c r="M203" s="6"/>
      <c r="N203" s="6"/>
      <c r="O203" s="6"/>
      <c r="S203" s="8"/>
      <c r="T203" s="8"/>
      <c r="U203" s="8"/>
      <c r="V203" s="8"/>
      <c r="W203" s="8"/>
    </row>
    <row r="204" spans="9:23" x14ac:dyDescent="0.25">
      <c r="I204" s="6"/>
      <c r="J204" s="6"/>
      <c r="K204" s="6"/>
      <c r="L204" s="6"/>
      <c r="M204" s="6"/>
      <c r="N204" s="6"/>
      <c r="O204" s="6"/>
      <c r="S204" s="8"/>
      <c r="T204" s="8"/>
      <c r="U204" s="8"/>
      <c r="V204" s="8"/>
      <c r="W204" s="8"/>
    </row>
    <row r="205" spans="9:23" x14ac:dyDescent="0.25">
      <c r="I205" s="6"/>
      <c r="J205" s="6"/>
      <c r="K205" s="6"/>
      <c r="L205" s="6"/>
      <c r="M205" s="6"/>
      <c r="N205" s="6"/>
      <c r="O205" s="6"/>
      <c r="S205" s="8"/>
      <c r="T205" s="8"/>
      <c r="U205" s="8"/>
      <c r="V205" s="8"/>
      <c r="W205" s="8"/>
    </row>
    <row r="206" spans="9:23" x14ac:dyDescent="0.25">
      <c r="I206" s="6"/>
      <c r="J206" s="6"/>
      <c r="K206" s="6"/>
      <c r="L206" s="6"/>
      <c r="M206" s="6"/>
      <c r="N206" s="6"/>
      <c r="O206" s="6"/>
      <c r="S206" s="8"/>
      <c r="T206" s="8"/>
      <c r="U206" s="8"/>
      <c r="V206" s="8"/>
      <c r="W206" s="8"/>
    </row>
    <row r="207" spans="9:23" x14ac:dyDescent="0.25">
      <c r="I207" s="6"/>
      <c r="J207" s="6"/>
      <c r="K207" s="6"/>
      <c r="L207" s="6"/>
      <c r="M207" s="6"/>
      <c r="N207" s="6"/>
      <c r="O207" s="6"/>
      <c r="S207" s="8"/>
      <c r="T207" s="8"/>
      <c r="U207" s="8"/>
      <c r="V207" s="8"/>
      <c r="W207" s="8"/>
    </row>
    <row r="208" spans="9:23" x14ac:dyDescent="0.25">
      <c r="I208" s="6"/>
      <c r="J208" s="6"/>
      <c r="K208" s="6"/>
      <c r="L208" s="6"/>
      <c r="M208" s="6"/>
      <c r="N208" s="6"/>
      <c r="O208" s="6"/>
      <c r="S208" s="8"/>
      <c r="T208" s="8"/>
      <c r="U208" s="8"/>
      <c r="V208" s="8"/>
      <c r="W208" s="8"/>
    </row>
    <row r="209" spans="9:23" x14ac:dyDescent="0.25">
      <c r="I209" s="6"/>
      <c r="J209" s="6"/>
      <c r="K209" s="6"/>
      <c r="L209" s="6"/>
      <c r="M209" s="6"/>
      <c r="N209" s="6"/>
      <c r="O209" s="6"/>
      <c r="S209" s="8"/>
      <c r="T209" s="8"/>
      <c r="U209" s="8"/>
      <c r="V209" s="8"/>
      <c r="W209" s="8"/>
    </row>
    <row r="210" spans="9:23" x14ac:dyDescent="0.25">
      <c r="S210" s="8"/>
      <c r="T210" s="8"/>
      <c r="U210" s="8"/>
      <c r="V210" s="8"/>
      <c r="W210" s="8"/>
    </row>
    <row r="211" spans="9:23" x14ac:dyDescent="0.25">
      <c r="S211" s="8"/>
      <c r="T211" s="8"/>
      <c r="U211" s="8"/>
      <c r="V211" s="8"/>
      <c r="W211" s="8"/>
    </row>
    <row r="212" spans="9:23" x14ac:dyDescent="0.25">
      <c r="S212" s="8"/>
      <c r="T212" s="8"/>
      <c r="U212" s="8"/>
      <c r="V212" s="8"/>
      <c r="W212" s="8"/>
    </row>
    <row r="213" spans="9:23" x14ac:dyDescent="0.25">
      <c r="S213" s="8"/>
      <c r="T213" s="8"/>
      <c r="U213" s="8"/>
      <c r="V213" s="8"/>
      <c r="W213" s="8"/>
    </row>
    <row r="214" spans="9:23" x14ac:dyDescent="0.25">
      <c r="S214" s="8"/>
      <c r="T214" s="8"/>
      <c r="U214" s="8"/>
      <c r="V214" s="8"/>
      <c r="W214" s="8"/>
    </row>
    <row r="215" spans="9:23" x14ac:dyDescent="0.25">
      <c r="S215" s="8"/>
      <c r="T215" s="8"/>
      <c r="U215" s="8"/>
      <c r="V215" s="8"/>
      <c r="W215" s="8"/>
    </row>
    <row r="216" spans="9:23" x14ac:dyDescent="0.25">
      <c r="S216" s="8"/>
      <c r="T216" s="8"/>
      <c r="U216" s="8"/>
      <c r="V216" s="8"/>
      <c r="W216" s="8"/>
    </row>
    <row r="217" spans="9:23" x14ac:dyDescent="0.25">
      <c r="S217" s="8"/>
      <c r="T217" s="8"/>
      <c r="U217" s="8"/>
      <c r="V217" s="8"/>
      <c r="W217" s="8"/>
    </row>
    <row r="218" spans="9:23" x14ac:dyDescent="0.25">
      <c r="S218" s="8"/>
      <c r="T218" s="8"/>
      <c r="U218" s="8"/>
      <c r="V218" s="8"/>
      <c r="W218" s="8"/>
    </row>
    <row r="219" spans="9:23" x14ac:dyDescent="0.25">
      <c r="S219" s="8"/>
      <c r="T219" s="8"/>
      <c r="U219" s="8"/>
      <c r="V219" s="8"/>
      <c r="W219" s="8"/>
    </row>
    <row r="220" spans="9:23" x14ac:dyDescent="0.25">
      <c r="S220" s="8" t="s">
        <v>85</v>
      </c>
      <c r="T220" s="8" t="s">
        <v>85</v>
      </c>
      <c r="U220" s="8" t="s">
        <v>85</v>
      </c>
      <c r="V220" s="8" t="s">
        <v>85</v>
      </c>
      <c r="W220" s="8" t="s">
        <v>85</v>
      </c>
    </row>
    <row r="233" spans="18:24" x14ac:dyDescent="0.25">
      <c r="S233" s="30" t="s">
        <v>93</v>
      </c>
      <c r="U233" s="42" t="s">
        <v>70</v>
      </c>
    </row>
    <row r="234" spans="18:24" x14ac:dyDescent="0.25">
      <c r="R234" s="71"/>
      <c r="S234" s="71"/>
      <c r="T234" s="71"/>
      <c r="U234" s="71"/>
      <c r="V234" s="71"/>
      <c r="W234" s="71"/>
      <c r="X234" s="71"/>
    </row>
    <row r="235" spans="18:24" x14ac:dyDescent="0.25">
      <c r="S235" s="31" t="s">
        <v>88</v>
      </c>
      <c r="T235" s="56"/>
      <c r="U235" s="52"/>
      <c r="V235" s="53"/>
      <c r="W235" s="54"/>
    </row>
    <row r="236" spans="18:24" x14ac:dyDescent="0.25">
      <c r="S236" s="31" t="s">
        <v>71</v>
      </c>
      <c r="T236" s="56">
        <v>4.1399999999999997</v>
      </c>
      <c r="U236" s="52"/>
      <c r="V236" s="53"/>
      <c r="W236" s="54"/>
    </row>
    <row r="237" spans="18:24" x14ac:dyDescent="0.25">
      <c r="S237" s="31" t="s">
        <v>72</v>
      </c>
      <c r="T237" s="56">
        <v>6.9</v>
      </c>
      <c r="U237" s="52"/>
      <c r="V237" s="53"/>
      <c r="W237" s="54"/>
    </row>
    <row r="238" spans="18:24" x14ac:dyDescent="0.25">
      <c r="S238" s="31" t="s">
        <v>73</v>
      </c>
      <c r="T238" s="56">
        <v>7</v>
      </c>
      <c r="U238" s="52"/>
      <c r="V238" s="53"/>
      <c r="W238" s="54"/>
    </row>
    <row r="239" spans="18:24" x14ac:dyDescent="0.25">
      <c r="S239" s="31" t="s">
        <v>74</v>
      </c>
      <c r="T239" s="56">
        <v>8</v>
      </c>
      <c r="U239" s="52"/>
      <c r="V239" s="53"/>
      <c r="W239" s="54"/>
    </row>
    <row r="240" spans="18:24" x14ac:dyDescent="0.25">
      <c r="S240" s="31" t="s">
        <v>75</v>
      </c>
      <c r="T240" s="56">
        <v>9.66</v>
      </c>
      <c r="U240" s="52"/>
      <c r="V240" s="53"/>
      <c r="W240" s="54"/>
    </row>
    <row r="241" spans="19:23" x14ac:dyDescent="0.25">
      <c r="S241" s="31" t="s">
        <v>76</v>
      </c>
      <c r="T241" s="56">
        <v>11.04</v>
      </c>
      <c r="U241" s="52"/>
      <c r="V241" s="53"/>
      <c r="W241" s="54"/>
    </row>
    <row r="242" spans="19:23" x14ac:dyDescent="0.25">
      <c r="S242" s="31" t="s">
        <v>77</v>
      </c>
      <c r="T242" s="56">
        <v>13.8</v>
      </c>
      <c r="U242" s="52"/>
      <c r="V242" s="53"/>
      <c r="W242" s="54"/>
    </row>
    <row r="243" spans="19:23" x14ac:dyDescent="0.25">
      <c r="S243" s="31" t="s">
        <v>86</v>
      </c>
      <c r="T243" s="31"/>
      <c r="U243" s="52"/>
      <c r="V243" s="53"/>
      <c r="W243" s="54"/>
    </row>
    <row r="244" spans="19:23" x14ac:dyDescent="0.25">
      <c r="S244" s="31" t="s">
        <v>87</v>
      </c>
      <c r="T244" s="31"/>
      <c r="U244" s="52"/>
      <c r="V244" s="53"/>
      <c r="W244" s="54"/>
    </row>
    <row r="245" spans="19:23" x14ac:dyDescent="0.25">
      <c r="S245" s="31"/>
      <c r="T245" s="31"/>
      <c r="U245" s="52"/>
      <c r="V245" s="53"/>
      <c r="W245" s="54"/>
    </row>
    <row r="246" spans="19:23" x14ac:dyDescent="0.25">
      <c r="S246" s="31"/>
      <c r="T246" s="31"/>
      <c r="U246" s="52"/>
      <c r="V246" s="53"/>
      <c r="W246" s="54"/>
    </row>
    <row r="247" spans="19:23" x14ac:dyDescent="0.25">
      <c r="S247" s="31"/>
      <c r="T247" s="31"/>
      <c r="U247" s="52"/>
      <c r="V247" s="53"/>
      <c r="W247" s="54"/>
    </row>
    <row r="248" spans="19:23" x14ac:dyDescent="0.25">
      <c r="S248" s="31"/>
      <c r="T248" s="31"/>
      <c r="U248" s="52"/>
      <c r="V248" s="53"/>
      <c r="W248" s="54"/>
    </row>
    <row r="249" spans="19:23" x14ac:dyDescent="0.25">
      <c r="S249" s="31"/>
      <c r="T249" s="31"/>
      <c r="U249" s="52"/>
      <c r="V249" s="53"/>
      <c r="W249" s="54"/>
    </row>
    <row r="250" spans="19:23" x14ac:dyDescent="0.25">
      <c r="S250" s="31"/>
      <c r="T250" s="31"/>
      <c r="U250" s="52"/>
      <c r="V250" s="53"/>
      <c r="W250" s="54"/>
    </row>
    <row r="251" spans="19:23" x14ac:dyDescent="0.25">
      <c r="S251" s="31"/>
      <c r="T251" s="31"/>
      <c r="U251" s="52"/>
      <c r="V251" s="53"/>
      <c r="W251" s="54"/>
    </row>
    <row r="252" spans="19:23" x14ac:dyDescent="0.25">
      <c r="S252" s="31"/>
      <c r="T252" s="31"/>
      <c r="U252" s="52"/>
      <c r="V252" s="53"/>
      <c r="W252" s="54"/>
    </row>
    <row r="253" spans="19:23" x14ac:dyDescent="0.25">
      <c r="S253" s="31"/>
      <c r="T253" s="31"/>
      <c r="U253" s="52"/>
      <c r="V253" s="53"/>
      <c r="W253" s="54"/>
    </row>
    <row r="254" spans="19:23" x14ac:dyDescent="0.25">
      <c r="S254" s="31"/>
      <c r="T254" s="31"/>
      <c r="U254" s="52"/>
      <c r="V254" s="53"/>
      <c r="W254" s="54"/>
    </row>
    <row r="255" spans="19:23" x14ac:dyDescent="0.25">
      <c r="S255" s="31"/>
      <c r="T255" s="31"/>
      <c r="U255" s="52"/>
      <c r="V255" s="53"/>
      <c r="W255" s="54"/>
    </row>
    <row r="256" spans="19:23" x14ac:dyDescent="0.25">
      <c r="S256" s="31"/>
      <c r="T256" s="31"/>
      <c r="U256" s="52"/>
      <c r="V256" s="53"/>
      <c r="W256" s="54"/>
    </row>
    <row r="257" spans="19:23" x14ac:dyDescent="0.25">
      <c r="S257" s="31"/>
      <c r="T257" s="31"/>
      <c r="U257" s="52"/>
      <c r="V257" s="53"/>
      <c r="W257" s="54"/>
    </row>
    <row r="258" spans="19:23" x14ac:dyDescent="0.25">
      <c r="S258" s="31"/>
      <c r="T258" s="31"/>
      <c r="U258" s="52"/>
      <c r="V258" s="53"/>
      <c r="W258" s="54"/>
    </row>
    <row r="259" spans="19:23" x14ac:dyDescent="0.25">
      <c r="S259" s="31"/>
      <c r="T259" s="31"/>
      <c r="U259" s="52"/>
      <c r="V259" s="53"/>
      <c r="W259" s="54"/>
    </row>
    <row r="260" spans="19:23" x14ac:dyDescent="0.25">
      <c r="S260" s="31"/>
      <c r="T260" s="31"/>
      <c r="U260" s="52"/>
      <c r="V260" s="53"/>
      <c r="W260" s="54"/>
    </row>
    <row r="261" spans="19:23" x14ac:dyDescent="0.25">
      <c r="S261" s="31"/>
      <c r="T261" s="31"/>
      <c r="U261" s="52"/>
      <c r="V261" s="53"/>
      <c r="W261" s="54"/>
    </row>
    <row r="262" spans="19:23" x14ac:dyDescent="0.25">
      <c r="S262" s="31"/>
      <c r="T262" s="31"/>
      <c r="U262" s="52"/>
      <c r="V262" s="53"/>
      <c r="W262" s="54"/>
    </row>
    <row r="263" spans="19:23" x14ac:dyDescent="0.25">
      <c r="S263" s="31"/>
      <c r="T263" s="31"/>
      <c r="U263" s="52"/>
      <c r="V263" s="53"/>
      <c r="W263" s="54"/>
    </row>
    <row r="264" spans="19:23" x14ac:dyDescent="0.25">
      <c r="S264" s="31"/>
      <c r="T264" s="31"/>
      <c r="U264" s="52"/>
      <c r="V264" s="53"/>
      <c r="W264" s="54"/>
    </row>
    <row r="265" spans="19:23" x14ac:dyDescent="0.25">
      <c r="S265" s="31"/>
      <c r="T265" s="31"/>
      <c r="U265" s="52"/>
      <c r="V265" s="53"/>
      <c r="W265" s="54"/>
    </row>
    <row r="266" spans="19:23" x14ac:dyDescent="0.25">
      <c r="S266" s="31"/>
      <c r="T266" s="31"/>
      <c r="U266" s="52"/>
      <c r="V266" s="53"/>
      <c r="W266" s="54"/>
    </row>
    <row r="267" spans="19:23" x14ac:dyDescent="0.25">
      <c r="S267" s="31"/>
      <c r="T267" s="31"/>
      <c r="U267" s="52"/>
      <c r="V267" s="53"/>
      <c r="W267" s="54"/>
    </row>
    <row r="268" spans="19:23" x14ac:dyDescent="0.25">
      <c r="S268" s="31"/>
      <c r="T268" s="31"/>
      <c r="U268" s="52"/>
      <c r="V268" s="53"/>
      <c r="W268" s="54"/>
    </row>
    <row r="269" spans="19:23" x14ac:dyDescent="0.25">
      <c r="S269" s="31"/>
      <c r="T269" s="31"/>
      <c r="U269" s="52"/>
      <c r="V269" s="53"/>
      <c r="W269" s="54"/>
    </row>
    <row r="270" spans="19:23" x14ac:dyDescent="0.25">
      <c r="S270" s="31"/>
      <c r="T270" s="31"/>
      <c r="U270" s="52"/>
      <c r="V270" s="53"/>
      <c r="W270" s="54"/>
    </row>
    <row r="271" spans="19:23" x14ac:dyDescent="0.25">
      <c r="S271" s="31"/>
      <c r="T271" s="31"/>
      <c r="U271" s="52"/>
      <c r="V271" s="53"/>
      <c r="W271" s="54"/>
    </row>
    <row r="272" spans="19:23" x14ac:dyDescent="0.25">
      <c r="S272" s="31"/>
      <c r="T272" s="31"/>
      <c r="U272" s="52"/>
      <c r="V272" s="53"/>
      <c r="W272" s="54"/>
    </row>
    <row r="273" spans="19:23" x14ac:dyDescent="0.25">
      <c r="S273" s="31"/>
      <c r="T273" s="31"/>
      <c r="U273" s="52"/>
      <c r="V273" s="53"/>
      <c r="W273" s="54"/>
    </row>
    <row r="274" spans="19:23" x14ac:dyDescent="0.25">
      <c r="S274" s="31"/>
      <c r="T274" s="31"/>
      <c r="U274" s="52"/>
      <c r="V274" s="53"/>
      <c r="W274" s="54"/>
    </row>
    <row r="275" spans="19:23" x14ac:dyDescent="0.25">
      <c r="S275" s="31"/>
      <c r="T275" s="31"/>
      <c r="U275" s="52"/>
      <c r="V275" s="53"/>
      <c r="W275" s="54"/>
    </row>
    <row r="276" spans="19:23" x14ac:dyDescent="0.25">
      <c r="S276" s="31"/>
      <c r="T276" s="31"/>
      <c r="U276" s="52"/>
      <c r="V276" s="53"/>
      <c r="W276" s="54"/>
    </row>
    <row r="277" spans="19:23" x14ac:dyDescent="0.25">
      <c r="S277" s="31"/>
      <c r="T277" s="31"/>
      <c r="U277" s="52"/>
      <c r="V277" s="53"/>
      <c r="W277" s="54"/>
    </row>
    <row r="278" spans="19:23" x14ac:dyDescent="0.25">
      <c r="S278" s="31"/>
      <c r="T278" s="31"/>
      <c r="U278" s="52"/>
      <c r="V278" s="53"/>
      <c r="W278" s="54"/>
    </row>
    <row r="279" spans="19:23" x14ac:dyDescent="0.25">
      <c r="S279" s="31"/>
      <c r="T279" s="31"/>
      <c r="U279" s="52"/>
      <c r="V279" s="53"/>
      <c r="W279" s="54"/>
    </row>
    <row r="280" spans="19:23" x14ac:dyDescent="0.25">
      <c r="S280" s="31"/>
      <c r="T280" s="31"/>
      <c r="U280" s="52"/>
      <c r="V280" s="53"/>
      <c r="W280" s="54"/>
    </row>
    <row r="281" spans="19:23" x14ac:dyDescent="0.25">
      <c r="S281" s="31"/>
      <c r="T281" s="31"/>
      <c r="U281" s="52"/>
      <c r="V281" s="53"/>
      <c r="W281" s="54"/>
    </row>
    <row r="282" spans="19:23" x14ac:dyDescent="0.25">
      <c r="S282" s="31"/>
      <c r="T282" s="31"/>
      <c r="U282" s="52"/>
      <c r="V282" s="53"/>
      <c r="W282" s="54"/>
    </row>
    <row r="283" spans="19:23" x14ac:dyDescent="0.25">
      <c r="S283" s="31"/>
      <c r="T283" s="31"/>
      <c r="U283" s="52"/>
      <c r="V283" s="53"/>
      <c r="W283" s="54"/>
    </row>
    <row r="284" spans="19:23" x14ac:dyDescent="0.25">
      <c r="S284" s="31"/>
      <c r="T284" s="31"/>
      <c r="U284" s="52"/>
      <c r="V284" s="53"/>
      <c r="W284" s="54"/>
    </row>
    <row r="285" spans="19:23" x14ac:dyDescent="0.25">
      <c r="S285" s="31"/>
      <c r="T285" s="31"/>
      <c r="U285" s="52"/>
      <c r="V285" s="53"/>
      <c r="W285" s="54"/>
    </row>
    <row r="286" spans="19:23" x14ac:dyDescent="0.25">
      <c r="S286" s="31"/>
      <c r="T286" s="31"/>
      <c r="U286" s="52"/>
      <c r="V286" s="53"/>
      <c r="W286" s="54"/>
    </row>
    <row r="287" spans="19:23" x14ac:dyDescent="0.25">
      <c r="S287" s="31"/>
      <c r="T287" s="31"/>
      <c r="U287" s="52"/>
      <c r="V287" s="53"/>
      <c r="W287" s="54"/>
    </row>
    <row r="288" spans="19:23" x14ac:dyDescent="0.25">
      <c r="S288" s="31"/>
      <c r="T288" s="31"/>
      <c r="U288" s="52"/>
      <c r="V288" s="53"/>
      <c r="W288" s="54"/>
    </row>
    <row r="289" spans="19:23" x14ac:dyDescent="0.25">
      <c r="S289" s="31"/>
      <c r="T289" s="31"/>
      <c r="U289" s="52"/>
      <c r="V289" s="53"/>
      <c r="W289" s="54"/>
    </row>
    <row r="290" spans="19:23" x14ac:dyDescent="0.25">
      <c r="S290" s="31"/>
      <c r="T290" s="31"/>
      <c r="U290" s="52"/>
      <c r="V290" s="53"/>
      <c r="W290" s="54"/>
    </row>
    <row r="291" spans="19:23" x14ac:dyDescent="0.25">
      <c r="S291" s="31"/>
      <c r="T291" s="31"/>
      <c r="U291" s="52"/>
      <c r="V291" s="53"/>
      <c r="W291" s="54"/>
    </row>
    <row r="292" spans="19:23" x14ac:dyDescent="0.25">
      <c r="S292" s="31"/>
      <c r="T292" s="31"/>
      <c r="U292" s="52"/>
      <c r="V292" s="53"/>
      <c r="W292" s="54"/>
    </row>
    <row r="293" spans="19:23" x14ac:dyDescent="0.25">
      <c r="S293" s="31"/>
      <c r="T293" s="31"/>
      <c r="U293" s="52"/>
      <c r="V293" s="53"/>
      <c r="W293" s="54"/>
    </row>
    <row r="294" spans="19:23" x14ac:dyDescent="0.25">
      <c r="S294" s="31"/>
      <c r="T294" s="31"/>
      <c r="U294" s="52"/>
      <c r="V294" s="53"/>
      <c r="W294" s="54"/>
    </row>
    <row r="295" spans="19:23" x14ac:dyDescent="0.25">
      <c r="S295" s="31"/>
      <c r="T295" s="31"/>
      <c r="U295" s="52"/>
      <c r="V295" s="53"/>
      <c r="W295" s="54"/>
    </row>
    <row r="296" spans="19:23" x14ac:dyDescent="0.25">
      <c r="S296" s="31"/>
      <c r="T296" s="31"/>
      <c r="U296" s="52"/>
      <c r="V296" s="53"/>
      <c r="W296" s="54"/>
    </row>
    <row r="297" spans="19:23" x14ac:dyDescent="0.25">
      <c r="S297" s="31"/>
      <c r="T297" s="31"/>
      <c r="U297" s="52"/>
      <c r="V297" s="53"/>
      <c r="W297" s="54"/>
    </row>
    <row r="298" spans="19:23" x14ac:dyDescent="0.25">
      <c r="S298" s="31"/>
      <c r="T298" s="31"/>
      <c r="U298" s="52"/>
      <c r="V298" s="53"/>
      <c r="W298" s="54"/>
    </row>
    <row r="299" spans="19:23" x14ac:dyDescent="0.25">
      <c r="S299" s="31"/>
      <c r="T299" s="31"/>
      <c r="U299" s="52"/>
      <c r="V299" s="53"/>
      <c r="W299" s="54"/>
    </row>
    <row r="300" spans="19:23" x14ac:dyDescent="0.25">
      <c r="S300" s="31"/>
      <c r="T300" s="31"/>
      <c r="U300" s="52"/>
      <c r="V300" s="53"/>
      <c r="W300" s="54"/>
    </row>
    <row r="301" spans="19:23" x14ac:dyDescent="0.25">
      <c r="S301" s="31"/>
      <c r="T301" s="31"/>
      <c r="U301" s="52"/>
      <c r="V301" s="53"/>
      <c r="W301" s="54"/>
    </row>
    <row r="302" spans="19:23" x14ac:dyDescent="0.25">
      <c r="S302" s="31"/>
      <c r="T302" s="31"/>
      <c r="U302" s="52"/>
      <c r="V302" s="53"/>
      <c r="W302" s="54"/>
    </row>
    <row r="303" spans="19:23" x14ac:dyDescent="0.25">
      <c r="S303" s="31"/>
      <c r="T303" s="31"/>
      <c r="U303" s="52"/>
      <c r="V303" s="53"/>
      <c r="W303" s="54"/>
    </row>
    <row r="304" spans="19:23" x14ac:dyDescent="0.25">
      <c r="S304" s="31"/>
      <c r="T304" s="31"/>
      <c r="U304" s="52"/>
      <c r="V304" s="53"/>
      <c r="W304" s="54"/>
    </row>
    <row r="305" spans="19:23" x14ac:dyDescent="0.25">
      <c r="S305" s="31"/>
      <c r="T305" s="31"/>
      <c r="U305" s="52"/>
      <c r="V305" s="53"/>
      <c r="W305" s="54"/>
    </row>
    <row r="306" spans="19:23" x14ac:dyDescent="0.25">
      <c r="S306" s="31"/>
      <c r="T306" s="31"/>
      <c r="U306" s="52"/>
      <c r="V306" s="53"/>
      <c r="W306" s="54"/>
    </row>
    <row r="307" spans="19:23" x14ac:dyDescent="0.25">
      <c r="S307" s="31"/>
      <c r="T307" s="31"/>
      <c r="U307" s="52"/>
      <c r="V307" s="53"/>
      <c r="W307" s="54"/>
    </row>
    <row r="308" spans="19:23" x14ac:dyDescent="0.25">
      <c r="S308" s="31"/>
      <c r="T308" s="31"/>
      <c r="U308" s="52"/>
      <c r="V308" s="53"/>
      <c r="W308" s="54"/>
    </row>
    <row r="309" spans="19:23" x14ac:dyDescent="0.25">
      <c r="S309" s="31"/>
      <c r="T309" s="31"/>
      <c r="U309" s="52"/>
      <c r="V309" s="53"/>
      <c r="W309" s="54"/>
    </row>
    <row r="310" spans="19:23" x14ac:dyDescent="0.25">
      <c r="S310" s="31"/>
      <c r="T310" s="31"/>
      <c r="U310" s="52"/>
      <c r="V310" s="53"/>
      <c r="W310" s="54"/>
    </row>
    <row r="311" spans="19:23" x14ac:dyDescent="0.25">
      <c r="S311" s="31"/>
      <c r="T311" s="31"/>
      <c r="U311" s="52"/>
      <c r="V311" s="53"/>
      <c r="W311" s="54"/>
    </row>
    <row r="312" spans="19:23" x14ac:dyDescent="0.25">
      <c r="S312" s="31"/>
      <c r="T312" s="31"/>
      <c r="U312" s="52"/>
      <c r="V312" s="53"/>
      <c r="W312" s="54"/>
    </row>
    <row r="313" spans="19:23" x14ac:dyDescent="0.25">
      <c r="S313" s="31"/>
      <c r="T313" s="31"/>
      <c r="U313" s="52"/>
      <c r="V313" s="53"/>
      <c r="W313" s="54"/>
    </row>
    <row r="314" spans="19:23" x14ac:dyDescent="0.25">
      <c r="S314" s="31"/>
      <c r="T314" s="31"/>
      <c r="U314" s="52"/>
      <c r="V314" s="53"/>
      <c r="W314" s="54"/>
    </row>
    <row r="315" spans="19:23" x14ac:dyDescent="0.25">
      <c r="S315" s="31"/>
      <c r="T315" s="31"/>
      <c r="U315" s="52"/>
      <c r="V315" s="53"/>
      <c r="W315" s="54"/>
    </row>
    <row r="316" spans="19:23" x14ac:dyDescent="0.25">
      <c r="S316" s="31"/>
      <c r="T316" s="31"/>
      <c r="U316" s="52"/>
      <c r="V316" s="53"/>
      <c r="W316" s="54"/>
    </row>
    <row r="317" spans="19:23" x14ac:dyDescent="0.25">
      <c r="S317" s="31"/>
      <c r="T317" s="31"/>
      <c r="U317" s="52"/>
      <c r="V317" s="53"/>
      <c r="W317" s="54"/>
    </row>
    <row r="318" spans="19:23" x14ac:dyDescent="0.25">
      <c r="S318" s="31"/>
      <c r="T318" s="31"/>
      <c r="U318" s="52"/>
      <c r="V318" s="53"/>
      <c r="W318" s="54"/>
    </row>
    <row r="319" spans="19:23" x14ac:dyDescent="0.25">
      <c r="S319" s="31"/>
      <c r="T319" s="31"/>
      <c r="U319" s="52"/>
      <c r="V319" s="53"/>
      <c r="W319" s="54"/>
    </row>
    <row r="320" spans="19:23" x14ac:dyDescent="0.25">
      <c r="S320" s="31"/>
      <c r="T320" s="31"/>
      <c r="U320" s="52"/>
      <c r="V320" s="53"/>
      <c r="W320" s="54"/>
    </row>
    <row r="321" spans="19:23" x14ac:dyDescent="0.25">
      <c r="S321" s="31"/>
      <c r="T321" s="31"/>
      <c r="U321" s="52"/>
      <c r="V321" s="53"/>
      <c r="W321" s="54"/>
    </row>
    <row r="322" spans="19:23" x14ac:dyDescent="0.25">
      <c r="S322" s="31"/>
      <c r="T322" s="31"/>
      <c r="U322" s="52"/>
      <c r="V322" s="53"/>
      <c r="W322" s="54"/>
    </row>
    <row r="323" spans="19:23" x14ac:dyDescent="0.25">
      <c r="S323" s="31"/>
      <c r="T323" s="31"/>
      <c r="U323" s="52"/>
      <c r="V323" s="53"/>
      <c r="W323" s="54"/>
    </row>
    <row r="324" spans="19:23" x14ac:dyDescent="0.25">
      <c r="S324" s="31"/>
      <c r="T324" s="31"/>
      <c r="U324" s="52"/>
      <c r="V324" s="53"/>
      <c r="W324" s="54"/>
    </row>
    <row r="325" spans="19:23" x14ac:dyDescent="0.25">
      <c r="S325" s="31"/>
      <c r="T325" s="31"/>
      <c r="U325" s="52"/>
      <c r="V325" s="53"/>
      <c r="W325" s="54"/>
    </row>
    <row r="326" spans="19:23" x14ac:dyDescent="0.25">
      <c r="S326" s="31"/>
      <c r="T326" s="31"/>
      <c r="U326" s="52"/>
      <c r="V326" s="53"/>
      <c r="W326" s="54"/>
    </row>
    <row r="327" spans="19:23" x14ac:dyDescent="0.25">
      <c r="S327" s="31"/>
      <c r="T327" s="31"/>
      <c r="U327" s="52"/>
      <c r="V327" s="53"/>
      <c r="W327" s="54"/>
    </row>
    <row r="328" spans="19:23" x14ac:dyDescent="0.25">
      <c r="S328" s="31"/>
      <c r="T328" s="31"/>
      <c r="U328" s="52"/>
      <c r="V328" s="53"/>
      <c r="W328" s="54"/>
    </row>
    <row r="329" spans="19:23" x14ac:dyDescent="0.25">
      <c r="S329" s="31"/>
      <c r="T329" s="31"/>
      <c r="U329" s="52"/>
      <c r="V329" s="53"/>
      <c r="W329" s="54"/>
    </row>
    <row r="330" spans="19:23" x14ac:dyDescent="0.25">
      <c r="S330" s="31"/>
      <c r="T330" s="31"/>
      <c r="U330" s="52"/>
      <c r="V330" s="53"/>
      <c r="W330" s="54"/>
    </row>
    <row r="331" spans="19:23" x14ac:dyDescent="0.25">
      <c r="S331" s="31"/>
      <c r="T331" s="31"/>
      <c r="U331" s="52"/>
      <c r="V331" s="53"/>
      <c r="W331" s="54"/>
    </row>
    <row r="332" spans="19:23" x14ac:dyDescent="0.25">
      <c r="S332" s="31"/>
      <c r="T332" s="31"/>
      <c r="U332" s="52"/>
      <c r="V332" s="53"/>
      <c r="W332" s="54"/>
    </row>
    <row r="333" spans="19:23" x14ac:dyDescent="0.25">
      <c r="S333" s="31"/>
      <c r="T333" s="31"/>
      <c r="U333" s="52"/>
      <c r="V333" s="53"/>
      <c r="W333" s="54"/>
    </row>
    <row r="334" spans="19:23" x14ac:dyDescent="0.25">
      <c r="S334" s="31"/>
      <c r="T334" s="31"/>
      <c r="U334" s="52"/>
      <c r="V334" s="53"/>
      <c r="W334" s="54"/>
    </row>
    <row r="335" spans="19:23" x14ac:dyDescent="0.25">
      <c r="S335" s="31"/>
      <c r="T335" s="31"/>
      <c r="U335" s="52"/>
      <c r="V335" s="53"/>
      <c r="W335" s="54"/>
    </row>
    <row r="336" spans="19:23" x14ac:dyDescent="0.25">
      <c r="S336" s="31"/>
      <c r="T336" s="31"/>
      <c r="U336" s="52"/>
      <c r="V336" s="53"/>
      <c r="W336" s="54"/>
    </row>
    <row r="337" spans="19:23" x14ac:dyDescent="0.25">
      <c r="S337" s="31"/>
      <c r="T337" s="31"/>
      <c r="U337" s="52"/>
      <c r="V337" s="53"/>
      <c r="W337" s="54"/>
    </row>
    <row r="338" spans="19:23" x14ac:dyDescent="0.25">
      <c r="S338" s="31"/>
      <c r="T338" s="31"/>
      <c r="U338" s="52"/>
      <c r="V338" s="53"/>
      <c r="W338" s="54"/>
    </row>
    <row r="339" spans="19:23" x14ac:dyDescent="0.25">
      <c r="S339" s="31"/>
      <c r="T339" s="31"/>
      <c r="U339" s="52"/>
      <c r="V339" s="53"/>
      <c r="W339" s="54"/>
    </row>
    <row r="340" spans="19:23" x14ac:dyDescent="0.25">
      <c r="S340" s="31"/>
      <c r="T340" s="31"/>
      <c r="U340" s="52"/>
      <c r="V340" s="53"/>
      <c r="W340" s="54"/>
    </row>
    <row r="341" spans="19:23" x14ac:dyDescent="0.25">
      <c r="S341" s="31"/>
      <c r="T341" s="31"/>
      <c r="U341" s="52"/>
      <c r="V341" s="53"/>
      <c r="W341" s="54"/>
    </row>
    <row r="342" spans="19:23" x14ac:dyDescent="0.25">
      <c r="S342" s="31"/>
      <c r="T342" s="31"/>
      <c r="U342" s="52"/>
      <c r="V342" s="53"/>
      <c r="W342" s="54"/>
    </row>
    <row r="343" spans="19:23" x14ac:dyDescent="0.25">
      <c r="S343" s="31"/>
      <c r="T343" s="31"/>
      <c r="U343" s="52"/>
      <c r="V343" s="53"/>
      <c r="W343" s="54"/>
    </row>
    <row r="344" spans="19:23" x14ac:dyDescent="0.25">
      <c r="S344" s="31"/>
      <c r="T344" s="31"/>
      <c r="U344" s="52"/>
      <c r="V344" s="53"/>
      <c r="W344" s="54"/>
    </row>
    <row r="345" spans="19:23" x14ac:dyDescent="0.25">
      <c r="S345" s="31"/>
      <c r="T345" s="31"/>
      <c r="U345" s="52"/>
      <c r="V345" s="53"/>
      <c r="W345" s="54"/>
    </row>
    <row r="346" spans="19:23" x14ac:dyDescent="0.25">
      <c r="S346" s="31"/>
      <c r="T346" s="31"/>
      <c r="U346" s="52"/>
      <c r="V346" s="53"/>
      <c r="W346" s="54"/>
    </row>
    <row r="347" spans="19:23" x14ac:dyDescent="0.25">
      <c r="S347" s="31"/>
      <c r="T347" s="31"/>
      <c r="U347" s="52"/>
      <c r="V347" s="53"/>
      <c r="W347" s="54"/>
    </row>
    <row r="348" spans="19:23" x14ac:dyDescent="0.25">
      <c r="S348" s="31"/>
      <c r="T348" s="31"/>
      <c r="U348" s="52"/>
      <c r="V348" s="53"/>
      <c r="W348" s="54"/>
    </row>
    <row r="349" spans="19:23" x14ac:dyDescent="0.25">
      <c r="S349" s="31"/>
      <c r="T349" s="31"/>
      <c r="U349" s="52"/>
      <c r="V349" s="53"/>
      <c r="W349" s="54"/>
    </row>
    <row r="350" spans="19:23" x14ac:dyDescent="0.25">
      <c r="S350" s="31"/>
      <c r="T350" s="31"/>
      <c r="U350" s="52"/>
      <c r="V350" s="53"/>
      <c r="W350" s="54"/>
    </row>
    <row r="351" spans="19:23" x14ac:dyDescent="0.25">
      <c r="S351" s="31"/>
      <c r="T351" s="31"/>
      <c r="U351" s="52"/>
      <c r="V351" s="53"/>
      <c r="W351" s="54"/>
    </row>
    <row r="352" spans="19:23" x14ac:dyDescent="0.25">
      <c r="S352" s="31"/>
      <c r="T352" s="31"/>
      <c r="U352" s="52"/>
      <c r="V352" s="53"/>
      <c r="W352" s="54"/>
    </row>
    <row r="353" spans="19:23" x14ac:dyDescent="0.25">
      <c r="S353" s="31"/>
      <c r="T353" s="31"/>
      <c r="U353" s="52"/>
      <c r="V353" s="53"/>
      <c r="W353" s="54"/>
    </row>
    <row r="354" spans="19:23" x14ac:dyDescent="0.25">
      <c r="S354" s="31"/>
      <c r="T354" s="31"/>
      <c r="U354" s="52"/>
      <c r="V354" s="53"/>
      <c r="W354" s="54"/>
    </row>
    <row r="355" spans="19:23" x14ac:dyDescent="0.25">
      <c r="S355" s="31"/>
      <c r="T355" s="31"/>
      <c r="U355" s="52"/>
      <c r="V355" s="53"/>
      <c r="W355" s="54"/>
    </row>
    <row r="356" spans="19:23" x14ac:dyDescent="0.25">
      <c r="S356" s="31"/>
      <c r="T356" s="31"/>
      <c r="U356" s="52"/>
      <c r="V356" s="53"/>
      <c r="W356" s="54"/>
    </row>
    <row r="357" spans="19:23" x14ac:dyDescent="0.25">
      <c r="S357" s="31"/>
      <c r="T357" s="31"/>
      <c r="U357" s="52"/>
      <c r="V357" s="53"/>
      <c r="W357" s="54"/>
    </row>
    <row r="358" spans="19:23" x14ac:dyDescent="0.25">
      <c r="S358" s="31"/>
      <c r="T358" s="31"/>
      <c r="U358" s="52"/>
      <c r="V358" s="53"/>
      <c r="W358" s="54"/>
    </row>
    <row r="359" spans="19:23" x14ac:dyDescent="0.25">
      <c r="S359" s="31"/>
      <c r="T359" s="31"/>
      <c r="U359" s="52"/>
      <c r="V359" s="53"/>
      <c r="W359" s="54"/>
    </row>
    <row r="360" spans="19:23" x14ac:dyDescent="0.25">
      <c r="S360" s="31"/>
      <c r="T360" s="31"/>
      <c r="U360" s="52"/>
      <c r="V360" s="53"/>
      <c r="W360" s="54"/>
    </row>
    <row r="361" spans="19:23" x14ac:dyDescent="0.25">
      <c r="S361" s="31"/>
      <c r="T361" s="31"/>
      <c r="U361" s="52"/>
      <c r="V361" s="53"/>
      <c r="W361" s="54"/>
    </row>
    <row r="362" spans="19:23" x14ac:dyDescent="0.25">
      <c r="S362" s="31"/>
      <c r="T362" s="31"/>
      <c r="U362" s="52"/>
      <c r="V362" s="53"/>
      <c r="W362" s="54"/>
    </row>
    <row r="363" spans="19:23" x14ac:dyDescent="0.25">
      <c r="S363" s="31"/>
      <c r="T363" s="31"/>
      <c r="U363" s="52"/>
      <c r="V363" s="53"/>
      <c r="W363" s="54"/>
    </row>
    <row r="364" spans="19:23" x14ac:dyDescent="0.25">
      <c r="S364" s="31"/>
      <c r="T364" s="31"/>
      <c r="U364" s="52"/>
      <c r="V364" s="53"/>
      <c r="W364" s="54"/>
    </row>
    <row r="365" spans="19:23" x14ac:dyDescent="0.25">
      <c r="S365" s="31"/>
      <c r="T365" s="31"/>
      <c r="U365" s="52"/>
      <c r="V365" s="53"/>
      <c r="W365" s="54"/>
    </row>
    <row r="366" spans="19:23" x14ac:dyDescent="0.25">
      <c r="S366" s="31"/>
      <c r="T366" s="31"/>
      <c r="U366" s="52"/>
      <c r="V366" s="53"/>
      <c r="W366" s="54"/>
    </row>
    <row r="367" spans="19:23" x14ac:dyDescent="0.25">
      <c r="S367" s="31"/>
      <c r="T367" s="31"/>
      <c r="U367" s="52"/>
      <c r="V367" s="53"/>
      <c r="W367" s="54"/>
    </row>
    <row r="368" spans="19:23" x14ac:dyDescent="0.25">
      <c r="S368" s="31"/>
      <c r="T368" s="31"/>
      <c r="U368" s="52"/>
      <c r="V368" s="53"/>
      <c r="W368" s="54"/>
    </row>
    <row r="369" spans="19:23" x14ac:dyDescent="0.25">
      <c r="S369" s="31"/>
      <c r="T369" s="31"/>
      <c r="U369" s="52"/>
      <c r="V369" s="53"/>
      <c r="W369" s="54"/>
    </row>
    <row r="370" spans="19:23" x14ac:dyDescent="0.25">
      <c r="S370" s="31"/>
      <c r="T370" s="31"/>
      <c r="U370" s="52"/>
      <c r="V370" s="53"/>
      <c r="W370" s="54"/>
    </row>
    <row r="371" spans="19:23" x14ac:dyDescent="0.25">
      <c r="S371" s="31"/>
      <c r="T371" s="31"/>
      <c r="U371" s="52"/>
      <c r="V371" s="53"/>
      <c r="W371" s="54"/>
    </row>
    <row r="372" spans="19:23" x14ac:dyDescent="0.25">
      <c r="S372" s="31"/>
      <c r="T372" s="31"/>
      <c r="U372" s="52"/>
      <c r="V372" s="53"/>
      <c r="W372" s="54"/>
    </row>
    <row r="373" spans="19:23" x14ac:dyDescent="0.25">
      <c r="S373" s="31"/>
      <c r="T373" s="31"/>
      <c r="U373" s="52"/>
      <c r="V373" s="53"/>
      <c r="W373" s="54"/>
    </row>
    <row r="374" spans="19:23" x14ac:dyDescent="0.25">
      <c r="S374" s="31"/>
      <c r="T374" s="31"/>
      <c r="U374" s="52"/>
      <c r="V374" s="53"/>
      <c r="W374" s="54"/>
    </row>
    <row r="375" spans="19:23" x14ac:dyDescent="0.25">
      <c r="S375" s="31"/>
      <c r="T375" s="31"/>
      <c r="U375" s="52"/>
      <c r="V375" s="53"/>
      <c r="W375" s="54"/>
    </row>
    <row r="376" spans="19:23" x14ac:dyDescent="0.25">
      <c r="S376" s="31"/>
      <c r="T376" s="31"/>
      <c r="U376" s="52"/>
      <c r="V376" s="53"/>
      <c r="W376" s="54"/>
    </row>
    <row r="377" spans="19:23" x14ac:dyDescent="0.25">
      <c r="S377" s="31"/>
      <c r="T377" s="31"/>
      <c r="U377" s="52"/>
      <c r="V377" s="53"/>
      <c r="W377" s="54"/>
    </row>
    <row r="378" spans="19:23" x14ac:dyDescent="0.25">
      <c r="S378" s="31"/>
      <c r="T378" s="31"/>
      <c r="U378" s="52"/>
      <c r="V378" s="53"/>
      <c r="W378" s="54"/>
    </row>
    <row r="379" spans="19:23" x14ac:dyDescent="0.25">
      <c r="S379" s="31"/>
      <c r="T379" s="31"/>
      <c r="U379" s="52"/>
      <c r="V379" s="53"/>
      <c r="W379" s="54"/>
    </row>
    <row r="380" spans="19:23" x14ac:dyDescent="0.25">
      <c r="S380" s="31"/>
      <c r="T380" s="31"/>
      <c r="U380" s="52"/>
      <c r="V380" s="53"/>
      <c r="W380" s="54"/>
    </row>
    <row r="381" spans="19:23" x14ac:dyDescent="0.25">
      <c r="S381" s="31"/>
      <c r="T381" s="31"/>
      <c r="U381" s="52"/>
      <c r="V381" s="53"/>
      <c r="W381" s="54"/>
    </row>
    <row r="382" spans="19:23" x14ac:dyDescent="0.25">
      <c r="S382" s="31"/>
      <c r="T382" s="31"/>
      <c r="U382" s="52"/>
      <c r="V382" s="53"/>
      <c r="W382" s="54"/>
    </row>
    <row r="383" spans="19:23" x14ac:dyDescent="0.25">
      <c r="S383" s="31"/>
      <c r="T383" s="31"/>
      <c r="U383" s="52"/>
      <c r="V383" s="53"/>
      <c r="W383" s="54"/>
    </row>
    <row r="384" spans="19:23" x14ac:dyDescent="0.25">
      <c r="S384" s="31"/>
      <c r="T384" s="31"/>
      <c r="U384" s="52"/>
      <c r="V384" s="53"/>
      <c r="W384" s="54"/>
    </row>
    <row r="385" spans="19:23" x14ac:dyDescent="0.25">
      <c r="S385" s="31"/>
      <c r="T385" s="31"/>
      <c r="U385" s="52"/>
      <c r="V385" s="53"/>
      <c r="W385" s="54"/>
    </row>
    <row r="386" spans="19:23" x14ac:dyDescent="0.25">
      <c r="S386" s="31"/>
      <c r="T386" s="31"/>
      <c r="U386" s="52"/>
      <c r="V386" s="53"/>
      <c r="W386" s="54"/>
    </row>
    <row r="387" spans="19:23" x14ac:dyDescent="0.25">
      <c r="S387" s="31"/>
      <c r="T387" s="31"/>
      <c r="U387" s="52"/>
      <c r="V387" s="53"/>
      <c r="W387" s="54"/>
    </row>
    <row r="388" spans="19:23" x14ac:dyDescent="0.25">
      <c r="S388" s="31"/>
      <c r="T388" s="31"/>
      <c r="U388" s="52"/>
      <c r="V388" s="53"/>
      <c r="W388" s="54"/>
    </row>
    <row r="389" spans="19:23" x14ac:dyDescent="0.25">
      <c r="S389" s="31"/>
      <c r="T389" s="31"/>
      <c r="U389" s="52"/>
      <c r="V389" s="53"/>
      <c r="W389" s="54"/>
    </row>
    <row r="390" spans="19:23" x14ac:dyDescent="0.25">
      <c r="S390" s="31"/>
      <c r="T390" s="31"/>
      <c r="U390" s="52"/>
      <c r="V390" s="53"/>
      <c r="W390" s="54"/>
    </row>
    <row r="391" spans="19:23" x14ac:dyDescent="0.25">
      <c r="S391" s="31"/>
      <c r="T391" s="31"/>
      <c r="U391" s="52"/>
      <c r="V391" s="53"/>
      <c r="W391" s="54"/>
    </row>
    <row r="392" spans="19:23" x14ac:dyDescent="0.25">
      <c r="S392" s="31"/>
      <c r="T392" s="31"/>
      <c r="U392" s="52"/>
      <c r="V392" s="53"/>
      <c r="W392" s="54"/>
    </row>
    <row r="393" spans="19:23" x14ac:dyDescent="0.25">
      <c r="S393" s="31"/>
      <c r="T393" s="31"/>
      <c r="U393" s="52"/>
      <c r="V393" s="53"/>
      <c r="W393" s="54"/>
    </row>
    <row r="394" spans="19:23" x14ac:dyDescent="0.25">
      <c r="S394" s="31"/>
      <c r="T394" s="31"/>
      <c r="U394" s="52"/>
      <c r="V394" s="53"/>
      <c r="W394" s="54"/>
    </row>
    <row r="395" spans="19:23" x14ac:dyDescent="0.25">
      <c r="S395" s="31"/>
      <c r="T395" s="31"/>
      <c r="U395" s="52"/>
      <c r="V395" s="53"/>
      <c r="W395" s="54"/>
    </row>
    <row r="396" spans="19:23" x14ac:dyDescent="0.25">
      <c r="S396" s="31"/>
      <c r="T396" s="31"/>
      <c r="U396" s="52"/>
      <c r="V396" s="53"/>
      <c r="W396" s="54"/>
    </row>
    <row r="397" spans="19:23" x14ac:dyDescent="0.25">
      <c r="S397" s="31"/>
      <c r="T397" s="31"/>
      <c r="U397" s="52"/>
      <c r="V397" s="53"/>
      <c r="W397" s="54"/>
    </row>
    <row r="398" spans="19:23" x14ac:dyDescent="0.25">
      <c r="S398" s="31"/>
      <c r="T398" s="31"/>
      <c r="U398" s="52"/>
      <c r="V398" s="53"/>
      <c r="W398" s="54"/>
    </row>
    <row r="399" spans="19:23" x14ac:dyDescent="0.25">
      <c r="S399" s="31"/>
      <c r="T399" s="31"/>
      <c r="U399" s="52"/>
      <c r="V399" s="53"/>
      <c r="W399" s="54"/>
    </row>
    <row r="400" spans="19:23" x14ac:dyDescent="0.25">
      <c r="S400" s="31"/>
      <c r="T400" s="31"/>
      <c r="U400" s="52"/>
      <c r="V400" s="53"/>
      <c r="W400" s="54"/>
    </row>
    <row r="401" spans="19:23" x14ac:dyDescent="0.25">
      <c r="S401" s="31"/>
      <c r="T401" s="31"/>
      <c r="U401" s="52"/>
      <c r="V401" s="53"/>
      <c r="W401" s="54"/>
    </row>
    <row r="402" spans="19:23" x14ac:dyDescent="0.25">
      <c r="S402" s="31"/>
      <c r="T402" s="31"/>
      <c r="U402" s="52"/>
      <c r="V402" s="53"/>
      <c r="W402" s="54"/>
    </row>
    <row r="403" spans="19:23" x14ac:dyDescent="0.25">
      <c r="S403" s="31"/>
      <c r="T403" s="31"/>
      <c r="U403" s="52"/>
      <c r="V403" s="53"/>
      <c r="W403" s="54"/>
    </row>
    <row r="404" spans="19:23" x14ac:dyDescent="0.25">
      <c r="S404" s="31"/>
      <c r="T404" s="31"/>
      <c r="U404" s="52"/>
      <c r="V404" s="53"/>
      <c r="W404" s="54"/>
    </row>
    <row r="405" spans="19:23" x14ac:dyDescent="0.25">
      <c r="S405" s="31"/>
      <c r="T405" s="31"/>
      <c r="U405" s="52"/>
      <c r="V405" s="53"/>
      <c r="W405" s="54"/>
    </row>
    <row r="406" spans="19:23" x14ac:dyDescent="0.25">
      <c r="S406" s="31"/>
      <c r="T406" s="31"/>
      <c r="U406" s="52"/>
      <c r="V406" s="53"/>
      <c r="W406" s="54"/>
    </row>
    <row r="407" spans="19:23" x14ac:dyDescent="0.25">
      <c r="S407" s="31"/>
      <c r="T407" s="31"/>
      <c r="U407" s="52"/>
      <c r="V407" s="53"/>
      <c r="W407" s="54"/>
    </row>
    <row r="408" spans="19:23" x14ac:dyDescent="0.25">
      <c r="S408" s="31"/>
      <c r="T408" s="31"/>
      <c r="U408" s="52"/>
      <c r="V408" s="53"/>
      <c r="W408" s="54"/>
    </row>
    <row r="409" spans="19:23" x14ac:dyDescent="0.25">
      <c r="S409" s="31"/>
      <c r="T409" s="31"/>
      <c r="U409" s="52"/>
      <c r="V409" s="53"/>
      <c r="W409" s="54"/>
    </row>
    <row r="410" spans="19:23" x14ac:dyDescent="0.25">
      <c r="S410" s="31"/>
      <c r="T410" s="31"/>
      <c r="U410" s="52"/>
      <c r="V410" s="53"/>
      <c r="W410" s="54"/>
    </row>
    <row r="411" spans="19:23" x14ac:dyDescent="0.25">
      <c r="S411" s="31"/>
      <c r="T411" s="31"/>
      <c r="U411" s="52"/>
      <c r="V411" s="53"/>
      <c r="W411" s="54"/>
    </row>
    <row r="412" spans="19:23" x14ac:dyDescent="0.25">
      <c r="S412" s="31"/>
      <c r="T412" s="31"/>
      <c r="U412" s="52"/>
      <c r="V412" s="53"/>
      <c r="W412" s="54"/>
    </row>
    <row r="413" spans="19:23" x14ac:dyDescent="0.25">
      <c r="S413" s="31"/>
      <c r="T413" s="31"/>
      <c r="U413" s="52"/>
      <c r="V413" s="53"/>
      <c r="W413" s="54"/>
    </row>
    <row r="414" spans="19:23" x14ac:dyDescent="0.25">
      <c r="S414" s="31"/>
      <c r="T414" s="31"/>
      <c r="U414" s="52"/>
      <c r="V414" s="53"/>
      <c r="W414" s="54"/>
    </row>
    <row r="415" spans="19:23" x14ac:dyDescent="0.25">
      <c r="S415" s="31"/>
      <c r="T415" s="31"/>
      <c r="U415" s="52"/>
      <c r="V415" s="53"/>
      <c r="W415" s="54"/>
    </row>
    <row r="416" spans="19:23" x14ac:dyDescent="0.25">
      <c r="S416" s="31"/>
      <c r="T416" s="31"/>
      <c r="U416" s="52"/>
      <c r="V416" s="53"/>
      <c r="W416" s="54"/>
    </row>
    <row r="417" spans="19:23" x14ac:dyDescent="0.25">
      <c r="S417" s="31"/>
      <c r="T417" s="31"/>
      <c r="U417" s="52"/>
      <c r="V417" s="53"/>
      <c r="W417" s="54"/>
    </row>
    <row r="418" spans="19:23" x14ac:dyDescent="0.25">
      <c r="S418" s="31"/>
      <c r="T418" s="31"/>
      <c r="U418" s="52"/>
      <c r="V418" s="53"/>
      <c r="W418" s="54"/>
    </row>
    <row r="419" spans="19:23" x14ac:dyDescent="0.25">
      <c r="S419" s="31"/>
      <c r="T419" s="31"/>
      <c r="U419" s="52"/>
      <c r="V419" s="53"/>
      <c r="W419" s="54"/>
    </row>
    <row r="420" spans="19:23" x14ac:dyDescent="0.25">
      <c r="S420" s="31"/>
      <c r="T420" s="31"/>
      <c r="U420" s="52"/>
      <c r="V420" s="53"/>
      <c r="W420" s="54"/>
    </row>
    <row r="421" spans="19:23" x14ac:dyDescent="0.25">
      <c r="S421" s="31"/>
      <c r="T421" s="31"/>
      <c r="U421" s="52"/>
      <c r="V421" s="53"/>
      <c r="W421" s="54"/>
    </row>
    <row r="422" spans="19:23" x14ac:dyDescent="0.25">
      <c r="S422" s="31"/>
      <c r="T422" s="31"/>
      <c r="U422" s="52"/>
      <c r="V422" s="53"/>
      <c r="W422" s="54"/>
    </row>
    <row r="423" spans="19:23" x14ac:dyDescent="0.25">
      <c r="S423" s="31"/>
      <c r="T423" s="31"/>
      <c r="U423" s="52"/>
      <c r="V423" s="53"/>
      <c r="W423" s="54"/>
    </row>
    <row r="424" spans="19:23" x14ac:dyDescent="0.25">
      <c r="S424" s="31"/>
      <c r="T424" s="31"/>
      <c r="U424" s="52"/>
      <c r="V424" s="53"/>
      <c r="W424" s="54"/>
    </row>
    <row r="425" spans="19:23" x14ac:dyDescent="0.25">
      <c r="S425" s="31"/>
      <c r="T425" s="31"/>
      <c r="U425" s="52"/>
      <c r="V425" s="53"/>
      <c r="W425" s="54"/>
    </row>
    <row r="426" spans="19:23" x14ac:dyDescent="0.25">
      <c r="S426" s="31"/>
      <c r="T426" s="31"/>
      <c r="U426" s="52"/>
      <c r="V426" s="53"/>
      <c r="W426" s="54"/>
    </row>
    <row r="427" spans="19:23" x14ac:dyDescent="0.25">
      <c r="S427" s="31"/>
      <c r="T427" s="31"/>
      <c r="U427" s="52"/>
      <c r="V427" s="53"/>
      <c r="W427" s="54"/>
    </row>
    <row r="428" spans="19:23" x14ac:dyDescent="0.25">
      <c r="S428" s="31"/>
      <c r="T428" s="31"/>
      <c r="U428" s="52"/>
      <c r="V428" s="53"/>
      <c r="W428" s="54"/>
    </row>
    <row r="429" spans="19:23" x14ac:dyDescent="0.25">
      <c r="S429" s="31"/>
      <c r="T429" s="31"/>
      <c r="U429" s="52"/>
      <c r="V429" s="53"/>
      <c r="W429" s="54"/>
    </row>
    <row r="430" spans="19:23" x14ac:dyDescent="0.25">
      <c r="S430" s="31"/>
      <c r="T430" s="31"/>
      <c r="U430" s="52"/>
      <c r="V430" s="53"/>
      <c r="W430" s="54"/>
    </row>
    <row r="431" spans="19:23" x14ac:dyDescent="0.25">
      <c r="S431" s="31"/>
      <c r="T431" s="31"/>
      <c r="U431" s="52"/>
      <c r="V431" s="53"/>
      <c r="W431" s="54"/>
    </row>
    <row r="432" spans="19:23" x14ac:dyDescent="0.25">
      <c r="S432" s="31"/>
      <c r="T432" s="31"/>
      <c r="U432" s="52"/>
      <c r="V432" s="53"/>
      <c r="W432" s="54"/>
    </row>
    <row r="433" spans="19:23" x14ac:dyDescent="0.25">
      <c r="S433" s="31"/>
      <c r="T433" s="31"/>
      <c r="U433" s="52"/>
      <c r="V433" s="53"/>
      <c r="W433" s="54"/>
    </row>
    <row r="434" spans="19:23" x14ac:dyDescent="0.25">
      <c r="S434" s="31"/>
      <c r="T434" s="31"/>
      <c r="U434" s="52"/>
      <c r="V434" s="53"/>
      <c r="W434" s="54"/>
    </row>
    <row r="435" spans="19:23" x14ac:dyDescent="0.25">
      <c r="S435" s="31"/>
      <c r="T435" s="31"/>
      <c r="U435" s="52"/>
      <c r="V435" s="53"/>
      <c r="W435" s="54"/>
    </row>
    <row r="436" spans="19:23" x14ac:dyDescent="0.25">
      <c r="S436" s="31"/>
      <c r="T436" s="31"/>
      <c r="U436" s="52"/>
      <c r="V436" s="53"/>
      <c r="W436" s="54"/>
    </row>
    <row r="437" spans="19:23" x14ac:dyDescent="0.25">
      <c r="S437" s="31"/>
      <c r="T437" s="31"/>
      <c r="U437" s="52"/>
      <c r="V437" s="53"/>
      <c r="W437" s="54"/>
    </row>
    <row r="438" spans="19:23" x14ac:dyDescent="0.25">
      <c r="S438" s="31"/>
      <c r="T438" s="31"/>
      <c r="U438" s="52"/>
      <c r="V438" s="53"/>
      <c r="W438" s="54"/>
    </row>
    <row r="439" spans="19:23" x14ac:dyDescent="0.25">
      <c r="S439" s="31"/>
      <c r="T439" s="31"/>
      <c r="U439" s="52"/>
      <c r="V439" s="53"/>
      <c r="W439" s="54"/>
    </row>
    <row r="440" spans="19:23" x14ac:dyDescent="0.25">
      <c r="S440" s="31"/>
      <c r="T440" s="31"/>
      <c r="U440" s="52"/>
      <c r="V440" s="53"/>
      <c r="W440" s="54"/>
    </row>
    <row r="441" spans="19:23" x14ac:dyDescent="0.25">
      <c r="S441" s="31"/>
      <c r="T441" s="31"/>
      <c r="U441" s="52"/>
      <c r="V441" s="53"/>
      <c r="W441" s="54"/>
    </row>
    <row r="442" spans="19:23" x14ac:dyDescent="0.25">
      <c r="S442" s="31"/>
      <c r="T442" s="31"/>
      <c r="U442" s="52"/>
      <c r="V442" s="53"/>
      <c r="W442" s="54"/>
    </row>
    <row r="443" spans="19:23" x14ac:dyDescent="0.25">
      <c r="S443" s="31"/>
      <c r="T443" s="31"/>
      <c r="U443" s="52"/>
      <c r="V443" s="53"/>
      <c r="W443" s="54"/>
    </row>
    <row r="444" spans="19:23" x14ac:dyDescent="0.25">
      <c r="S444" s="31"/>
      <c r="T444" s="31"/>
      <c r="U444" s="52"/>
      <c r="V444" s="53"/>
      <c r="W444" s="54"/>
    </row>
    <row r="445" spans="19:23" x14ac:dyDescent="0.25">
      <c r="S445" s="31"/>
      <c r="T445" s="31"/>
      <c r="U445" s="52"/>
      <c r="V445" s="53"/>
      <c r="W445" s="54"/>
    </row>
    <row r="446" spans="19:23" x14ac:dyDescent="0.25">
      <c r="S446" s="31"/>
      <c r="T446" s="31"/>
      <c r="U446" s="52"/>
      <c r="V446" s="53"/>
      <c r="W446" s="54"/>
    </row>
    <row r="447" spans="19:23" x14ac:dyDescent="0.25">
      <c r="S447" s="31"/>
      <c r="T447" s="31"/>
      <c r="U447" s="52"/>
      <c r="V447" s="53"/>
      <c r="W447" s="54"/>
    </row>
    <row r="448" spans="19:23" x14ac:dyDescent="0.25">
      <c r="S448" s="31"/>
      <c r="T448" s="31"/>
      <c r="U448" s="52"/>
      <c r="V448" s="53"/>
      <c r="W448" s="54"/>
    </row>
    <row r="449" spans="19:23" x14ac:dyDescent="0.25">
      <c r="S449" s="31"/>
      <c r="T449" s="31"/>
      <c r="U449" s="52"/>
      <c r="V449" s="53"/>
      <c r="W449" s="54"/>
    </row>
    <row r="450" spans="19:23" x14ac:dyDescent="0.25">
      <c r="S450" s="31"/>
      <c r="T450" s="31"/>
      <c r="U450" s="52"/>
      <c r="V450" s="53"/>
      <c r="W450" s="54"/>
    </row>
    <row r="451" spans="19:23" x14ac:dyDescent="0.25">
      <c r="S451" s="31"/>
      <c r="T451" s="31"/>
      <c r="U451" s="52"/>
      <c r="V451" s="53"/>
      <c r="W451" s="54"/>
    </row>
    <row r="452" spans="19:23" x14ac:dyDescent="0.25">
      <c r="S452" s="31"/>
      <c r="T452" s="31"/>
      <c r="U452" s="52"/>
      <c r="V452" s="53"/>
      <c r="W452" s="54"/>
    </row>
    <row r="453" spans="19:23" x14ac:dyDescent="0.25">
      <c r="S453" s="31"/>
      <c r="T453" s="31"/>
      <c r="U453" s="52"/>
      <c r="V453" s="53"/>
      <c r="W453" s="54"/>
    </row>
    <row r="454" spans="19:23" x14ac:dyDescent="0.25">
      <c r="S454" s="31"/>
      <c r="T454" s="31"/>
      <c r="U454" s="52"/>
      <c r="V454" s="53"/>
      <c r="W454" s="54"/>
    </row>
    <row r="455" spans="19:23" x14ac:dyDescent="0.25">
      <c r="S455" s="31"/>
      <c r="T455" s="31"/>
      <c r="U455" s="52"/>
      <c r="V455" s="53"/>
      <c r="W455" s="54"/>
    </row>
    <row r="456" spans="19:23" x14ac:dyDescent="0.25">
      <c r="S456" s="31"/>
      <c r="T456" s="31"/>
      <c r="U456" s="52"/>
      <c r="V456" s="53"/>
      <c r="W456" s="54"/>
    </row>
    <row r="457" spans="19:23" x14ac:dyDescent="0.25">
      <c r="S457" s="31"/>
      <c r="T457" s="31"/>
      <c r="U457" s="52"/>
      <c r="V457" s="53"/>
      <c r="W457" s="54"/>
    </row>
    <row r="458" spans="19:23" x14ac:dyDescent="0.25">
      <c r="S458" s="31"/>
      <c r="T458" s="31"/>
      <c r="U458" s="52"/>
      <c r="V458" s="53"/>
      <c r="W458" s="54"/>
    </row>
    <row r="459" spans="19:23" x14ac:dyDescent="0.25">
      <c r="S459" s="31"/>
      <c r="T459" s="31"/>
      <c r="U459" s="52"/>
      <c r="V459" s="53"/>
      <c r="W459" s="54"/>
    </row>
    <row r="460" spans="19:23" x14ac:dyDescent="0.25">
      <c r="S460" s="31"/>
      <c r="T460" s="31"/>
      <c r="U460" s="52"/>
      <c r="V460" s="53"/>
      <c r="W460" s="54"/>
    </row>
    <row r="461" spans="19:23" x14ac:dyDescent="0.25">
      <c r="S461" s="31"/>
      <c r="T461" s="31"/>
      <c r="U461" s="52"/>
      <c r="V461" s="53"/>
      <c r="W461" s="54"/>
    </row>
    <row r="462" spans="19:23" x14ac:dyDescent="0.25">
      <c r="S462" s="31"/>
      <c r="T462" s="31"/>
      <c r="U462" s="52"/>
      <c r="V462" s="53"/>
      <c r="W462" s="54"/>
    </row>
    <row r="463" spans="19:23" x14ac:dyDescent="0.25">
      <c r="S463" s="31"/>
      <c r="T463" s="31"/>
      <c r="U463" s="52"/>
      <c r="V463" s="53"/>
      <c r="W463" s="54"/>
    </row>
    <row r="464" spans="19:23" x14ac:dyDescent="0.25">
      <c r="S464" s="31"/>
      <c r="T464" s="31"/>
      <c r="U464" s="52"/>
      <c r="V464" s="53"/>
      <c r="W464" s="54"/>
    </row>
    <row r="465" spans="19:23" x14ac:dyDescent="0.25">
      <c r="S465" s="31"/>
      <c r="T465" s="31"/>
      <c r="U465" s="52"/>
      <c r="V465" s="53"/>
      <c r="W465" s="54"/>
    </row>
    <row r="466" spans="19:23" x14ac:dyDescent="0.25">
      <c r="S466" s="31"/>
      <c r="T466" s="31"/>
      <c r="U466" s="52"/>
      <c r="V466" s="53"/>
      <c r="W466" s="54"/>
    </row>
    <row r="467" spans="19:23" x14ac:dyDescent="0.25">
      <c r="S467" s="31"/>
      <c r="T467" s="31"/>
      <c r="U467" s="52"/>
      <c r="V467" s="53"/>
      <c r="W467" s="54"/>
    </row>
    <row r="468" spans="19:23" x14ac:dyDescent="0.25">
      <c r="S468" s="31"/>
      <c r="T468" s="31"/>
      <c r="U468" s="52"/>
      <c r="V468" s="53"/>
      <c r="W468" s="54"/>
    </row>
    <row r="469" spans="19:23" x14ac:dyDescent="0.25">
      <c r="S469" s="31"/>
      <c r="T469" s="31"/>
      <c r="U469" s="52"/>
      <c r="V469" s="53"/>
      <c r="W469" s="54"/>
    </row>
    <row r="470" spans="19:23" x14ac:dyDescent="0.25">
      <c r="S470" s="31"/>
      <c r="T470" s="31"/>
      <c r="U470" s="52"/>
      <c r="V470" s="53"/>
      <c r="W470" s="54"/>
    </row>
    <row r="471" spans="19:23" x14ac:dyDescent="0.25">
      <c r="S471" s="31"/>
      <c r="T471" s="31"/>
      <c r="U471" s="52"/>
      <c r="V471" s="53"/>
      <c r="W471" s="54"/>
    </row>
    <row r="472" spans="19:23" x14ac:dyDescent="0.25">
      <c r="S472" s="31"/>
      <c r="T472" s="31"/>
      <c r="U472" s="52"/>
      <c r="V472" s="53"/>
      <c r="W472" s="54"/>
    </row>
    <row r="473" spans="19:23" x14ac:dyDescent="0.25">
      <c r="S473" s="31"/>
      <c r="T473" s="31"/>
      <c r="U473" s="52"/>
      <c r="V473" s="53"/>
      <c r="W473" s="54"/>
    </row>
    <row r="474" spans="19:23" x14ac:dyDescent="0.25">
      <c r="S474" s="31"/>
      <c r="T474" s="31"/>
      <c r="U474" s="52"/>
      <c r="V474" s="53"/>
      <c r="W474" s="54"/>
    </row>
    <row r="475" spans="19:23" x14ac:dyDescent="0.25">
      <c r="S475" s="31"/>
      <c r="T475" s="31"/>
      <c r="U475" s="52"/>
      <c r="V475" s="53"/>
      <c r="W475" s="54"/>
    </row>
    <row r="476" spans="19:23" x14ac:dyDescent="0.25">
      <c r="S476" s="31"/>
      <c r="T476" s="31"/>
      <c r="U476" s="52"/>
      <c r="V476" s="53"/>
      <c r="W476" s="54"/>
    </row>
    <row r="477" spans="19:23" x14ac:dyDescent="0.25">
      <c r="S477" s="31"/>
      <c r="T477" s="31"/>
      <c r="U477" s="52"/>
      <c r="V477" s="53"/>
      <c r="W477" s="54"/>
    </row>
    <row r="478" spans="19:23" x14ac:dyDescent="0.25">
      <c r="S478" s="31"/>
      <c r="T478" s="31"/>
      <c r="U478" s="52"/>
      <c r="V478" s="53"/>
      <c r="W478" s="54"/>
    </row>
    <row r="479" spans="19:23" x14ac:dyDescent="0.25">
      <c r="S479" s="31"/>
      <c r="T479" s="31"/>
      <c r="U479" s="52"/>
      <c r="V479" s="53"/>
      <c r="W479" s="54"/>
    </row>
    <row r="480" spans="19:23" x14ac:dyDescent="0.25">
      <c r="S480" s="31"/>
      <c r="T480" s="31"/>
      <c r="U480" s="52"/>
      <c r="V480" s="53"/>
      <c r="W480" s="54"/>
    </row>
    <row r="481" spans="19:23" x14ac:dyDescent="0.25">
      <c r="S481" s="31"/>
      <c r="T481" s="31"/>
      <c r="U481" s="52"/>
      <c r="V481" s="53"/>
      <c r="W481" s="54"/>
    </row>
    <row r="482" spans="19:23" x14ac:dyDescent="0.25">
      <c r="S482" s="31"/>
      <c r="T482" s="31"/>
      <c r="U482" s="52"/>
      <c r="V482" s="53"/>
      <c r="W482" s="54"/>
    </row>
    <row r="483" spans="19:23" x14ac:dyDescent="0.25">
      <c r="S483" s="31"/>
      <c r="T483" s="31"/>
      <c r="U483" s="52"/>
      <c r="V483" s="53"/>
      <c r="W483" s="54"/>
    </row>
    <row r="484" spans="19:23" x14ac:dyDescent="0.25">
      <c r="S484" s="31"/>
      <c r="T484" s="31"/>
      <c r="U484" s="52"/>
      <c r="V484" s="53"/>
      <c r="W484" s="54"/>
    </row>
    <row r="485" spans="19:23" x14ac:dyDescent="0.25">
      <c r="S485" s="31"/>
      <c r="T485" s="31"/>
      <c r="U485" s="52"/>
      <c r="V485" s="53"/>
      <c r="W485" s="54"/>
    </row>
    <row r="486" spans="19:23" x14ac:dyDescent="0.25">
      <c r="S486" s="31"/>
      <c r="T486" s="31"/>
      <c r="U486" s="52"/>
      <c r="V486" s="53"/>
      <c r="W486" s="54"/>
    </row>
    <row r="487" spans="19:23" x14ac:dyDescent="0.25">
      <c r="S487" s="31"/>
      <c r="T487" s="31"/>
      <c r="U487" s="52"/>
      <c r="V487" s="53"/>
      <c r="W487" s="54"/>
    </row>
    <row r="488" spans="19:23" x14ac:dyDescent="0.25">
      <c r="S488" s="31"/>
      <c r="T488" s="31"/>
      <c r="U488" s="52"/>
      <c r="V488" s="53"/>
      <c r="W488" s="54"/>
    </row>
    <row r="489" spans="19:23" x14ac:dyDescent="0.25">
      <c r="S489" s="31"/>
      <c r="T489" s="31"/>
      <c r="U489" s="52"/>
      <c r="V489" s="53"/>
      <c r="W489" s="54"/>
    </row>
    <row r="490" spans="19:23" x14ac:dyDescent="0.25">
      <c r="S490" s="31"/>
      <c r="T490" s="31"/>
      <c r="U490" s="52"/>
      <c r="V490" s="53"/>
      <c r="W490" s="54"/>
    </row>
    <row r="491" spans="19:23" x14ac:dyDescent="0.25">
      <c r="S491" s="31"/>
      <c r="T491" s="31"/>
      <c r="U491" s="52"/>
      <c r="V491" s="53"/>
      <c r="W491" s="54"/>
    </row>
    <row r="492" spans="19:23" x14ac:dyDescent="0.25">
      <c r="S492" s="31"/>
      <c r="T492" s="31"/>
      <c r="U492" s="52"/>
      <c r="V492" s="53"/>
      <c r="W492" s="54"/>
    </row>
    <row r="493" spans="19:23" x14ac:dyDescent="0.25">
      <c r="S493" s="31"/>
      <c r="T493" s="31"/>
      <c r="U493" s="52"/>
      <c r="V493" s="53"/>
      <c r="W493" s="54"/>
    </row>
    <row r="494" spans="19:23" x14ac:dyDescent="0.25">
      <c r="S494" s="31"/>
      <c r="T494" s="31"/>
      <c r="U494" s="52"/>
      <c r="V494" s="53"/>
      <c r="W494" s="54"/>
    </row>
    <row r="495" spans="19:23" x14ac:dyDescent="0.25">
      <c r="S495" s="31"/>
      <c r="T495" s="31"/>
      <c r="U495" s="52"/>
      <c r="V495" s="53"/>
      <c r="W495" s="54"/>
    </row>
    <row r="496" spans="19:23" x14ac:dyDescent="0.25">
      <c r="S496" s="31"/>
      <c r="T496" s="31"/>
      <c r="U496" s="52"/>
      <c r="V496" s="53"/>
      <c r="W496" s="54"/>
    </row>
    <row r="497" spans="19:23" x14ac:dyDescent="0.25">
      <c r="S497" s="31"/>
      <c r="T497" s="31"/>
      <c r="U497" s="52"/>
      <c r="V497" s="53"/>
      <c r="W497" s="54"/>
    </row>
    <row r="498" spans="19:23" x14ac:dyDescent="0.25">
      <c r="S498" s="31"/>
      <c r="T498" s="31"/>
      <c r="U498" s="52"/>
      <c r="V498" s="53"/>
      <c r="W498" s="54"/>
    </row>
    <row r="499" spans="19:23" x14ac:dyDescent="0.25">
      <c r="S499" s="31"/>
      <c r="T499" s="31"/>
      <c r="U499" s="52"/>
      <c r="V499" s="53"/>
      <c r="W499" s="54"/>
    </row>
    <row r="500" spans="19:23" x14ac:dyDescent="0.25">
      <c r="S500" s="31"/>
      <c r="T500" s="31"/>
      <c r="U500" s="52"/>
      <c r="V500" s="53"/>
      <c r="W500" s="54"/>
    </row>
    <row r="501" spans="19:23" x14ac:dyDescent="0.25">
      <c r="S501" s="31"/>
      <c r="T501" s="31"/>
      <c r="U501" s="52"/>
      <c r="V501" s="53"/>
      <c r="W501" s="54"/>
    </row>
    <row r="502" spans="19:23" x14ac:dyDescent="0.25">
      <c r="S502" s="31"/>
      <c r="T502" s="31"/>
      <c r="U502" s="52"/>
      <c r="V502" s="53"/>
      <c r="W502" s="54"/>
    </row>
    <row r="503" spans="19:23" x14ac:dyDescent="0.25">
      <c r="S503" s="31"/>
      <c r="T503" s="31"/>
      <c r="U503" s="52"/>
      <c r="V503" s="53"/>
      <c r="W503" s="54"/>
    </row>
    <row r="504" spans="19:23" x14ac:dyDescent="0.25">
      <c r="S504" s="31"/>
      <c r="T504" s="31"/>
      <c r="U504" s="52"/>
      <c r="V504" s="53"/>
      <c r="W504" s="54"/>
    </row>
    <row r="505" spans="19:23" x14ac:dyDescent="0.25">
      <c r="S505" s="31"/>
      <c r="T505" s="31"/>
      <c r="U505" s="52"/>
      <c r="V505" s="53"/>
      <c r="W505" s="54"/>
    </row>
    <row r="506" spans="19:23" x14ac:dyDescent="0.25">
      <c r="S506" s="31"/>
      <c r="T506" s="31"/>
      <c r="U506" s="52"/>
      <c r="V506" s="53"/>
      <c r="W506" s="54"/>
    </row>
    <row r="507" spans="19:23" x14ac:dyDescent="0.25">
      <c r="S507" s="31"/>
      <c r="T507" s="31"/>
      <c r="U507" s="52"/>
      <c r="V507" s="53"/>
      <c r="W507" s="54"/>
    </row>
    <row r="508" spans="19:23" x14ac:dyDescent="0.25">
      <c r="S508" s="31"/>
      <c r="T508" s="31"/>
      <c r="U508" s="52"/>
      <c r="V508" s="53"/>
      <c r="W508" s="54"/>
    </row>
    <row r="509" spans="19:23" x14ac:dyDescent="0.25">
      <c r="S509" s="31"/>
      <c r="T509" s="31"/>
      <c r="U509" s="52"/>
      <c r="V509" s="53"/>
      <c r="W509" s="54"/>
    </row>
    <row r="510" spans="19:23" x14ac:dyDescent="0.25">
      <c r="S510" s="31"/>
      <c r="T510" s="31"/>
      <c r="U510" s="52"/>
      <c r="V510" s="53"/>
      <c r="W510" s="54"/>
    </row>
    <row r="511" spans="19:23" x14ac:dyDescent="0.25">
      <c r="S511" s="31"/>
      <c r="T511" s="31"/>
      <c r="U511" s="52"/>
      <c r="V511" s="53"/>
      <c r="W511" s="54"/>
    </row>
    <row r="512" spans="19:23" x14ac:dyDescent="0.25">
      <c r="S512" s="31"/>
      <c r="T512" s="31"/>
      <c r="U512" s="52"/>
      <c r="V512" s="53"/>
      <c r="W512" s="54"/>
    </row>
    <row r="513" spans="19:23" x14ac:dyDescent="0.25">
      <c r="S513" s="31"/>
      <c r="T513" s="31"/>
      <c r="U513" s="52"/>
      <c r="V513" s="53"/>
      <c r="W513" s="54"/>
    </row>
    <row r="514" spans="19:23" x14ac:dyDescent="0.25">
      <c r="S514" s="31"/>
      <c r="T514" s="31"/>
      <c r="U514" s="52"/>
      <c r="V514" s="53"/>
      <c r="W514" s="54"/>
    </row>
    <row r="515" spans="19:23" x14ac:dyDescent="0.25">
      <c r="S515" s="31"/>
      <c r="T515" s="31"/>
      <c r="U515" s="52"/>
      <c r="V515" s="53"/>
      <c r="W515" s="54"/>
    </row>
    <row r="516" spans="19:23" x14ac:dyDescent="0.25">
      <c r="S516" s="31"/>
      <c r="T516" s="31"/>
      <c r="U516" s="52"/>
      <c r="V516" s="53"/>
      <c r="W516" s="54"/>
    </row>
    <row r="517" spans="19:23" x14ac:dyDescent="0.25">
      <c r="S517" s="31"/>
      <c r="T517" s="31"/>
      <c r="U517" s="52"/>
      <c r="V517" s="53"/>
      <c r="W517" s="54"/>
    </row>
    <row r="518" spans="19:23" x14ac:dyDescent="0.25">
      <c r="S518" s="31"/>
      <c r="T518" s="31"/>
      <c r="U518" s="52"/>
      <c r="V518" s="53"/>
      <c r="W518" s="54"/>
    </row>
    <row r="519" spans="19:23" x14ac:dyDescent="0.25">
      <c r="S519" s="31"/>
      <c r="T519" s="31"/>
      <c r="U519" s="52"/>
      <c r="V519" s="53"/>
      <c r="W519" s="54"/>
    </row>
    <row r="520" spans="19:23" x14ac:dyDescent="0.25">
      <c r="S520" s="31"/>
      <c r="T520" s="31"/>
      <c r="U520" s="52"/>
      <c r="V520" s="53"/>
      <c r="W520" s="54"/>
    </row>
    <row r="521" spans="19:23" x14ac:dyDescent="0.25">
      <c r="S521" s="31"/>
      <c r="T521" s="31"/>
      <c r="U521" s="52"/>
      <c r="V521" s="53"/>
      <c r="W521" s="54"/>
    </row>
    <row r="522" spans="19:23" x14ac:dyDescent="0.25">
      <c r="S522" s="31"/>
      <c r="T522" s="31"/>
      <c r="U522" s="52"/>
      <c r="V522" s="53"/>
      <c r="W522" s="54"/>
    </row>
    <row r="523" spans="19:23" x14ac:dyDescent="0.25">
      <c r="S523" s="31"/>
      <c r="T523" s="31"/>
      <c r="U523" s="52"/>
      <c r="V523" s="53"/>
      <c r="W523" s="54"/>
    </row>
    <row r="524" spans="19:23" x14ac:dyDescent="0.25">
      <c r="S524" s="31"/>
      <c r="T524" s="31"/>
      <c r="U524" s="52"/>
      <c r="V524" s="53"/>
      <c r="W524" s="54"/>
    </row>
    <row r="525" spans="19:23" x14ac:dyDescent="0.25">
      <c r="S525" s="31"/>
      <c r="T525" s="31"/>
      <c r="U525" s="52"/>
      <c r="V525" s="53"/>
      <c r="W525" s="54"/>
    </row>
    <row r="526" spans="19:23" x14ac:dyDescent="0.25">
      <c r="S526" s="31"/>
      <c r="T526" s="31"/>
      <c r="U526" s="52"/>
      <c r="V526" s="53"/>
      <c r="W526" s="54"/>
    </row>
    <row r="527" spans="19:23" x14ac:dyDescent="0.25">
      <c r="S527" s="31"/>
      <c r="T527" s="31"/>
      <c r="U527" s="52"/>
      <c r="V527" s="53"/>
      <c r="W527" s="54"/>
    </row>
    <row r="528" spans="19:23" x14ac:dyDescent="0.25">
      <c r="S528" s="31"/>
      <c r="T528" s="31"/>
      <c r="U528" s="52"/>
      <c r="V528" s="53"/>
      <c r="W528" s="54"/>
    </row>
    <row r="529" spans="19:23" x14ac:dyDescent="0.25">
      <c r="S529" s="31"/>
      <c r="T529" s="31"/>
      <c r="U529" s="52"/>
      <c r="V529" s="53"/>
      <c r="W529" s="54"/>
    </row>
    <row r="530" spans="19:23" x14ac:dyDescent="0.25">
      <c r="S530" s="31" t="s">
        <v>85</v>
      </c>
      <c r="T530" s="31" t="s">
        <v>85</v>
      </c>
      <c r="U530" s="52"/>
      <c r="V530" s="55"/>
      <c r="W530" s="54"/>
    </row>
  </sheetData>
  <sheetProtection algorithmName="SHA-512" hashValue="+rSvhVLw9PYMK2VYDBrfe62d1UymaxJkGAiL4ujAeX6UMtMo5AubZpVLrzZJDp0F4PalkFdeqjUZz8gJpLUrWg==" saltValue="46N/oqWY7z5qJt7Rww1B0g==" spinCount="100000" sheet="1" objects="1" scenarios="1" formatCells="0" formatColumns="0" formatRows="0"/>
  <mergeCells count="22">
    <mergeCell ref="B1:F1"/>
    <mergeCell ref="B4:E4"/>
    <mergeCell ref="R152:X152"/>
    <mergeCell ref="B16:C16"/>
    <mergeCell ref="B17:C17"/>
    <mergeCell ref="B18:C18"/>
    <mergeCell ref="B19:C19"/>
    <mergeCell ref="B5:D5"/>
    <mergeCell ref="D16:E16"/>
    <mergeCell ref="D17:E17"/>
    <mergeCell ref="D18:E18"/>
    <mergeCell ref="D19:E19"/>
    <mergeCell ref="D20:E20"/>
    <mergeCell ref="B20:C20"/>
    <mergeCell ref="B21:C21"/>
    <mergeCell ref="B22:C22"/>
    <mergeCell ref="H3:J3"/>
    <mergeCell ref="B23:C23"/>
    <mergeCell ref="R234:X234"/>
    <mergeCell ref="D21:E21"/>
    <mergeCell ref="D22:E22"/>
    <mergeCell ref="D23:E23"/>
  </mergeCells>
  <dataValidations count="9">
    <dataValidation allowBlank="1" showInputMessage="1" showErrorMessage="1" prompt="Modifique la formula de acuerdo a como digitó la tarifa de ICA en la celda del lado izquierdo." sqref="F8"/>
    <dataValidation type="list" allowBlank="1" showInputMessage="1" showErrorMessage="1" prompt="Seleccione de la lista el concepto de retefuente_x000a_" sqref="C7">
      <formula1>$S$153:$S$217</formula1>
    </dataValidation>
    <dataValidation type="list" allowBlank="1" showInputMessage="1" showErrorMessage="1" prompt="Seleccione de la lista el concepto. Si requiere puede actualizar la tabla o lista de tarifas. Si no aplica reteica, deje en blanco esta celda." sqref="C8">
      <formula1>$S$235:$S$530</formula1>
    </dataValidation>
    <dataValidation type="list" allowBlank="1" showInputMessage="1" showErrorMessage="1" prompt="Seleccione SI o NO el que calcula la retención, es Agente retenedor de IVA" sqref="C12">
      <formula1>$A$37:$A$38</formula1>
    </dataValidation>
    <dataValidation allowBlank="1" showInputMessage="1" showErrorMessage="1" prompt="Digite la base de Rete ICA o déjela amarrada a la base de retefuente tal como la tenemos por defecto, dependiendo del municipio respectivo. Pero podrá modificar la base en RETEICA si no es la misma de retefuente renta." sqref="D8"/>
    <dataValidation allowBlank="1" showInputMessage="1" showErrorMessage="1" prompt="Digite el valor de la compra del bien o servicio" sqref="F4"/>
    <dataValidation allowBlank="1" showInputMessage="1" showErrorMessage="1" prompt="Tarifa de IVA al cual está gravado el producto" sqref="E5"/>
    <dataValidation allowBlank="1" showInputMessage="1" showErrorMessage="1" prompt="Digite la tarifa sin signo de %" sqref="W235:W249"/>
    <dataValidation allowBlank="1" showInputMessage="1" showErrorMessage="1" prompt="Borre el % si al tercero no se le aplica Rete IVA" sqref="E9"/>
  </dataValidations>
  <printOptions horizontalCentered="1"/>
  <pageMargins left="0.31496062992125984" right="0.31496062992125984" top="0.55118110236220474" bottom="0.35433070866141736" header="0.31496062992125984" footer="0.31496062992125984"/>
  <pageSetup scale="90" orientation="portrait" horizontalDpi="0" verticalDpi="0" r:id="rId1"/>
  <headerFooter>
    <oddFooter>&amp;L&amp;D&amp;T&amp;Cwww.consultorcontable.com&amp;RLiquidador de Retenciones en la fuente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Menú</vt:lpstr>
      <vt:lpstr>.</vt:lpstr>
      <vt:lpstr>Manual</vt:lpstr>
      <vt:lpstr>Automática</vt:lpstr>
      <vt:lpstr>Automática!Área_de_impresión</vt:lpstr>
      <vt:lpstr>Manual!Área_de_impresión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Dussan</dc:creator>
  <cp:lastModifiedBy>carlos diaz</cp:lastModifiedBy>
  <cp:lastPrinted>2022-08-30T01:34:25Z</cp:lastPrinted>
  <dcterms:created xsi:type="dcterms:W3CDTF">2021-10-05T15:26:46Z</dcterms:created>
  <dcterms:modified xsi:type="dcterms:W3CDTF">2025-07-03T19:16:07Z</dcterms:modified>
</cp:coreProperties>
</file>