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k\Desktop\CUENTAS Y DESCUENTOS\"/>
    </mc:Choice>
  </mc:AlternateContent>
  <xr:revisionPtr revIDLastSave="0" documentId="13_ncr:1_{52F645D1-FE16-46FC-A74D-847C46F4A22E}" xr6:coauthVersionLast="47" xr6:coauthVersionMax="47" xr10:uidLastSave="{00000000-0000-0000-0000-000000000000}"/>
  <bookViews>
    <workbookView xWindow="-108" yWindow="-108" windowWidth="23256" windowHeight="12456" tabRatio="862" xr2:uid="{00000000-000D-0000-FFFF-FFFF00000000}"/>
  </bookViews>
  <sheets>
    <sheet name="RELACION DE PAGOS" sheetId="2" r:id="rId1"/>
    <sheet name="LUIS" sheetId="16" r:id="rId2"/>
    <sheet name="LUIS MANUEL" sheetId="3" r:id="rId3"/>
    <sheet name="NELSON" sheetId="4" r:id="rId4"/>
    <sheet name="ANDRES DE JESUS" sheetId="5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J8" i="2"/>
  <c r="J7" i="2"/>
  <c r="J6" i="2"/>
  <c r="J5" i="2"/>
  <c r="J4" i="2"/>
  <c r="I7" i="2" l="1"/>
  <c r="I6" i="2"/>
  <c r="I4" i="2"/>
  <c r="I5" i="2"/>
  <c r="H4" i="2"/>
  <c r="K8" i="2"/>
  <c r="F8" i="2" l="1"/>
  <c r="H8" i="2" s="1"/>
  <c r="I8" i="2"/>
  <c r="C4" i="5"/>
  <c r="D4" i="5"/>
  <c r="E4" i="5"/>
  <c r="G4" i="5"/>
  <c r="K4" i="5"/>
  <c r="M4" i="5"/>
  <c r="N4" i="5"/>
  <c r="O4" i="5"/>
  <c r="P4" i="5"/>
  <c r="B4" i="5"/>
  <c r="C4" i="4"/>
  <c r="D4" i="4"/>
  <c r="E4" i="4"/>
  <c r="G4" i="4"/>
  <c r="K4" i="4"/>
  <c r="M4" i="4"/>
  <c r="N4" i="4"/>
  <c r="O4" i="4"/>
  <c r="P4" i="4"/>
  <c r="B4" i="4"/>
  <c r="C4" i="3"/>
  <c r="D4" i="3"/>
  <c r="E4" i="3"/>
  <c r="G4" i="3"/>
  <c r="K4" i="3"/>
  <c r="M4" i="3"/>
  <c r="N4" i="3"/>
  <c r="O4" i="3"/>
  <c r="P4" i="3"/>
  <c r="B4" i="3"/>
  <c r="C4" i="16"/>
  <c r="D4" i="16"/>
  <c r="E4" i="16"/>
  <c r="G4" i="16"/>
  <c r="J4" i="16"/>
  <c r="K4" i="16"/>
  <c r="M4" i="16"/>
  <c r="N4" i="16"/>
  <c r="O4" i="16"/>
  <c r="P4" i="16"/>
  <c r="B4" i="16"/>
  <c r="F4" i="5" l="1"/>
  <c r="F4" i="3"/>
  <c r="F4" i="4"/>
  <c r="L5" i="4" l="1"/>
  <c r="I4" i="5"/>
  <c r="H5" i="2"/>
  <c r="K6" i="5"/>
  <c r="L5" i="5"/>
  <c r="K6" i="4"/>
  <c r="K6" i="3"/>
  <c r="L5" i="3"/>
  <c r="K6" i="16"/>
  <c r="J6" i="16"/>
  <c r="L5" i="16"/>
  <c r="H4" i="3" l="1"/>
  <c r="F6" i="4"/>
  <c r="H6" i="4" s="1"/>
  <c r="F6" i="5"/>
  <c r="H6" i="5" s="1"/>
  <c r="H7" i="2"/>
  <c r="J4" i="5" s="1"/>
  <c r="J6" i="5" s="1"/>
  <c r="J4" i="3" l="1"/>
  <c r="J6" i="3" s="1"/>
  <c r="L7" i="2"/>
  <c r="L4" i="5" s="1"/>
  <c r="H4" i="5"/>
  <c r="F4" i="16"/>
  <c r="F6" i="16" s="1"/>
  <c r="H6" i="16" s="1"/>
  <c r="L5" i="2"/>
  <c r="L4" i="3" s="1"/>
  <c r="L6" i="3" s="1"/>
  <c r="I4" i="3"/>
  <c r="I6" i="3" s="1"/>
  <c r="H4" i="16"/>
  <c r="F6" i="3"/>
  <c r="H6" i="3" s="1"/>
  <c r="I6" i="5"/>
  <c r="I4" i="4"/>
  <c r="I6" i="4" s="1"/>
  <c r="H6" i="2"/>
  <c r="H4" i="4" l="1"/>
  <c r="I4" i="16"/>
  <c r="I6" i="16" s="1"/>
  <c r="L6" i="5"/>
  <c r="L6" i="2"/>
  <c r="L4" i="4" s="1"/>
  <c r="L6" i="4" s="1"/>
  <c r="J4" i="4" l="1"/>
  <c r="J6" i="4" s="1"/>
  <c r="L8" i="2"/>
  <c r="L4" i="16"/>
  <c r="L6" i="16" s="1"/>
</calcChain>
</file>

<file path=xl/sharedStrings.xml><?xml version="1.0" encoding="utf-8"?>
<sst xmlns="http://schemas.openxmlformats.org/spreadsheetml/2006/main" count="120" uniqueCount="35">
  <si>
    <t>RELACION DE PAGOS</t>
  </si>
  <si>
    <t>ITEM</t>
  </si>
  <si>
    <t>CEDULA</t>
  </si>
  <si>
    <t>APELLIDO</t>
  </si>
  <si>
    <t>NOMBRE</t>
  </si>
  <si>
    <t>VALOR</t>
  </si>
  <si>
    <t xml:space="preserve">Retencion </t>
  </si>
  <si>
    <t xml:space="preserve">Valor </t>
  </si>
  <si>
    <t>Aporte-Gastos</t>
  </si>
  <si>
    <t>Vr. A PAGAR</t>
  </si>
  <si>
    <t>BANCO</t>
  </si>
  <si>
    <t xml:space="preserve">TIPO </t>
  </si>
  <si>
    <t>No. De Cuenta</t>
  </si>
  <si>
    <t>RECIBI CONFORME - FIRMA</t>
  </si>
  <si>
    <t>TOTALES</t>
  </si>
  <si>
    <t xml:space="preserve"> </t>
  </si>
  <si>
    <t>4 X 1000</t>
  </si>
  <si>
    <t>Prestamo-Anticipo</t>
  </si>
  <si>
    <t>BANCOLOMBIA</t>
  </si>
  <si>
    <t>AHORRO</t>
  </si>
  <si>
    <t>EPIAYU</t>
  </si>
  <si>
    <t>PALMAR</t>
  </si>
  <si>
    <t>09658030440</t>
  </si>
  <si>
    <t>LUIS MANUEL</t>
  </si>
  <si>
    <t>63167278983</t>
  </si>
  <si>
    <t>PEROZO</t>
  </si>
  <si>
    <t>61709358072</t>
  </si>
  <si>
    <t>ANDRES DE JESUS</t>
  </si>
  <si>
    <t>91275942664</t>
  </si>
  <si>
    <t>LUIS EMIRO</t>
  </si>
  <si>
    <t>NELSON ENRIQUE</t>
  </si>
  <si>
    <t>DURAN</t>
  </si>
  <si>
    <t>CUENTA N 15 FINAL ICBF 8 DE ABRIL</t>
  </si>
  <si>
    <t>ANTICIPO ANTERIOR</t>
  </si>
  <si>
    <t>EL DESCUENTO DEL 10% QUE SE HACE A LA ASOCIACION CORRESPONDE AL VALOR DE LAS 2 CUENTAS EL ANTICIPO Y LA FINAL. A LA LIQUIDACION DEL ANTICIPO NO SE LE HIZO EL DESCUENTO DE LA ASOCIACION POR LO TANTO SE LE HACE EN ESTA LIQUIDACION 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</si>
</sst>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2" xfId="0" applyFont="1" applyBorder="1"/>
    <xf numFmtId="0" fontId="4" fillId="0" borderId="7" xfId="0" applyFont="1" applyBorder="1"/>
    <xf numFmtId="0" fontId="4" fillId="0" borderId="8" xfId="0" applyFont="1" applyBorder="1"/>
    <xf numFmtId="49" fontId="4" fillId="0" borderId="9" xfId="0" applyNumberFormat="1" applyFont="1" applyBorder="1"/>
    <xf numFmtId="0" fontId="0" fillId="0" borderId="8" xfId="0" applyBorder="1"/>
    <xf numFmtId="0" fontId="4" fillId="0" borderId="0" xfId="0" applyFont="1"/>
    <xf numFmtId="41" fontId="0" fillId="0" borderId="0" xfId="0" applyNumberFormat="1"/>
    <xf numFmtId="0" fontId="4" fillId="0" borderId="12" xfId="0" applyFont="1" applyBorder="1"/>
    <xf numFmtId="0" fontId="4" fillId="0" borderId="13" xfId="0" applyFont="1" applyBorder="1"/>
    <xf numFmtId="9" fontId="3" fillId="0" borderId="13" xfId="0" applyNumberFormat="1" applyFont="1" applyBorder="1"/>
    <xf numFmtId="41" fontId="4" fillId="0" borderId="6" xfId="1" applyFont="1" applyFill="1" applyBorder="1"/>
    <xf numFmtId="41" fontId="4" fillId="0" borderId="8" xfId="1" applyFont="1" applyFill="1" applyBorder="1"/>
    <xf numFmtId="0" fontId="4" fillId="0" borderId="9" xfId="0" applyFont="1" applyBorder="1"/>
    <xf numFmtId="9" fontId="4" fillId="0" borderId="7" xfId="0" applyNumberFormat="1" applyFont="1" applyBorder="1"/>
    <xf numFmtId="0" fontId="4" fillId="0" borderId="4" xfId="0" applyFont="1" applyBorder="1"/>
    <xf numFmtId="49" fontId="4" fillId="0" borderId="4" xfId="0" applyNumberFormat="1" applyFont="1" applyBorder="1"/>
    <xf numFmtId="164" fontId="3" fillId="0" borderId="3" xfId="2" applyFont="1" applyBorder="1"/>
    <xf numFmtId="164" fontId="4" fillId="0" borderId="5" xfId="2" applyFont="1" applyFill="1" applyBorder="1"/>
    <xf numFmtId="164" fontId="3" fillId="0" borderId="13" xfId="2" applyFont="1" applyBorder="1"/>
    <xf numFmtId="164" fontId="0" fillId="0" borderId="0" xfId="2" applyFont="1"/>
    <xf numFmtId="164" fontId="3" fillId="0" borderId="2" xfId="2" applyFont="1" applyBorder="1"/>
    <xf numFmtId="164" fontId="4" fillId="0" borderId="9" xfId="2" applyFont="1" applyFill="1" applyBorder="1"/>
    <xf numFmtId="164" fontId="3" fillId="0" borderId="14" xfId="2" applyFont="1" applyBorder="1"/>
    <xf numFmtId="164" fontId="4" fillId="0" borderId="8" xfId="2" applyFont="1" applyFill="1" applyBorder="1"/>
    <xf numFmtId="0" fontId="4" fillId="2" borderId="4" xfId="0" applyFont="1" applyFill="1" applyBorder="1"/>
    <xf numFmtId="3" fontId="4" fillId="2" borderId="4" xfId="1" applyNumberFormat="1" applyFont="1" applyFill="1" applyBorder="1"/>
    <xf numFmtId="49" fontId="4" fillId="2" borderId="4" xfId="0" applyNumberFormat="1" applyFont="1" applyFill="1" applyBorder="1"/>
    <xf numFmtId="0" fontId="4" fillId="2" borderId="4" xfId="1" applyNumberFormat="1" applyFont="1" applyFill="1" applyBorder="1"/>
    <xf numFmtId="164" fontId="3" fillId="0" borderId="0" xfId="2" applyFont="1"/>
    <xf numFmtId="164" fontId="3" fillId="0" borderId="1" xfId="2" applyFont="1" applyBorder="1"/>
    <xf numFmtId="164" fontId="4" fillId="0" borderId="6" xfId="2" applyFont="1" applyFill="1" applyBorder="1"/>
    <xf numFmtId="164" fontId="4" fillId="0" borderId="7" xfId="2" applyFont="1" applyFill="1" applyBorder="1"/>
    <xf numFmtId="164" fontId="3" fillId="0" borderId="4" xfId="2" applyFont="1" applyBorder="1"/>
    <xf numFmtId="165" fontId="4" fillId="0" borderId="4" xfId="1" applyNumberFormat="1" applyFont="1" applyFill="1" applyBorder="1"/>
    <xf numFmtId="0" fontId="4" fillId="2" borderId="0" xfId="0" applyFont="1" applyFill="1"/>
    <xf numFmtId="165" fontId="4" fillId="0" borderId="0" xfId="0" applyNumberFormat="1" applyFont="1"/>
    <xf numFmtId="41" fontId="4" fillId="0" borderId="0" xfId="0" applyNumberFormat="1" applyFont="1"/>
    <xf numFmtId="165" fontId="4" fillId="0" borderId="4" xfId="0" applyNumberFormat="1" applyFont="1" applyBorder="1"/>
    <xf numFmtId="165" fontId="4" fillId="0" borderId="13" xfId="1" applyNumberFormat="1" applyFont="1" applyBorder="1"/>
    <xf numFmtId="165" fontId="4" fillId="2" borderId="4" xfId="1" applyNumberFormat="1" applyFont="1" applyFill="1" applyBorder="1"/>
    <xf numFmtId="166" fontId="4" fillId="0" borderId="4" xfId="0" applyNumberFormat="1" applyFont="1" applyBorder="1"/>
    <xf numFmtId="166" fontId="4" fillId="0" borderId="0" xfId="0" applyNumberFormat="1" applyFont="1"/>
    <xf numFmtId="41" fontId="4" fillId="0" borderId="10" xfId="1" applyFont="1" applyBorder="1" applyAlignment="1">
      <alignment horizontal="center"/>
    </xf>
    <xf numFmtId="41" fontId="4" fillId="0" borderId="11" xfId="1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41" fontId="3" fillId="0" borderId="10" xfId="1" applyFont="1" applyBorder="1" applyAlignment="1">
      <alignment horizontal="center"/>
    </xf>
    <xf numFmtId="41" fontId="3" fillId="0" borderId="11" xfId="1" applyFont="1" applyBorder="1" applyAlignment="1">
      <alignment horizontal="center"/>
    </xf>
    <xf numFmtId="0" fontId="4" fillId="3" borderId="0" xfId="0" applyFont="1" applyFill="1"/>
    <xf numFmtId="0" fontId="4" fillId="4" borderId="15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3">
    <cellStyle name="Millares [0]" xfId="1" builtinId="6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showGridLines="0" tabSelected="1" workbookViewId="0">
      <selection activeCell="F17" sqref="F17"/>
    </sheetView>
  </sheetViews>
  <sheetFormatPr baseColWidth="10" defaultColWidth="10.6640625" defaultRowHeight="15" x14ac:dyDescent="0.25"/>
  <cols>
    <col min="1" max="1" width="6.6640625" style="11" bestFit="1" customWidth="1"/>
    <col min="2" max="2" width="23.44140625" style="11" bestFit="1" customWidth="1"/>
    <col min="3" max="3" width="15.109375" style="11" bestFit="1" customWidth="1"/>
    <col min="4" max="4" width="20" style="11" bestFit="1" customWidth="1"/>
    <col min="5" max="5" width="25.88671875" style="11" bestFit="1" customWidth="1"/>
    <col min="6" max="6" width="18.88671875" style="41" bestFit="1" customWidth="1"/>
    <col min="7" max="7" width="13.109375" style="47" bestFit="1" customWidth="1"/>
    <col min="8" max="8" width="17.5546875" style="11" bestFit="1" customWidth="1"/>
    <col min="9" max="9" width="22.109375" style="11" customWidth="1"/>
    <col min="10" max="10" width="17.5546875" style="11" bestFit="1" customWidth="1"/>
    <col min="11" max="11" width="19" style="11" bestFit="1" customWidth="1"/>
    <col min="12" max="12" width="18.77734375" style="11" bestFit="1" customWidth="1"/>
    <col min="13" max="13" width="35.6640625" style="11" bestFit="1" customWidth="1"/>
    <col min="14" max="14" width="12.88671875" style="11" customWidth="1"/>
    <col min="15" max="15" width="21.6640625" style="11" customWidth="1"/>
    <col min="16" max="16" width="44" style="11" bestFit="1" customWidth="1"/>
    <col min="17" max="16384" width="10.6640625" style="11"/>
  </cols>
  <sheetData>
    <row r="1" spans="1:16" ht="15.6" customHeight="1" x14ac:dyDescent="0.25">
      <c r="A1" s="50" t="s">
        <v>32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6.2" customHeight="1" thickBot="1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5.6" thickBot="1" x14ac:dyDescent="0.3">
      <c r="A3" s="20" t="s">
        <v>1</v>
      </c>
      <c r="B3" s="20" t="s">
        <v>2</v>
      </c>
      <c r="C3" s="20" t="s">
        <v>3</v>
      </c>
      <c r="D3" s="20" t="s">
        <v>3</v>
      </c>
      <c r="E3" s="20" t="s">
        <v>4</v>
      </c>
      <c r="F3" s="43" t="s">
        <v>5</v>
      </c>
      <c r="G3" s="46" t="s">
        <v>6</v>
      </c>
      <c r="H3" s="20" t="s">
        <v>7</v>
      </c>
      <c r="I3" s="20" t="s">
        <v>16</v>
      </c>
      <c r="J3" s="20" t="s">
        <v>8</v>
      </c>
      <c r="K3" s="20" t="s">
        <v>17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</row>
    <row r="4" spans="1:16" ht="15.6" thickBot="1" x14ac:dyDescent="0.3">
      <c r="A4" s="20">
        <v>1</v>
      </c>
      <c r="B4" s="11">
        <v>1124530144</v>
      </c>
      <c r="C4" s="20" t="s">
        <v>21</v>
      </c>
      <c r="D4" s="20" t="s">
        <v>21</v>
      </c>
      <c r="E4" s="11" t="s">
        <v>29</v>
      </c>
      <c r="F4" s="39">
        <v>5333332</v>
      </c>
      <c r="G4" s="46">
        <v>0.01</v>
      </c>
      <c r="H4" s="39">
        <f>F4*G4</f>
        <v>53333.32</v>
      </c>
      <c r="I4" s="39">
        <f>F4*0.004</f>
        <v>21333.328000000001</v>
      </c>
      <c r="J4" s="39">
        <f>(F4+B13-H4-I4)*0.1</f>
        <v>1038586.5352</v>
      </c>
      <c r="K4" s="39"/>
      <c r="L4" s="39">
        <f>+F4-H4-J4-I4-K4</f>
        <v>4220078.8168000001</v>
      </c>
      <c r="M4" s="20" t="s">
        <v>18</v>
      </c>
      <c r="N4" s="20" t="s">
        <v>19</v>
      </c>
      <c r="O4" s="21" t="s">
        <v>22</v>
      </c>
      <c r="P4" s="20"/>
    </row>
    <row r="5" spans="1:16" s="40" customFormat="1" ht="15.6" thickBot="1" x14ac:dyDescent="0.3">
      <c r="A5" s="30">
        <v>2</v>
      </c>
      <c r="B5" s="31">
        <v>1237444144</v>
      </c>
      <c r="C5" s="30" t="s">
        <v>21</v>
      </c>
      <c r="D5" s="20" t="s">
        <v>21</v>
      </c>
      <c r="E5" s="30" t="s">
        <v>23</v>
      </c>
      <c r="F5" s="39">
        <v>4266666</v>
      </c>
      <c r="G5" s="46">
        <v>0.01</v>
      </c>
      <c r="H5" s="45">
        <f t="shared" ref="H5:H7" si="0">+F5*G5</f>
        <v>42666.66</v>
      </c>
      <c r="I5" s="39">
        <f t="shared" ref="I5:I7" si="1">F5*0.004</f>
        <v>17066.664000000001</v>
      </c>
      <c r="J5" s="39">
        <f>(F5+B14-H5-I5)*0.1</f>
        <v>805233.26760000002</v>
      </c>
      <c r="K5" s="39"/>
      <c r="L5" s="45">
        <f t="shared" ref="L5:L7" si="2">+F5-H5-J5-I5-K5</f>
        <v>3401699.4084000001</v>
      </c>
      <c r="M5" s="20" t="s">
        <v>18</v>
      </c>
      <c r="N5" s="20" t="s">
        <v>19</v>
      </c>
      <c r="O5" s="32" t="s">
        <v>24</v>
      </c>
      <c r="P5" s="30"/>
    </row>
    <row r="6" spans="1:16" s="40" customFormat="1" ht="15.6" thickBot="1" x14ac:dyDescent="0.3">
      <c r="A6" s="30">
        <v>3</v>
      </c>
      <c r="B6" s="33">
        <v>1006914616</v>
      </c>
      <c r="C6" s="20" t="s">
        <v>25</v>
      </c>
      <c r="D6" s="20" t="s">
        <v>31</v>
      </c>
      <c r="E6" s="20" t="s">
        <v>30</v>
      </c>
      <c r="F6" s="39">
        <v>2666000</v>
      </c>
      <c r="G6" s="46">
        <v>0.01</v>
      </c>
      <c r="H6" s="45">
        <f t="shared" si="0"/>
        <v>26660</v>
      </c>
      <c r="I6" s="39">
        <f t="shared" si="1"/>
        <v>10664</v>
      </c>
      <c r="J6" s="39">
        <f>(F6+B15-H6-I6)*0.1</f>
        <v>519227.60000000003</v>
      </c>
      <c r="K6" s="39"/>
      <c r="L6" s="45">
        <f t="shared" si="2"/>
        <v>2109448.4</v>
      </c>
      <c r="M6" s="30" t="s">
        <v>18</v>
      </c>
      <c r="N6" s="30" t="s">
        <v>19</v>
      </c>
      <c r="O6" s="32" t="s">
        <v>26</v>
      </c>
      <c r="P6" s="30"/>
    </row>
    <row r="7" spans="1:16" s="40" customFormat="1" ht="15.6" thickBot="1" x14ac:dyDescent="0.3">
      <c r="A7" s="30">
        <v>4</v>
      </c>
      <c r="B7" s="31">
        <v>1124014182</v>
      </c>
      <c r="C7" s="30" t="s">
        <v>21</v>
      </c>
      <c r="D7" s="30" t="s">
        <v>20</v>
      </c>
      <c r="E7" s="30" t="s">
        <v>27</v>
      </c>
      <c r="F7" s="39">
        <v>2666000</v>
      </c>
      <c r="G7" s="46">
        <v>0.01</v>
      </c>
      <c r="H7" s="45">
        <f t="shared" si="0"/>
        <v>26660</v>
      </c>
      <c r="I7" s="39">
        <f t="shared" si="1"/>
        <v>10664</v>
      </c>
      <c r="J7" s="39">
        <f>(F7+B16-H7-I7)*0.1</f>
        <v>519227.60000000003</v>
      </c>
      <c r="K7" s="39"/>
      <c r="L7" s="45">
        <f t="shared" si="2"/>
        <v>2109448.4</v>
      </c>
      <c r="M7" s="30" t="s">
        <v>18</v>
      </c>
      <c r="N7" s="30" t="s">
        <v>19</v>
      </c>
      <c r="O7" s="32" t="s">
        <v>28</v>
      </c>
      <c r="P7" s="30"/>
    </row>
    <row r="8" spans="1:16" ht="15.6" thickBot="1" x14ac:dyDescent="0.3">
      <c r="A8" s="14"/>
      <c r="B8" s="48" t="s">
        <v>14</v>
      </c>
      <c r="C8" s="49"/>
      <c r="D8" s="49"/>
      <c r="E8" s="49"/>
      <c r="F8" s="44">
        <f>SUM(F4:F7)</f>
        <v>14931998</v>
      </c>
      <c r="G8" s="46">
        <v>0.01</v>
      </c>
      <c r="H8" s="44">
        <f>+F8*G8</f>
        <v>149319.98000000001</v>
      </c>
      <c r="I8" s="44">
        <f>SUM(I4:I7)</f>
        <v>59727.991999999998</v>
      </c>
      <c r="J8" s="44">
        <f>SUM(J4:J7)</f>
        <v>2882275.0028000004</v>
      </c>
      <c r="K8" s="44">
        <f>SUM(K4:K7)</f>
        <v>0</v>
      </c>
      <c r="L8" s="44">
        <f>SUM(L4:L7)</f>
        <v>11840675.0252</v>
      </c>
    </row>
    <row r="10" spans="1:16" x14ac:dyDescent="0.25">
      <c r="F10" s="41" t="s">
        <v>15</v>
      </c>
      <c r="L10" s="42"/>
    </row>
    <row r="12" spans="1:16" ht="15.6" thickBot="1" x14ac:dyDescent="0.3">
      <c r="B12" s="55" t="s">
        <v>33</v>
      </c>
    </row>
    <row r="13" spans="1:16" ht="15.6" thickBot="1" x14ac:dyDescent="0.3">
      <c r="B13" s="39">
        <v>5127200</v>
      </c>
      <c r="D13" s="41"/>
      <c r="E13" s="56" t="s">
        <v>34</v>
      </c>
      <c r="F13" s="57"/>
      <c r="G13" s="57"/>
      <c r="H13" s="57"/>
      <c r="I13" s="57"/>
      <c r="J13" s="57"/>
      <c r="K13" s="57"/>
      <c r="L13" s="57"/>
    </row>
    <row r="14" spans="1:16" ht="15.6" thickBot="1" x14ac:dyDescent="0.3">
      <c r="B14" s="45">
        <v>3845400</v>
      </c>
      <c r="D14" s="41"/>
      <c r="E14" s="56"/>
      <c r="F14" s="57"/>
      <c r="G14" s="57"/>
      <c r="H14" s="57"/>
      <c r="I14" s="57"/>
      <c r="J14" s="57"/>
      <c r="K14" s="57"/>
      <c r="L14" s="57"/>
    </row>
    <row r="15" spans="1:16" ht="15.6" thickBot="1" x14ac:dyDescent="0.3">
      <c r="B15" s="45">
        <v>2563600</v>
      </c>
    </row>
    <row r="16" spans="1:16" ht="15.6" thickBot="1" x14ac:dyDescent="0.3">
      <c r="B16" s="45">
        <v>2563600</v>
      </c>
    </row>
  </sheetData>
  <mergeCells count="3">
    <mergeCell ref="B8:E8"/>
    <mergeCell ref="A1:P2"/>
    <mergeCell ref="E13:L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workbookViewId="0">
      <selection sqref="A1:XFD1048576"/>
    </sheetView>
  </sheetViews>
  <sheetFormatPr baseColWidth="10" defaultColWidth="10.6640625" defaultRowHeight="14.4" x14ac:dyDescent="0.3"/>
  <cols>
    <col min="1" max="1" width="6.33203125" bestFit="1" customWidth="1"/>
    <col min="2" max="2" width="14.88671875" bestFit="1" customWidth="1"/>
    <col min="3" max="4" width="11.88671875" bestFit="1" customWidth="1"/>
    <col min="5" max="5" width="10.77734375" bestFit="1" customWidth="1"/>
    <col min="6" max="6" width="17.5546875" style="25" bestFit="1" customWidth="1"/>
    <col min="7" max="7" width="12.21875" bestFit="1" customWidth="1"/>
    <col min="8" max="9" width="14.33203125" style="25" bestFit="1" customWidth="1"/>
    <col min="10" max="10" width="18" style="25" bestFit="1" customWidth="1"/>
    <col min="11" max="11" width="22.109375" style="25" bestFit="1" customWidth="1"/>
    <col min="12" max="12" width="17.5546875" style="25" bestFit="1" customWidth="1"/>
    <col min="13" max="13" width="18.77734375" bestFit="1" customWidth="1"/>
    <col min="14" max="14" width="12.109375" bestFit="1" customWidth="1"/>
    <col min="15" max="15" width="16.21875" bestFit="1" customWidth="1"/>
    <col min="16" max="16" width="31" bestFit="1" customWidth="1"/>
  </cols>
  <sheetData>
    <row r="1" spans="1:16" ht="15.6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6" ht="16.2" thickBot="1" x14ac:dyDescent="0.35">
      <c r="A2" s="1"/>
      <c r="B2" s="1"/>
      <c r="C2" s="1"/>
      <c r="D2" s="1"/>
      <c r="E2" s="1"/>
      <c r="F2" s="34"/>
      <c r="G2" s="2"/>
      <c r="H2" s="34"/>
      <c r="I2" s="34"/>
      <c r="J2" s="34"/>
      <c r="K2" s="34"/>
      <c r="L2" s="34"/>
      <c r="M2" s="3"/>
      <c r="N2" s="3"/>
      <c r="O2" s="3"/>
    </row>
    <row r="3" spans="1:16" ht="16.2" thickBot="1" x14ac:dyDescent="0.35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35" t="s">
        <v>5</v>
      </c>
      <c r="G3" s="5" t="s">
        <v>6</v>
      </c>
      <c r="H3" s="28" t="s">
        <v>7</v>
      </c>
      <c r="I3" s="38" t="s">
        <v>16</v>
      </c>
      <c r="J3" s="26" t="s">
        <v>8</v>
      </c>
      <c r="K3" s="38" t="s">
        <v>17</v>
      </c>
      <c r="L3" s="22" t="s">
        <v>9</v>
      </c>
      <c r="M3" s="5" t="s">
        <v>10</v>
      </c>
      <c r="N3" s="5" t="s">
        <v>11</v>
      </c>
      <c r="O3" s="6" t="s">
        <v>12</v>
      </c>
      <c r="P3" s="5" t="s">
        <v>13</v>
      </c>
    </row>
    <row r="4" spans="1:16" ht="15.6" x14ac:dyDescent="0.3">
      <c r="A4" s="13">
        <v>1</v>
      </c>
      <c r="B4" s="16">
        <f>'RELACION DE PAGOS'!B4</f>
        <v>1124530144</v>
      </c>
      <c r="C4" s="16" t="str">
        <f>'RELACION DE PAGOS'!C4</f>
        <v>PALMAR</v>
      </c>
      <c r="D4" s="16" t="str">
        <f>'RELACION DE PAGOS'!D4</f>
        <v>PALMAR</v>
      </c>
      <c r="E4" s="16" t="str">
        <f>'RELACION DE PAGOS'!E4</f>
        <v>LUIS EMIRO</v>
      </c>
      <c r="F4" s="36">
        <f>'RELACION DE PAGOS'!F4</f>
        <v>5333332</v>
      </c>
      <c r="G4" s="16">
        <f>'RELACION DE PAGOS'!G4</f>
        <v>0.01</v>
      </c>
      <c r="H4" s="36">
        <f>'RELACION DE PAGOS'!H4</f>
        <v>53333.32</v>
      </c>
      <c r="I4" s="36">
        <f>'RELACION DE PAGOS'!I4</f>
        <v>21333.328000000001</v>
      </c>
      <c r="J4" s="36">
        <f>'RELACION DE PAGOS'!J4</f>
        <v>1038586.5352</v>
      </c>
      <c r="K4" s="36">
        <f>'RELACION DE PAGOS'!K4</f>
        <v>0</v>
      </c>
      <c r="L4" s="36">
        <f>'RELACION DE PAGOS'!L4</f>
        <v>4220078.8168000001</v>
      </c>
      <c r="M4" s="16" t="str">
        <f>'RELACION DE PAGOS'!M4</f>
        <v>BANCOLOMBIA</v>
      </c>
      <c r="N4" s="16" t="str">
        <f>'RELACION DE PAGOS'!N4</f>
        <v>AHORRO</v>
      </c>
      <c r="O4" s="16" t="str">
        <f>'RELACION DE PAGOS'!O4</f>
        <v>09658030440</v>
      </c>
      <c r="P4" s="16">
        <f>'RELACION DE PAGOS'!P4</f>
        <v>0</v>
      </c>
    </row>
    <row r="5" spans="1:16" ht="16.2" thickBot="1" x14ac:dyDescent="0.35">
      <c r="A5" s="7"/>
      <c r="B5" s="17"/>
      <c r="C5" s="18"/>
      <c r="D5" s="8"/>
      <c r="E5" s="18"/>
      <c r="F5" s="37"/>
      <c r="G5" s="19"/>
      <c r="H5" s="29"/>
      <c r="I5" s="23"/>
      <c r="J5" s="27"/>
      <c r="K5" s="29"/>
      <c r="L5" s="23">
        <f t="shared" ref="L5" si="0">+F5-H5-J5-I5-K5</f>
        <v>0</v>
      </c>
      <c r="M5" s="8"/>
      <c r="N5" s="8"/>
      <c r="O5" s="9"/>
      <c r="P5" s="10"/>
    </row>
    <row r="6" spans="1:16" ht="16.2" thickBot="1" x14ac:dyDescent="0.35">
      <c r="A6" s="14"/>
      <c r="B6" s="53" t="s">
        <v>14</v>
      </c>
      <c r="C6" s="54"/>
      <c r="D6" s="54"/>
      <c r="E6" s="54"/>
      <c r="F6" s="24">
        <f>SUM(F4:F5)</f>
        <v>5333332</v>
      </c>
      <c r="G6" s="15">
        <v>0.01</v>
      </c>
      <c r="H6" s="24">
        <f>+F6*G6</f>
        <v>53333.32</v>
      </c>
      <c r="I6" s="24">
        <f>SUM(I4:I5)</f>
        <v>21333.328000000001</v>
      </c>
      <c r="J6" s="24">
        <f>SUM(J4:J5)</f>
        <v>1038586.5352</v>
      </c>
      <c r="K6" s="24">
        <f>SUM(K4:K5)</f>
        <v>0</v>
      </c>
      <c r="L6" s="24">
        <f>SUM(L4:L5)</f>
        <v>4220078.8168000001</v>
      </c>
      <c r="M6" s="11"/>
      <c r="N6" s="11"/>
      <c r="O6" s="11"/>
    </row>
    <row r="8" spans="1:16" x14ac:dyDescent="0.3">
      <c r="F8" s="25" t="s">
        <v>15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"/>
  <sheetViews>
    <sheetView workbookViewId="0">
      <selection activeCell="G22" sqref="G22"/>
    </sheetView>
  </sheetViews>
  <sheetFormatPr baseColWidth="10" defaultColWidth="10.6640625" defaultRowHeight="14.4" x14ac:dyDescent="0.3"/>
  <cols>
    <col min="1" max="1" width="6.33203125" bestFit="1" customWidth="1"/>
    <col min="2" max="2" width="16.88671875" bestFit="1" customWidth="1"/>
    <col min="3" max="4" width="11.88671875" bestFit="1" customWidth="1"/>
    <col min="5" max="5" width="17" bestFit="1" customWidth="1"/>
    <col min="6" max="6" width="17.5546875" style="25" bestFit="1" customWidth="1"/>
    <col min="7" max="7" width="12.21875" bestFit="1" customWidth="1"/>
    <col min="8" max="9" width="14.33203125" style="25" bestFit="1" customWidth="1"/>
    <col min="10" max="10" width="18" style="25" bestFit="1" customWidth="1"/>
    <col min="11" max="11" width="22.109375" style="25" bestFit="1" customWidth="1"/>
    <col min="12" max="12" width="17.5546875" style="25" bestFit="1" customWidth="1"/>
    <col min="13" max="13" width="18.77734375" bestFit="1" customWidth="1"/>
    <col min="14" max="14" width="12.109375" bestFit="1" customWidth="1"/>
    <col min="15" max="15" width="16.21875" bestFit="1" customWidth="1"/>
    <col min="16" max="16" width="31" bestFit="1" customWidth="1"/>
  </cols>
  <sheetData>
    <row r="1" spans="1:16" ht="15.6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6" ht="16.2" thickBot="1" x14ac:dyDescent="0.35">
      <c r="A2" s="1"/>
      <c r="B2" s="1"/>
      <c r="C2" s="1"/>
      <c r="D2" s="1"/>
      <c r="E2" s="1"/>
      <c r="F2" s="34"/>
      <c r="G2" s="2"/>
      <c r="H2" s="34"/>
      <c r="I2" s="34"/>
      <c r="J2" s="34"/>
      <c r="K2" s="34"/>
      <c r="L2" s="34"/>
      <c r="M2" s="3"/>
      <c r="N2" s="3"/>
      <c r="O2" s="3"/>
    </row>
    <row r="3" spans="1:16" ht="16.2" thickBot="1" x14ac:dyDescent="0.35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35" t="s">
        <v>5</v>
      </c>
      <c r="G3" s="5" t="s">
        <v>6</v>
      </c>
      <c r="H3" s="28" t="s">
        <v>7</v>
      </c>
      <c r="I3" s="38" t="s">
        <v>16</v>
      </c>
      <c r="J3" s="26" t="s">
        <v>8</v>
      </c>
      <c r="K3" s="38" t="s">
        <v>17</v>
      </c>
      <c r="L3" s="22" t="s">
        <v>9</v>
      </c>
      <c r="M3" s="5" t="s">
        <v>10</v>
      </c>
      <c r="N3" s="5" t="s">
        <v>11</v>
      </c>
      <c r="O3" s="6" t="s">
        <v>12</v>
      </c>
      <c r="P3" s="5" t="s">
        <v>13</v>
      </c>
    </row>
    <row r="4" spans="1:16" ht="15.6" x14ac:dyDescent="0.3">
      <c r="A4" s="13">
        <v>2</v>
      </c>
      <c r="B4" s="16">
        <f>'RELACION DE PAGOS'!B5</f>
        <v>1237444144</v>
      </c>
      <c r="C4" s="16" t="str">
        <f>'RELACION DE PAGOS'!C5</f>
        <v>PALMAR</v>
      </c>
      <c r="D4" s="16" t="str">
        <f>'RELACION DE PAGOS'!D5</f>
        <v>PALMAR</v>
      </c>
      <c r="E4" s="16" t="str">
        <f>'RELACION DE PAGOS'!E5</f>
        <v>LUIS MANUEL</v>
      </c>
      <c r="F4" s="36">
        <f>'RELACION DE PAGOS'!F5</f>
        <v>4266666</v>
      </c>
      <c r="G4" s="16">
        <f>'RELACION DE PAGOS'!G5</f>
        <v>0.01</v>
      </c>
      <c r="H4" s="36">
        <f>'RELACION DE PAGOS'!H5</f>
        <v>42666.66</v>
      </c>
      <c r="I4" s="36">
        <f>'RELACION DE PAGOS'!I5</f>
        <v>17066.664000000001</v>
      </c>
      <c r="J4" s="36">
        <f>'RELACION DE PAGOS'!J5</f>
        <v>805233.26760000002</v>
      </c>
      <c r="K4" s="36">
        <f>'RELACION DE PAGOS'!K5</f>
        <v>0</v>
      </c>
      <c r="L4" s="36">
        <f>'RELACION DE PAGOS'!L5</f>
        <v>3401699.4084000001</v>
      </c>
      <c r="M4" s="16" t="str">
        <f>'RELACION DE PAGOS'!M5</f>
        <v>BANCOLOMBIA</v>
      </c>
      <c r="N4" s="16" t="str">
        <f>'RELACION DE PAGOS'!N5</f>
        <v>AHORRO</v>
      </c>
      <c r="O4" s="16" t="str">
        <f>'RELACION DE PAGOS'!O5</f>
        <v>63167278983</v>
      </c>
      <c r="P4" s="16">
        <f>'RELACION DE PAGOS'!P5</f>
        <v>0</v>
      </c>
    </row>
    <row r="5" spans="1:16" ht="16.2" thickBot="1" x14ac:dyDescent="0.35">
      <c r="A5" s="7"/>
      <c r="B5" s="17"/>
      <c r="C5" s="18"/>
      <c r="D5" s="8"/>
      <c r="E5" s="18"/>
      <c r="F5" s="37"/>
      <c r="G5" s="19"/>
      <c r="H5" s="29"/>
      <c r="I5" s="23"/>
      <c r="J5" s="27"/>
      <c r="K5" s="29"/>
      <c r="L5" s="23">
        <f t="shared" ref="L5" si="0">+F5-H5-J5-I5-K5</f>
        <v>0</v>
      </c>
      <c r="M5" s="8"/>
      <c r="N5" s="8"/>
      <c r="O5" s="9"/>
      <c r="P5" s="10"/>
    </row>
    <row r="6" spans="1:16" ht="16.2" thickBot="1" x14ac:dyDescent="0.35">
      <c r="A6" s="14"/>
      <c r="B6" s="53" t="s">
        <v>14</v>
      </c>
      <c r="C6" s="54"/>
      <c r="D6" s="54"/>
      <c r="E6" s="54"/>
      <c r="F6" s="24">
        <f>SUM(F4:F5)</f>
        <v>4266666</v>
      </c>
      <c r="G6" s="15">
        <v>0.01</v>
      </c>
      <c r="H6" s="24">
        <f>+F6*G6</f>
        <v>42666.66</v>
      </c>
      <c r="I6" s="24">
        <f>SUM(I4:I5)</f>
        <v>17066.664000000001</v>
      </c>
      <c r="J6" s="24">
        <f>SUM(J4:J5)</f>
        <v>805233.26760000002</v>
      </c>
      <c r="K6" s="24">
        <f>SUM(K4:K5)</f>
        <v>0</v>
      </c>
      <c r="L6" s="24">
        <f>SUM(L4:L5)</f>
        <v>3401699.4084000001</v>
      </c>
      <c r="M6" s="11"/>
      <c r="N6" s="11"/>
      <c r="O6" s="11"/>
    </row>
    <row r="8" spans="1:16" x14ac:dyDescent="0.3">
      <c r="F8" s="25" t="s">
        <v>15</v>
      </c>
    </row>
  </sheetData>
  <mergeCells count="2">
    <mergeCell ref="A1:O1"/>
    <mergeCell ref="B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"/>
  <sheetViews>
    <sheetView workbookViewId="0">
      <selection sqref="A1:XFD1048576"/>
    </sheetView>
  </sheetViews>
  <sheetFormatPr baseColWidth="10" defaultColWidth="10.6640625" defaultRowHeight="14.4" x14ac:dyDescent="0.3"/>
  <cols>
    <col min="1" max="1" width="6.33203125" bestFit="1" customWidth="1"/>
    <col min="2" max="2" width="16.88671875" bestFit="1" customWidth="1"/>
    <col min="3" max="4" width="11.88671875" bestFit="1" customWidth="1"/>
    <col min="5" max="5" width="11.33203125" bestFit="1" customWidth="1"/>
    <col min="6" max="6" width="17.5546875" style="25" bestFit="1" customWidth="1"/>
    <col min="7" max="7" width="12.21875" bestFit="1" customWidth="1"/>
    <col min="8" max="9" width="14.33203125" style="25" bestFit="1" customWidth="1"/>
    <col min="10" max="10" width="18" style="25" bestFit="1" customWidth="1"/>
    <col min="11" max="11" width="22.109375" style="25" bestFit="1" customWidth="1"/>
    <col min="12" max="12" width="17.5546875" style="25" bestFit="1" customWidth="1"/>
    <col min="13" max="13" width="18.77734375" bestFit="1" customWidth="1"/>
    <col min="14" max="14" width="12.109375" bestFit="1" customWidth="1"/>
    <col min="15" max="15" width="16.21875" bestFit="1" customWidth="1"/>
    <col min="16" max="16" width="31" bestFit="1" customWidth="1"/>
  </cols>
  <sheetData>
    <row r="1" spans="1:16" ht="15.6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6" ht="16.2" thickBot="1" x14ac:dyDescent="0.35">
      <c r="A2" s="1"/>
      <c r="B2" s="1"/>
      <c r="C2" s="1"/>
      <c r="D2" s="1"/>
      <c r="E2" s="1"/>
      <c r="F2" s="34"/>
      <c r="G2" s="2"/>
      <c r="H2" s="34"/>
      <c r="I2" s="34"/>
      <c r="J2" s="34"/>
      <c r="K2" s="34"/>
      <c r="L2" s="34"/>
      <c r="M2" s="3"/>
      <c r="N2" s="3"/>
      <c r="O2" s="3"/>
    </row>
    <row r="3" spans="1:16" ht="16.2" thickBot="1" x14ac:dyDescent="0.35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35" t="s">
        <v>5</v>
      </c>
      <c r="G3" s="5" t="s">
        <v>6</v>
      </c>
      <c r="H3" s="28" t="s">
        <v>7</v>
      </c>
      <c r="I3" s="38" t="s">
        <v>16</v>
      </c>
      <c r="J3" s="26" t="s">
        <v>8</v>
      </c>
      <c r="K3" s="38" t="s">
        <v>17</v>
      </c>
      <c r="L3" s="22" t="s">
        <v>9</v>
      </c>
      <c r="M3" s="5" t="s">
        <v>10</v>
      </c>
      <c r="N3" s="5" t="s">
        <v>11</v>
      </c>
      <c r="O3" s="6" t="s">
        <v>12</v>
      </c>
      <c r="P3" s="5" t="s">
        <v>13</v>
      </c>
    </row>
    <row r="4" spans="1:16" ht="15.6" x14ac:dyDescent="0.3">
      <c r="A4" s="13">
        <v>3</v>
      </c>
      <c r="B4" s="16">
        <f>'RELACION DE PAGOS'!B6</f>
        <v>1006914616</v>
      </c>
      <c r="C4" s="16" t="str">
        <f>'RELACION DE PAGOS'!C6</f>
        <v>PEROZO</v>
      </c>
      <c r="D4" s="16" t="str">
        <f>'RELACION DE PAGOS'!D6</f>
        <v>DURAN</v>
      </c>
      <c r="E4" s="16" t="str">
        <f>'RELACION DE PAGOS'!E6</f>
        <v>NELSON ENRIQUE</v>
      </c>
      <c r="F4" s="36">
        <f>'RELACION DE PAGOS'!F6</f>
        <v>2666000</v>
      </c>
      <c r="G4" s="16">
        <f>'RELACION DE PAGOS'!G6</f>
        <v>0.01</v>
      </c>
      <c r="H4" s="36">
        <f>'RELACION DE PAGOS'!H6</f>
        <v>26660</v>
      </c>
      <c r="I4" s="36">
        <f>'RELACION DE PAGOS'!I6</f>
        <v>10664</v>
      </c>
      <c r="J4" s="36">
        <f>'RELACION DE PAGOS'!J6</f>
        <v>519227.60000000003</v>
      </c>
      <c r="K4" s="36">
        <f>'RELACION DE PAGOS'!K6</f>
        <v>0</v>
      </c>
      <c r="L4" s="36">
        <f>'RELACION DE PAGOS'!L6</f>
        <v>2109448.4</v>
      </c>
      <c r="M4" s="16" t="str">
        <f>'RELACION DE PAGOS'!M6</f>
        <v>BANCOLOMBIA</v>
      </c>
      <c r="N4" s="16" t="str">
        <f>'RELACION DE PAGOS'!N6</f>
        <v>AHORRO</v>
      </c>
      <c r="O4" s="16" t="str">
        <f>'RELACION DE PAGOS'!O6</f>
        <v>61709358072</v>
      </c>
      <c r="P4" s="16">
        <f>'RELACION DE PAGOS'!P6</f>
        <v>0</v>
      </c>
    </row>
    <row r="5" spans="1:16" ht="16.2" thickBot="1" x14ac:dyDescent="0.35">
      <c r="A5" s="7"/>
      <c r="B5" s="17"/>
      <c r="C5" s="18"/>
      <c r="D5" s="8"/>
      <c r="E5" s="18"/>
      <c r="F5" s="37"/>
      <c r="G5" s="19"/>
      <c r="H5" s="29"/>
      <c r="I5" s="23"/>
      <c r="J5" s="27"/>
      <c r="K5" s="29"/>
      <c r="L5" s="23">
        <f t="shared" ref="L5" si="0">+F5-H5-J5-I5-K5</f>
        <v>0</v>
      </c>
      <c r="M5" s="8"/>
      <c r="N5" s="8"/>
      <c r="O5" s="9"/>
      <c r="P5" s="10"/>
    </row>
    <row r="6" spans="1:16" ht="16.2" thickBot="1" x14ac:dyDescent="0.35">
      <c r="A6" s="14"/>
      <c r="B6" s="53" t="s">
        <v>14</v>
      </c>
      <c r="C6" s="54"/>
      <c r="D6" s="54"/>
      <c r="E6" s="54"/>
      <c r="F6" s="24">
        <f>SUM(F4:F5)</f>
        <v>2666000</v>
      </c>
      <c r="G6" s="15">
        <v>0.01</v>
      </c>
      <c r="H6" s="24">
        <f>+F6*G6</f>
        <v>26660</v>
      </c>
      <c r="I6" s="24">
        <f>SUM(I4:I5)</f>
        <v>10664</v>
      </c>
      <c r="J6" s="24">
        <f>SUM(J4:J5)</f>
        <v>519227.60000000003</v>
      </c>
      <c r="K6" s="24">
        <f>SUM(K4:K5)</f>
        <v>0</v>
      </c>
      <c r="L6" s="24">
        <f>SUM(L4:L5)</f>
        <v>2109448.4</v>
      </c>
      <c r="M6" s="11"/>
      <c r="N6" s="11"/>
      <c r="O6" s="11"/>
    </row>
    <row r="8" spans="1:16" x14ac:dyDescent="0.3">
      <c r="E8" s="12"/>
    </row>
  </sheetData>
  <mergeCells count="2">
    <mergeCell ref="A1:O1"/>
    <mergeCell ref="B6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"/>
  <sheetViews>
    <sheetView workbookViewId="0">
      <selection sqref="A1:XFD1048576"/>
    </sheetView>
  </sheetViews>
  <sheetFormatPr baseColWidth="10" defaultColWidth="10.6640625" defaultRowHeight="14.4" x14ac:dyDescent="0.3"/>
  <cols>
    <col min="1" max="1" width="6.33203125" bestFit="1" customWidth="1"/>
    <col min="2" max="2" width="16.88671875" bestFit="1" customWidth="1"/>
    <col min="3" max="4" width="11.88671875" bestFit="1" customWidth="1"/>
    <col min="5" max="5" width="22.88671875" bestFit="1" customWidth="1"/>
    <col min="6" max="6" width="17.5546875" style="25" bestFit="1" customWidth="1"/>
    <col min="7" max="7" width="12.21875" bestFit="1" customWidth="1"/>
    <col min="8" max="9" width="14.33203125" style="25" bestFit="1" customWidth="1"/>
    <col min="10" max="10" width="18" style="25" bestFit="1" customWidth="1"/>
    <col min="11" max="11" width="22.109375" style="25" bestFit="1" customWidth="1"/>
    <col min="12" max="12" width="17.5546875" style="25" bestFit="1" customWidth="1"/>
    <col min="13" max="13" width="18.77734375" bestFit="1" customWidth="1"/>
    <col min="14" max="14" width="12.109375" bestFit="1" customWidth="1"/>
    <col min="15" max="15" width="16.21875" bestFit="1" customWidth="1"/>
    <col min="16" max="16" width="31" bestFit="1" customWidth="1"/>
  </cols>
  <sheetData>
    <row r="1" spans="1:16" ht="15.6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6" ht="16.2" thickBot="1" x14ac:dyDescent="0.35">
      <c r="A2" s="1"/>
      <c r="B2" s="1"/>
      <c r="C2" s="1"/>
      <c r="D2" s="1"/>
      <c r="E2" s="1"/>
      <c r="F2" s="34"/>
      <c r="G2" s="2"/>
      <c r="H2" s="34"/>
      <c r="I2" s="34"/>
      <c r="J2" s="34"/>
      <c r="K2" s="34"/>
      <c r="L2" s="34"/>
      <c r="M2" s="3"/>
      <c r="N2" s="3"/>
      <c r="O2" s="3"/>
    </row>
    <row r="3" spans="1:16" ht="16.2" thickBot="1" x14ac:dyDescent="0.35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35" t="s">
        <v>5</v>
      </c>
      <c r="G3" s="5" t="s">
        <v>6</v>
      </c>
      <c r="H3" s="28" t="s">
        <v>7</v>
      </c>
      <c r="I3" s="38" t="s">
        <v>16</v>
      </c>
      <c r="J3" s="26" t="s">
        <v>8</v>
      </c>
      <c r="K3" s="38" t="s">
        <v>17</v>
      </c>
      <c r="L3" s="22" t="s">
        <v>9</v>
      </c>
      <c r="M3" s="5" t="s">
        <v>10</v>
      </c>
      <c r="N3" s="5" t="s">
        <v>11</v>
      </c>
      <c r="O3" s="6" t="s">
        <v>12</v>
      </c>
      <c r="P3" s="5" t="s">
        <v>13</v>
      </c>
    </row>
    <row r="4" spans="1:16" ht="15.6" x14ac:dyDescent="0.3">
      <c r="A4" s="13">
        <v>4</v>
      </c>
      <c r="B4" s="16">
        <f>'RELACION DE PAGOS'!B7</f>
        <v>1124014182</v>
      </c>
      <c r="C4" s="16" t="str">
        <f>'RELACION DE PAGOS'!C7</f>
        <v>PALMAR</v>
      </c>
      <c r="D4" s="16" t="str">
        <f>'RELACION DE PAGOS'!D7</f>
        <v>EPIAYU</v>
      </c>
      <c r="E4" s="16" t="str">
        <f>'RELACION DE PAGOS'!E7</f>
        <v>ANDRES DE JESUS</v>
      </c>
      <c r="F4" s="36">
        <f>'RELACION DE PAGOS'!F7</f>
        <v>2666000</v>
      </c>
      <c r="G4" s="16">
        <f>'RELACION DE PAGOS'!G7</f>
        <v>0.01</v>
      </c>
      <c r="H4" s="36">
        <f>'RELACION DE PAGOS'!H7</f>
        <v>26660</v>
      </c>
      <c r="I4" s="36">
        <f>'RELACION DE PAGOS'!I7</f>
        <v>10664</v>
      </c>
      <c r="J4" s="36">
        <f>'RELACION DE PAGOS'!J7</f>
        <v>519227.60000000003</v>
      </c>
      <c r="K4" s="36">
        <f>'RELACION DE PAGOS'!K7</f>
        <v>0</v>
      </c>
      <c r="L4" s="36">
        <f>'RELACION DE PAGOS'!L7</f>
        <v>2109448.4</v>
      </c>
      <c r="M4" s="16" t="str">
        <f>'RELACION DE PAGOS'!M7</f>
        <v>BANCOLOMBIA</v>
      </c>
      <c r="N4" s="16" t="str">
        <f>'RELACION DE PAGOS'!N7</f>
        <v>AHORRO</v>
      </c>
      <c r="O4" s="16" t="str">
        <f>'RELACION DE PAGOS'!O7</f>
        <v>91275942664</v>
      </c>
      <c r="P4" s="16">
        <f>'RELACION DE PAGOS'!P7</f>
        <v>0</v>
      </c>
    </row>
    <row r="5" spans="1:16" ht="16.2" thickBot="1" x14ac:dyDescent="0.35">
      <c r="A5" s="7"/>
      <c r="B5" s="17"/>
      <c r="C5" s="18"/>
      <c r="D5" s="8"/>
      <c r="E5" s="18"/>
      <c r="F5" s="37"/>
      <c r="G5" s="19"/>
      <c r="H5" s="29"/>
      <c r="I5" s="23"/>
      <c r="J5" s="27"/>
      <c r="K5" s="29"/>
      <c r="L5" s="23">
        <f t="shared" ref="L5" si="0">+F5-H5-J5-I5-K5</f>
        <v>0</v>
      </c>
      <c r="P5" s="10"/>
    </row>
    <row r="6" spans="1:16" ht="16.2" thickBot="1" x14ac:dyDescent="0.35">
      <c r="A6" s="14"/>
      <c r="B6" s="53" t="s">
        <v>14</v>
      </c>
      <c r="C6" s="54"/>
      <c r="D6" s="54"/>
      <c r="E6" s="54"/>
      <c r="F6" s="24">
        <f>SUM(F4:F5)</f>
        <v>2666000</v>
      </c>
      <c r="G6" s="15">
        <v>0.01</v>
      </c>
      <c r="H6" s="24">
        <f>+F6*G6</f>
        <v>26660</v>
      </c>
      <c r="I6" s="24">
        <f>SUM(I4:I5)</f>
        <v>10664</v>
      </c>
      <c r="J6" s="24">
        <f>SUM(J4:J5)</f>
        <v>519227.60000000003</v>
      </c>
      <c r="K6" s="24">
        <f>SUM(K4:K5)</f>
        <v>0</v>
      </c>
      <c r="L6" s="24">
        <f>SUM(L4:L5)</f>
        <v>2109448.4</v>
      </c>
      <c r="M6" s="11"/>
      <c r="N6" s="11"/>
      <c r="O6" s="11"/>
    </row>
    <row r="8" spans="1:16" x14ac:dyDescent="0.3">
      <c r="F8" s="25" t="s">
        <v>15</v>
      </c>
    </row>
  </sheetData>
  <mergeCells count="2">
    <mergeCell ref="A1:O1"/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RELACION DE PAGOS</vt:lpstr>
      <vt:lpstr>LUIS</vt:lpstr>
      <vt:lpstr>LUIS MANUEL</vt:lpstr>
      <vt:lpstr>NELSON</vt:lpstr>
      <vt:lpstr>ANDRES DE JESUS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IBARRA</dc:creator>
  <cp:lastModifiedBy>rk</cp:lastModifiedBy>
  <dcterms:created xsi:type="dcterms:W3CDTF">2024-04-25T11:17:19Z</dcterms:created>
  <dcterms:modified xsi:type="dcterms:W3CDTF">2025-04-08T21:27:39Z</dcterms:modified>
</cp:coreProperties>
</file>