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wuinpumuin\"/>
    </mc:Choice>
  </mc:AlternateContent>
  <bookViews>
    <workbookView xWindow="0" yWindow="0" windowWidth="21600" windowHeight="9330"/>
  </bookViews>
  <sheets>
    <sheet name="RELACION DE PAGOS" sheetId="2" r:id="rId1"/>
    <sheet name="YULIANA" sheetId="14" r:id="rId2"/>
    <sheet name="WILMER" sheetId="15" r:id="rId3"/>
    <sheet name="CESAR" sheetId="16" r:id="rId4"/>
    <sheet name="NORWING" sheetId="17" r:id="rId5"/>
    <sheet name="MIGUEL" sheetId="18" r:id="rId6"/>
    <sheet name="GERMAN" sheetId="19" r:id="rId7"/>
    <sheet name="YULIMABA" sheetId="20" r:id="rId8"/>
    <sheet name="JAILER" sheetId="3" r:id="rId9"/>
    <sheet name="ORLANDO" sheetId="4" r:id="rId10"/>
    <sheet name="ELIAS" sheetId="5" r:id="rId11"/>
    <sheet name="HIPOLITO" sheetId="6" r:id="rId12"/>
    <sheet name="MIGUEL I" sheetId="7" r:id="rId13"/>
    <sheet name="JOSE PABLO" sheetId="8" r:id="rId14"/>
    <sheet name="LUIS ROD" sheetId="9" r:id="rId15"/>
    <sheet name="RICARDO" sheetId="10" r:id="rId16"/>
    <sheet name="JOHAN" sheetId="11" r:id="rId17"/>
    <sheet name="ALEJANDRO" sheetId="12" r:id="rId18"/>
    <sheet name="JOSE" sheetId="13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3" l="1"/>
  <c r="F7" i="13"/>
  <c r="H7" i="13" s="1"/>
  <c r="L6" i="13"/>
  <c r="I5" i="13"/>
  <c r="I7" i="13" s="1"/>
  <c r="H5" i="13"/>
  <c r="K7" i="13"/>
  <c r="J7" i="12"/>
  <c r="F7" i="12"/>
  <c r="H7" i="12" s="1"/>
  <c r="L6" i="12"/>
  <c r="I5" i="12"/>
  <c r="H5" i="12"/>
  <c r="K7" i="12"/>
  <c r="J7" i="11"/>
  <c r="F7" i="11"/>
  <c r="H7" i="11" s="1"/>
  <c r="L6" i="11"/>
  <c r="I5" i="11"/>
  <c r="H5" i="11"/>
  <c r="L5" i="11" s="1"/>
  <c r="L7" i="11" s="1"/>
  <c r="K7" i="11"/>
  <c r="J7" i="10"/>
  <c r="F7" i="10"/>
  <c r="H7" i="10" s="1"/>
  <c r="L6" i="10"/>
  <c r="I5" i="10"/>
  <c r="I7" i="10" s="1"/>
  <c r="H5" i="10"/>
  <c r="K7" i="10"/>
  <c r="J7" i="9"/>
  <c r="F7" i="9"/>
  <c r="H7" i="9" s="1"/>
  <c r="L6" i="9"/>
  <c r="K5" i="9"/>
  <c r="K7" i="9" s="1"/>
  <c r="I5" i="9"/>
  <c r="I7" i="9" s="1"/>
  <c r="H5" i="9"/>
  <c r="J7" i="8"/>
  <c r="F7" i="8"/>
  <c r="H7" i="8" s="1"/>
  <c r="L6" i="8"/>
  <c r="K7" i="8"/>
  <c r="I5" i="8"/>
  <c r="I7" i="8" s="1"/>
  <c r="H5" i="8"/>
  <c r="L5" i="8" s="1"/>
  <c r="J7" i="7"/>
  <c r="F7" i="7"/>
  <c r="H7" i="7" s="1"/>
  <c r="L6" i="7"/>
  <c r="K7" i="7"/>
  <c r="I5" i="7"/>
  <c r="H5" i="7"/>
  <c r="J7" i="6"/>
  <c r="F7" i="6"/>
  <c r="H7" i="6" s="1"/>
  <c r="L6" i="6"/>
  <c r="K7" i="6"/>
  <c r="I5" i="6"/>
  <c r="H5" i="6"/>
  <c r="J7" i="5"/>
  <c r="F7" i="5"/>
  <c r="H7" i="5" s="1"/>
  <c r="L6" i="5"/>
  <c r="K7" i="5"/>
  <c r="I5" i="5"/>
  <c r="H5" i="5"/>
  <c r="J7" i="4"/>
  <c r="F7" i="4"/>
  <c r="H7" i="4" s="1"/>
  <c r="L6" i="4"/>
  <c r="K7" i="4"/>
  <c r="I5" i="4"/>
  <c r="L5" i="4" s="1"/>
  <c r="H5" i="4"/>
  <c r="J7" i="3"/>
  <c r="F7" i="3"/>
  <c r="H7" i="3" s="1"/>
  <c r="L6" i="3"/>
  <c r="K7" i="3"/>
  <c r="I5" i="3"/>
  <c r="H5" i="3"/>
  <c r="J7" i="20"/>
  <c r="F7" i="20"/>
  <c r="H7" i="20" s="1"/>
  <c r="L6" i="20"/>
  <c r="K7" i="20"/>
  <c r="I5" i="20"/>
  <c r="H5" i="20"/>
  <c r="J6" i="19"/>
  <c r="F6" i="19"/>
  <c r="H6" i="19" s="1"/>
  <c r="K6" i="19"/>
  <c r="I5" i="19"/>
  <c r="H5" i="19"/>
  <c r="L5" i="19" s="1"/>
  <c r="J7" i="18"/>
  <c r="F7" i="18"/>
  <c r="H7" i="18" s="1"/>
  <c r="L6" i="18"/>
  <c r="K7" i="18"/>
  <c r="I5" i="18"/>
  <c r="I7" i="18" s="1"/>
  <c r="H5" i="18"/>
  <c r="J7" i="17"/>
  <c r="F7" i="17"/>
  <c r="H7" i="17" s="1"/>
  <c r="L6" i="17"/>
  <c r="K7" i="17"/>
  <c r="I5" i="17"/>
  <c r="H5" i="17"/>
  <c r="J7" i="16"/>
  <c r="F7" i="16"/>
  <c r="H7" i="16" s="1"/>
  <c r="L6" i="16"/>
  <c r="K7" i="16"/>
  <c r="I5" i="16"/>
  <c r="H5" i="16"/>
  <c r="L5" i="16" s="1"/>
  <c r="J7" i="15"/>
  <c r="F7" i="15"/>
  <c r="H7" i="15" s="1"/>
  <c r="L6" i="15"/>
  <c r="K7" i="15"/>
  <c r="I5" i="15"/>
  <c r="L5" i="15" s="1"/>
  <c r="H5" i="15"/>
  <c r="J6" i="14"/>
  <c r="F6" i="14"/>
  <c r="H6" i="14" s="1"/>
  <c r="K6" i="14"/>
  <c r="L5" i="14"/>
  <c r="L6" i="14" s="1"/>
  <c r="I5" i="14"/>
  <c r="H5" i="14"/>
  <c r="K17" i="2"/>
  <c r="I8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7" i="2"/>
  <c r="I6" i="2"/>
  <c r="I4" i="2"/>
  <c r="I5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L5" i="13" l="1"/>
  <c r="L7" i="13" s="1"/>
  <c r="L5" i="12"/>
  <c r="L7" i="12" s="1"/>
  <c r="L5" i="10"/>
  <c r="L7" i="10" s="1"/>
  <c r="L5" i="9"/>
  <c r="L5" i="7"/>
  <c r="L7" i="7" s="1"/>
  <c r="L5" i="6"/>
  <c r="L7" i="6"/>
  <c r="L5" i="5"/>
  <c r="L5" i="3"/>
  <c r="L5" i="20"/>
  <c r="L7" i="20"/>
  <c r="L5" i="18"/>
  <c r="L5" i="17"/>
  <c r="L7" i="17"/>
  <c r="I7" i="16"/>
  <c r="I7" i="15"/>
  <c r="L7" i="15"/>
  <c r="I7" i="12"/>
  <c r="I7" i="11"/>
  <c r="L7" i="9"/>
  <c r="L7" i="8"/>
  <c r="I7" i="7"/>
  <c r="I7" i="6"/>
  <c r="I7" i="5"/>
  <c r="L7" i="4"/>
  <c r="I7" i="4"/>
  <c r="I7" i="3"/>
  <c r="I7" i="20"/>
  <c r="I6" i="19"/>
  <c r="I7" i="17"/>
  <c r="L7" i="16"/>
  <c r="I6" i="14"/>
  <c r="L8" i="2"/>
  <c r="L4" i="2"/>
  <c r="L14" i="2"/>
  <c r="L16" i="2"/>
  <c r="L19" i="2"/>
  <c r="L6" i="2"/>
  <c r="L5" i="2"/>
  <c r="L15" i="2"/>
  <c r="L17" i="2"/>
  <c r="L18" i="2"/>
  <c r="L20" i="2"/>
  <c r="L7" i="2"/>
  <c r="L9" i="2"/>
  <c r="L21" i="2"/>
  <c r="L7" i="5" l="1"/>
  <c r="L7" i="3"/>
  <c r="L6" i="19"/>
  <c r="L7" i="18"/>
  <c r="L10" i="2"/>
  <c r="L11" i="2"/>
  <c r="L22" i="2"/>
  <c r="K23" i="2"/>
  <c r="L12" i="2" l="1"/>
  <c r="L13" i="2"/>
  <c r="J23" i="2"/>
  <c r="F23" i="2"/>
  <c r="H23" i="2" s="1"/>
  <c r="I23" i="2" l="1"/>
  <c r="L23" i="2" l="1"/>
</calcChain>
</file>

<file path=xl/sharedStrings.xml><?xml version="1.0" encoding="utf-8"?>
<sst xmlns="http://schemas.openxmlformats.org/spreadsheetml/2006/main" count="556" uniqueCount="74">
  <si>
    <t>RELACION DE PAGOS</t>
  </si>
  <si>
    <t>ITEM</t>
  </si>
  <si>
    <t>CEDULA</t>
  </si>
  <si>
    <t>APELLIDO</t>
  </si>
  <si>
    <t>NOMBRE</t>
  </si>
  <si>
    <t>VALOR</t>
  </si>
  <si>
    <t xml:space="preserve">Retencion </t>
  </si>
  <si>
    <t xml:space="preserve">Valor </t>
  </si>
  <si>
    <t>Aporte-Gastos</t>
  </si>
  <si>
    <t>Vr. A PAGAR</t>
  </si>
  <si>
    <t>BANCO</t>
  </si>
  <si>
    <t xml:space="preserve">TIPO </t>
  </si>
  <si>
    <t>No. De Cuenta</t>
  </si>
  <si>
    <t>RECIBI CONFORME - FIRMA</t>
  </si>
  <si>
    <t>Bancolombia</t>
  </si>
  <si>
    <t>Ahorros</t>
  </si>
  <si>
    <t>TOTALES</t>
  </si>
  <si>
    <t xml:space="preserve"> </t>
  </si>
  <si>
    <t>4 X 1000</t>
  </si>
  <si>
    <t>IGUARAN</t>
  </si>
  <si>
    <t>FERNANDEZ</t>
  </si>
  <si>
    <t>RODRIGUEZ</t>
  </si>
  <si>
    <t>NEQUI</t>
  </si>
  <si>
    <t>SUAREZ</t>
  </si>
  <si>
    <t>MACHADO</t>
  </si>
  <si>
    <t>GONZALEZ</t>
  </si>
  <si>
    <t>Daviplata</t>
  </si>
  <si>
    <t>PAZ</t>
  </si>
  <si>
    <t>Prestamo-Anticipo</t>
  </si>
  <si>
    <t>WILMER</t>
  </si>
  <si>
    <t>09663962521</t>
  </si>
  <si>
    <t>CESAR</t>
  </si>
  <si>
    <t>91263847682</t>
  </si>
  <si>
    <t>MIGUEL</t>
  </si>
  <si>
    <t>GOMEZ</t>
  </si>
  <si>
    <t>NORWING</t>
  </si>
  <si>
    <t>GERMAN</t>
  </si>
  <si>
    <t>Davivienda</t>
  </si>
  <si>
    <t>0550234600002492</t>
  </si>
  <si>
    <t>WEBER</t>
  </si>
  <si>
    <t>91271725243</t>
  </si>
  <si>
    <t>PRIETO</t>
  </si>
  <si>
    <t>JAILER TOMAS</t>
  </si>
  <si>
    <t>3205078437</t>
  </si>
  <si>
    <t>BBVA</t>
  </si>
  <si>
    <t>0477218929</t>
  </si>
  <si>
    <t>VERA</t>
  </si>
  <si>
    <t>CASTILLO</t>
  </si>
  <si>
    <t>ORLANDO JAVIER</t>
  </si>
  <si>
    <t>3135971665</t>
  </si>
  <si>
    <t>3234582165</t>
  </si>
  <si>
    <t>ROMERO</t>
  </si>
  <si>
    <t>ELIAS</t>
  </si>
  <si>
    <t>3117985502</t>
  </si>
  <si>
    <t>HIPOLITO</t>
  </si>
  <si>
    <t>91209789596</t>
  </si>
  <si>
    <t>3233473947</t>
  </si>
  <si>
    <t>SIJUANA</t>
  </si>
  <si>
    <t>JOSE PABLO</t>
  </si>
  <si>
    <t>3235108010</t>
  </si>
  <si>
    <t>LUIS</t>
  </si>
  <si>
    <t>3234613925</t>
  </si>
  <si>
    <t>RICARDO</t>
  </si>
  <si>
    <t>ALEJANDRO</t>
  </si>
  <si>
    <t>JOSE</t>
  </si>
  <si>
    <t>VIAJES DEL 1 DE SEPTIEMBRE AL 4 DE OCTUBRE DE 2024 - ARENA 250 VIAJES - GRANZON 500 VIAJES - RELLENO 240 VAJES</t>
  </si>
  <si>
    <t>0550236000677591</t>
  </si>
  <si>
    <t>52619707508</t>
  </si>
  <si>
    <t>YULIANA</t>
  </si>
  <si>
    <t>JOHAN MIGUEL</t>
  </si>
  <si>
    <t>63140348882</t>
  </si>
  <si>
    <t>YULIMABA</t>
  </si>
  <si>
    <t>63123456582</t>
  </si>
  <si>
    <t>03216706228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</si>
</sst>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auto="1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9" fontId="3" fillId="0" borderId="0" xfId="0" applyNumberFormat="1" applyFont="1"/>
    <xf numFmtId="0" fontId="1" fillId="0" borderId="0" xfId="0" applyFont="1"/>
    <xf numFmtId="0" fontId="3" fillId="0" borderId="1" xfId="0" applyFont="1" applyBorder="1"/>
    <xf numFmtId="0" fontId="3" fillId="0" borderId="4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Fill="1" applyBorder="1"/>
    <xf numFmtId="0" fontId="3" fillId="0" borderId="2" xfId="0" applyFont="1" applyFill="1" applyBorder="1"/>
    <xf numFmtId="0" fontId="4" fillId="0" borderId="10" xfId="0" applyFont="1" applyBorder="1"/>
    <xf numFmtId="0" fontId="4" fillId="0" borderId="8" xfId="0" applyFont="1" applyBorder="1"/>
    <xf numFmtId="0" fontId="4" fillId="0" borderId="12" xfId="0" applyFont="1" applyBorder="1"/>
    <xf numFmtId="0" fontId="4" fillId="0" borderId="13" xfId="0" applyFont="1" applyBorder="1"/>
    <xf numFmtId="49" fontId="4" fillId="0" borderId="14" xfId="0" applyNumberFormat="1" applyFont="1" applyBorder="1"/>
    <xf numFmtId="0" fontId="0" fillId="0" borderId="13" xfId="0" applyBorder="1"/>
    <xf numFmtId="0" fontId="4" fillId="0" borderId="0" xfId="0" applyFont="1"/>
    <xf numFmtId="41" fontId="0" fillId="0" borderId="0" xfId="0" applyNumberFormat="1"/>
    <xf numFmtId="0" fontId="4" fillId="0" borderId="17" xfId="0" applyFont="1" applyBorder="1"/>
    <xf numFmtId="0" fontId="4" fillId="0" borderId="9" xfId="0" applyFont="1" applyBorder="1"/>
    <xf numFmtId="49" fontId="4" fillId="0" borderId="18" xfId="0" applyNumberFormat="1" applyFont="1" applyBorder="1"/>
    <xf numFmtId="0" fontId="0" fillId="0" borderId="9" xfId="0" applyBorder="1"/>
    <xf numFmtId="0" fontId="4" fillId="0" borderId="19" xfId="0" applyFont="1" applyBorder="1"/>
    <xf numFmtId="41" fontId="3" fillId="0" borderId="19" xfId="1" applyFont="1" applyBorder="1"/>
    <xf numFmtId="9" fontId="3" fillId="0" borderId="19" xfId="0" applyNumberFormat="1" applyFont="1" applyBorder="1"/>
    <xf numFmtId="0" fontId="4" fillId="0" borderId="20" xfId="0" applyFont="1" applyBorder="1"/>
    <xf numFmtId="0" fontId="4" fillId="0" borderId="6" xfId="0" applyFont="1" applyBorder="1"/>
    <xf numFmtId="0" fontId="0" fillId="0" borderId="6" xfId="0" applyBorder="1"/>
    <xf numFmtId="0" fontId="4" fillId="0" borderId="23" xfId="0" applyFont="1" applyBorder="1"/>
    <xf numFmtId="0" fontId="4" fillId="0" borderId="25" xfId="0" applyFont="1" applyBorder="1"/>
    <xf numFmtId="41" fontId="4" fillId="0" borderId="9" xfId="1" applyFont="1" applyFill="1" applyBorder="1"/>
    <xf numFmtId="49" fontId="4" fillId="0" borderId="18" xfId="0" applyNumberFormat="1" applyFont="1" applyFill="1" applyBorder="1"/>
    <xf numFmtId="0" fontId="3" fillId="0" borderId="0" xfId="0" applyFont="1" applyAlignment="1">
      <alignment horizontal="center"/>
    </xf>
    <xf numFmtId="41" fontId="3" fillId="0" borderId="15" xfId="1" applyFont="1" applyBorder="1" applyAlignment="1">
      <alignment horizontal="center"/>
    </xf>
    <xf numFmtId="41" fontId="3" fillId="0" borderId="16" xfId="1" applyFont="1" applyBorder="1" applyAlignment="1">
      <alignment horizontal="center"/>
    </xf>
    <xf numFmtId="41" fontId="4" fillId="0" borderId="6" xfId="1" applyFont="1" applyFill="1" applyBorder="1"/>
    <xf numFmtId="0" fontId="4" fillId="0" borderId="21" xfId="0" applyFont="1" applyFill="1" applyBorder="1"/>
    <xf numFmtId="0" fontId="4" fillId="0" borderId="6" xfId="0" applyFont="1" applyFill="1" applyBorder="1"/>
    <xf numFmtId="41" fontId="4" fillId="0" borderId="22" xfId="1" applyFont="1" applyFill="1" applyBorder="1"/>
    <xf numFmtId="41" fontId="4" fillId="0" borderId="7" xfId="1" applyFont="1" applyFill="1" applyBorder="1"/>
    <xf numFmtId="41" fontId="4" fillId="0" borderId="24" xfId="1" applyFont="1" applyFill="1" applyBorder="1"/>
    <xf numFmtId="41" fontId="4" fillId="0" borderId="11" xfId="1" applyFont="1" applyFill="1" applyBorder="1"/>
    <xf numFmtId="0" fontId="4" fillId="0" borderId="18" xfId="0" applyFont="1" applyFill="1" applyBorder="1"/>
    <xf numFmtId="0" fontId="4" fillId="0" borderId="9" xfId="0" applyFont="1" applyFill="1" applyBorder="1"/>
    <xf numFmtId="41" fontId="4" fillId="0" borderId="17" xfId="1" applyFont="1" applyFill="1" applyBorder="1"/>
    <xf numFmtId="41" fontId="4" fillId="0" borderId="8" xfId="1" applyFont="1" applyFill="1" applyBorder="1"/>
    <xf numFmtId="0" fontId="4" fillId="0" borderId="8" xfId="0" applyFont="1" applyFill="1" applyBorder="1"/>
    <xf numFmtId="0" fontId="4" fillId="0" borderId="10" xfId="0" applyFont="1" applyFill="1" applyBorder="1"/>
    <xf numFmtId="41" fontId="4" fillId="0" borderId="18" xfId="1" applyFont="1" applyFill="1" applyBorder="1"/>
    <xf numFmtId="41" fontId="4" fillId="0" borderId="13" xfId="1" applyFont="1" applyFill="1" applyBorder="1"/>
    <xf numFmtId="0" fontId="4" fillId="0" borderId="14" xfId="0" applyFont="1" applyFill="1" applyBorder="1"/>
    <xf numFmtId="0" fontId="4" fillId="0" borderId="13" xfId="0" applyFont="1" applyFill="1" applyBorder="1"/>
    <xf numFmtId="41" fontId="4" fillId="0" borderId="12" xfId="1" applyFont="1" applyFill="1" applyBorder="1"/>
    <xf numFmtId="41" fontId="4" fillId="0" borderId="14" xfId="1" applyFont="1" applyFill="1" applyBorder="1"/>
    <xf numFmtId="41" fontId="4" fillId="0" borderId="5" xfId="1" applyFont="1" applyFill="1" applyBorder="1"/>
    <xf numFmtId="9" fontId="4" fillId="0" borderId="23" xfId="0" applyNumberFormat="1" applyFont="1" applyFill="1" applyBorder="1"/>
    <xf numFmtId="9" fontId="4" fillId="0" borderId="25" xfId="0" applyNumberFormat="1" applyFont="1" applyFill="1" applyBorder="1"/>
    <xf numFmtId="9" fontId="4" fillId="0" borderId="12" xfId="0" applyNumberFormat="1" applyFont="1" applyFill="1" applyBorder="1"/>
    <xf numFmtId="0" fontId="3" fillId="0" borderId="26" xfId="0" applyFont="1" applyBorder="1"/>
    <xf numFmtId="0" fontId="4" fillId="0" borderId="1" xfId="0" applyFont="1" applyBorder="1"/>
    <xf numFmtId="41" fontId="4" fillId="0" borderId="4" xfId="1" applyFont="1" applyFill="1" applyBorder="1"/>
    <xf numFmtId="0" fontId="4" fillId="0" borderId="2" xfId="0" applyFont="1" applyFill="1" applyBorder="1"/>
    <xf numFmtId="0" fontId="4" fillId="0" borderId="4" xfId="0" applyFont="1" applyFill="1" applyBorder="1"/>
    <xf numFmtId="0" fontId="4" fillId="0" borderId="3" xfId="0" applyFont="1" applyFill="1" applyBorder="1"/>
  </cellXfs>
  <cellStyles count="2"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abSelected="1" workbookViewId="0">
      <selection activeCell="D22" sqref="D22"/>
    </sheetView>
  </sheetViews>
  <sheetFormatPr baseColWidth="10" defaultRowHeight="15" x14ac:dyDescent="0.25"/>
  <cols>
    <col min="1" max="1" width="6.7109375" bestFit="1" customWidth="1"/>
    <col min="2" max="2" width="18.7109375" bestFit="1" customWidth="1"/>
    <col min="3" max="3" width="14.42578125" bestFit="1" customWidth="1"/>
    <col min="4" max="4" width="15.28515625" bestFit="1" customWidth="1"/>
    <col min="5" max="5" width="25.85546875" bestFit="1" customWidth="1"/>
    <col min="6" max="6" width="15.42578125" bestFit="1" customWidth="1"/>
    <col min="7" max="7" width="13" bestFit="1" customWidth="1"/>
    <col min="8" max="9" width="12.85546875" bestFit="1" customWidth="1"/>
    <col min="10" max="10" width="17.140625" bestFit="1" customWidth="1"/>
    <col min="11" max="11" width="17.140625" customWidth="1"/>
    <col min="12" max="12" width="15.140625" bestFit="1" customWidth="1"/>
    <col min="13" max="13" width="14.42578125" customWidth="1"/>
    <col min="14" max="14" width="9.140625" bestFit="1" customWidth="1"/>
    <col min="15" max="15" width="21.7109375" customWidth="1"/>
    <col min="16" max="16" width="32.7109375" customWidth="1"/>
  </cols>
  <sheetData>
    <row r="1" spans="1:16" ht="15.75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6" ht="16.5" thickBot="1" x14ac:dyDescent="0.3">
      <c r="A2" s="1"/>
      <c r="B2" s="1"/>
      <c r="C2" s="1"/>
      <c r="D2" s="1"/>
      <c r="E2" s="1"/>
      <c r="F2" s="1"/>
      <c r="G2" s="2"/>
      <c r="H2" s="1"/>
      <c r="I2" s="1"/>
      <c r="J2" s="1"/>
      <c r="K2" s="1"/>
      <c r="L2" s="1"/>
      <c r="M2" s="3"/>
      <c r="N2" s="3"/>
      <c r="O2" s="3"/>
    </row>
    <row r="3" spans="1:16" ht="16.5" thickBot="1" x14ac:dyDescent="0.3">
      <c r="A3" s="4" t="s">
        <v>1</v>
      </c>
      <c r="B3" s="5" t="s">
        <v>2</v>
      </c>
      <c r="C3" s="6" t="s">
        <v>3</v>
      </c>
      <c r="D3" s="5" t="s">
        <v>3</v>
      </c>
      <c r="E3" s="6" t="s">
        <v>4</v>
      </c>
      <c r="F3" s="4" t="s">
        <v>5</v>
      </c>
      <c r="G3" s="5" t="s">
        <v>6</v>
      </c>
      <c r="H3" s="58" t="s">
        <v>7</v>
      </c>
      <c r="I3" s="5" t="s">
        <v>18</v>
      </c>
      <c r="J3" s="6" t="s">
        <v>8</v>
      </c>
      <c r="K3" s="5" t="s">
        <v>28</v>
      </c>
      <c r="L3" s="7" t="s">
        <v>9</v>
      </c>
      <c r="M3" s="8" t="s">
        <v>10</v>
      </c>
      <c r="N3" s="8" t="s">
        <v>11</v>
      </c>
      <c r="O3" s="9" t="s">
        <v>12</v>
      </c>
      <c r="P3" s="8" t="s">
        <v>13</v>
      </c>
    </row>
    <row r="4" spans="1:16" ht="15.75" x14ac:dyDescent="0.25">
      <c r="A4" s="25">
        <v>1</v>
      </c>
      <c r="B4" s="30">
        <v>1124555901</v>
      </c>
      <c r="C4" s="36" t="s">
        <v>25</v>
      </c>
      <c r="D4" s="37"/>
      <c r="E4" s="36" t="s">
        <v>68</v>
      </c>
      <c r="F4" s="38">
        <v>9500000</v>
      </c>
      <c r="G4" s="55">
        <v>0.01</v>
      </c>
      <c r="H4" s="35">
        <f>+F4*G4</f>
        <v>95000</v>
      </c>
      <c r="I4" s="39">
        <f>+F4*0.004</f>
        <v>38000</v>
      </c>
      <c r="J4" s="40">
        <v>200000</v>
      </c>
      <c r="K4" s="35"/>
      <c r="L4" s="41">
        <f t="shared" ref="L4:L9" si="0">+F4-H4-J4-I4-K4</f>
        <v>9167000</v>
      </c>
      <c r="M4" s="47" t="s">
        <v>22</v>
      </c>
      <c r="N4" s="26"/>
      <c r="O4" s="20" t="s">
        <v>53</v>
      </c>
      <c r="P4" s="27"/>
    </row>
    <row r="5" spans="1:16" ht="15.75" x14ac:dyDescent="0.25">
      <c r="A5" s="18">
        <v>2</v>
      </c>
      <c r="B5" s="30">
        <v>17825953</v>
      </c>
      <c r="C5" s="42" t="s">
        <v>19</v>
      </c>
      <c r="D5" s="43"/>
      <c r="E5" s="42" t="s">
        <v>29</v>
      </c>
      <c r="F5" s="44">
        <v>5000000</v>
      </c>
      <c r="G5" s="55">
        <v>0.01</v>
      </c>
      <c r="H5" s="45">
        <f t="shared" ref="H5:H21" si="1">+F5*G5</f>
        <v>50000</v>
      </c>
      <c r="I5" s="41">
        <f>+F5*0.004</f>
        <v>20000</v>
      </c>
      <c r="J5" s="40">
        <v>200000</v>
      </c>
      <c r="K5" s="45"/>
      <c r="L5" s="41">
        <f t="shared" si="0"/>
        <v>4730000</v>
      </c>
      <c r="M5" s="47" t="s">
        <v>14</v>
      </c>
      <c r="N5" s="10" t="s">
        <v>15</v>
      </c>
      <c r="O5" s="20" t="s">
        <v>30</v>
      </c>
      <c r="P5" s="21"/>
    </row>
    <row r="6" spans="1:16" ht="15.75" x14ac:dyDescent="0.25">
      <c r="A6" s="18">
        <v>3</v>
      </c>
      <c r="B6" s="30">
        <v>1151195567</v>
      </c>
      <c r="C6" s="42" t="s">
        <v>27</v>
      </c>
      <c r="D6" s="43" t="s">
        <v>25</v>
      </c>
      <c r="E6" s="42" t="s">
        <v>31</v>
      </c>
      <c r="F6" s="44">
        <v>5000000</v>
      </c>
      <c r="G6" s="55">
        <v>0.01</v>
      </c>
      <c r="H6" s="45">
        <f t="shared" si="1"/>
        <v>50000</v>
      </c>
      <c r="I6" s="41">
        <f t="shared" ref="I6:I21" si="2">+F6*0.004</f>
        <v>20000</v>
      </c>
      <c r="J6" s="40">
        <v>200000</v>
      </c>
      <c r="K6" s="45"/>
      <c r="L6" s="41">
        <f t="shared" si="0"/>
        <v>4730000</v>
      </c>
      <c r="M6" s="47" t="s">
        <v>14</v>
      </c>
      <c r="N6" s="10" t="s">
        <v>15</v>
      </c>
      <c r="O6" s="20" t="s">
        <v>32</v>
      </c>
      <c r="P6" s="21"/>
    </row>
    <row r="7" spans="1:16" ht="15.75" x14ac:dyDescent="0.25">
      <c r="A7" s="18">
        <v>4</v>
      </c>
      <c r="B7" s="30">
        <v>1124487986</v>
      </c>
      <c r="C7" s="42" t="s">
        <v>24</v>
      </c>
      <c r="D7" s="43" t="s">
        <v>34</v>
      </c>
      <c r="E7" s="42" t="s">
        <v>35</v>
      </c>
      <c r="F7" s="44">
        <v>5000000</v>
      </c>
      <c r="G7" s="55">
        <v>0.01</v>
      </c>
      <c r="H7" s="45">
        <f t="shared" si="1"/>
        <v>50000</v>
      </c>
      <c r="I7" s="41">
        <f t="shared" si="2"/>
        <v>20000</v>
      </c>
      <c r="J7" s="40">
        <v>200000</v>
      </c>
      <c r="K7" s="45"/>
      <c r="L7" s="41">
        <f t="shared" si="0"/>
        <v>4730000</v>
      </c>
      <c r="M7" s="47" t="s">
        <v>14</v>
      </c>
      <c r="N7" s="10" t="s">
        <v>15</v>
      </c>
      <c r="O7" s="31" t="s">
        <v>73</v>
      </c>
      <c r="P7" s="21"/>
    </row>
    <row r="8" spans="1:16" ht="15.75" x14ac:dyDescent="0.25">
      <c r="A8" s="18">
        <v>5</v>
      </c>
      <c r="B8" s="30">
        <v>17829869</v>
      </c>
      <c r="C8" s="42" t="s">
        <v>23</v>
      </c>
      <c r="D8" s="43"/>
      <c r="E8" s="42" t="s">
        <v>33</v>
      </c>
      <c r="F8" s="44">
        <v>10760000</v>
      </c>
      <c r="G8" s="55">
        <v>0.01</v>
      </c>
      <c r="H8" s="45">
        <f t="shared" si="1"/>
        <v>107600</v>
      </c>
      <c r="I8" s="41">
        <f>+F8*0.004</f>
        <v>43040</v>
      </c>
      <c r="J8" s="40">
        <v>200000</v>
      </c>
      <c r="K8" s="45"/>
      <c r="L8" s="41">
        <f t="shared" si="0"/>
        <v>10409360</v>
      </c>
      <c r="M8" s="46" t="s">
        <v>37</v>
      </c>
      <c r="N8" s="43" t="s">
        <v>15</v>
      </c>
      <c r="O8" s="31" t="s">
        <v>38</v>
      </c>
      <c r="P8" s="21"/>
    </row>
    <row r="9" spans="1:16" ht="15.75" x14ac:dyDescent="0.25">
      <c r="A9" s="18">
        <v>6</v>
      </c>
      <c r="B9" s="30">
        <v>1124058507</v>
      </c>
      <c r="C9" s="42" t="s">
        <v>39</v>
      </c>
      <c r="D9" s="43"/>
      <c r="E9" s="42" t="s">
        <v>36</v>
      </c>
      <c r="F9" s="44">
        <v>5000000</v>
      </c>
      <c r="G9" s="55">
        <v>0.01</v>
      </c>
      <c r="H9" s="45">
        <f t="shared" si="1"/>
        <v>50000</v>
      </c>
      <c r="I9" s="41">
        <f t="shared" si="2"/>
        <v>20000</v>
      </c>
      <c r="J9" s="40">
        <v>200000</v>
      </c>
      <c r="K9" s="45">
        <v>60000</v>
      </c>
      <c r="L9" s="41">
        <f t="shared" si="0"/>
        <v>4670000</v>
      </c>
      <c r="M9" s="47" t="s">
        <v>44</v>
      </c>
      <c r="N9" s="46" t="s">
        <v>15</v>
      </c>
      <c r="O9" s="31" t="s">
        <v>45</v>
      </c>
      <c r="P9" s="21"/>
    </row>
    <row r="10" spans="1:16" ht="15.75" x14ac:dyDescent="0.25">
      <c r="A10" s="18">
        <v>7</v>
      </c>
      <c r="B10" s="30">
        <v>1124020904</v>
      </c>
      <c r="C10" s="42" t="s">
        <v>19</v>
      </c>
      <c r="D10" s="43"/>
      <c r="E10" s="42" t="s">
        <v>71</v>
      </c>
      <c r="F10" s="44">
        <v>5000000</v>
      </c>
      <c r="G10" s="56">
        <v>0.01</v>
      </c>
      <c r="H10" s="45">
        <f t="shared" si="1"/>
        <v>50000</v>
      </c>
      <c r="I10" s="41">
        <f t="shared" si="2"/>
        <v>20000</v>
      </c>
      <c r="J10" s="48">
        <v>200000</v>
      </c>
      <c r="K10" s="45">
        <v>0</v>
      </c>
      <c r="L10" s="41">
        <f t="shared" ref="L10:L11" si="3">+F10-H10-J10-I10-K10</f>
        <v>4730000</v>
      </c>
      <c r="M10" s="47" t="s">
        <v>14</v>
      </c>
      <c r="N10" s="10" t="s">
        <v>15</v>
      </c>
      <c r="O10" s="31" t="s">
        <v>40</v>
      </c>
      <c r="P10" s="21"/>
    </row>
    <row r="11" spans="1:16" ht="15.75" x14ac:dyDescent="0.25">
      <c r="A11" s="18">
        <v>8</v>
      </c>
      <c r="B11" s="30">
        <v>84083802</v>
      </c>
      <c r="C11" s="42" t="s">
        <v>20</v>
      </c>
      <c r="D11" s="43" t="s">
        <v>41</v>
      </c>
      <c r="E11" s="42" t="s">
        <v>42</v>
      </c>
      <c r="F11" s="44">
        <v>5000000</v>
      </c>
      <c r="G11" s="56">
        <v>0.01</v>
      </c>
      <c r="H11" s="45">
        <f t="shared" si="1"/>
        <v>50000</v>
      </c>
      <c r="I11" s="41">
        <f t="shared" si="2"/>
        <v>20000</v>
      </c>
      <c r="J11" s="48">
        <v>200000</v>
      </c>
      <c r="K11" s="45">
        <v>0</v>
      </c>
      <c r="L11" s="41">
        <f t="shared" si="3"/>
        <v>4730000</v>
      </c>
      <c r="M11" s="47" t="s">
        <v>22</v>
      </c>
      <c r="N11" s="19"/>
      <c r="O11" s="20" t="s">
        <v>43</v>
      </c>
      <c r="P11" s="21"/>
    </row>
    <row r="12" spans="1:16" ht="15.75" x14ac:dyDescent="0.25">
      <c r="A12" s="18">
        <v>9</v>
      </c>
      <c r="B12" s="30">
        <v>1124052814</v>
      </c>
      <c r="C12" s="42" t="s">
        <v>46</v>
      </c>
      <c r="D12" s="43" t="s">
        <v>47</v>
      </c>
      <c r="E12" s="42" t="s">
        <v>48</v>
      </c>
      <c r="F12" s="44">
        <v>3490000</v>
      </c>
      <c r="G12" s="56">
        <v>0.01</v>
      </c>
      <c r="H12" s="45">
        <f t="shared" si="1"/>
        <v>34900</v>
      </c>
      <c r="I12" s="41">
        <f t="shared" si="2"/>
        <v>13960</v>
      </c>
      <c r="J12" s="48">
        <v>200000</v>
      </c>
      <c r="K12" s="45">
        <v>0</v>
      </c>
      <c r="L12" s="41">
        <f t="shared" ref="L12:L22" si="4">+F12-H12-J12-I12-K12</f>
        <v>3241140</v>
      </c>
      <c r="M12" s="47" t="s">
        <v>22</v>
      </c>
      <c r="N12" s="19"/>
      <c r="O12" s="20" t="s">
        <v>49</v>
      </c>
      <c r="P12" s="21"/>
    </row>
    <row r="13" spans="1:16" ht="15.75" x14ac:dyDescent="0.25">
      <c r="A13" s="11">
        <v>10</v>
      </c>
      <c r="B13" s="30">
        <v>1124494027</v>
      </c>
      <c r="C13" s="42" t="s">
        <v>51</v>
      </c>
      <c r="D13" s="43"/>
      <c r="E13" s="42" t="s">
        <v>52</v>
      </c>
      <c r="F13" s="44">
        <v>7820000</v>
      </c>
      <c r="G13" s="56">
        <v>0.01</v>
      </c>
      <c r="H13" s="45">
        <f t="shared" si="1"/>
        <v>78200</v>
      </c>
      <c r="I13" s="41">
        <f t="shared" si="2"/>
        <v>31280</v>
      </c>
      <c r="J13" s="48">
        <v>200000</v>
      </c>
      <c r="K13" s="45">
        <v>0</v>
      </c>
      <c r="L13" s="41">
        <f t="shared" si="4"/>
        <v>7510520</v>
      </c>
      <c r="M13" s="47" t="s">
        <v>22</v>
      </c>
      <c r="N13" s="46"/>
      <c r="O13" s="31" t="s">
        <v>50</v>
      </c>
      <c r="P13" s="21"/>
    </row>
    <row r="14" spans="1:16" ht="15.75" x14ac:dyDescent="0.25">
      <c r="A14" s="18">
        <v>11</v>
      </c>
      <c r="B14" s="30">
        <v>1124517158</v>
      </c>
      <c r="C14" s="42" t="s">
        <v>34</v>
      </c>
      <c r="D14" s="43" t="s">
        <v>23</v>
      </c>
      <c r="E14" s="42" t="s">
        <v>54</v>
      </c>
      <c r="F14" s="44">
        <v>5250000</v>
      </c>
      <c r="G14" s="56">
        <v>0.01</v>
      </c>
      <c r="H14" s="45">
        <f t="shared" si="1"/>
        <v>52500</v>
      </c>
      <c r="I14" s="41">
        <f t="shared" si="2"/>
        <v>21000</v>
      </c>
      <c r="J14" s="48">
        <v>200000</v>
      </c>
      <c r="K14" s="45">
        <v>60000</v>
      </c>
      <c r="L14" s="41">
        <f>+F14-H14-J14-I14-K14</f>
        <v>4916500</v>
      </c>
      <c r="M14" s="47" t="s">
        <v>14</v>
      </c>
      <c r="N14" s="10" t="s">
        <v>15</v>
      </c>
      <c r="O14" s="20" t="s">
        <v>55</v>
      </c>
      <c r="P14" s="21"/>
    </row>
    <row r="15" spans="1:16" ht="15.75" x14ac:dyDescent="0.25">
      <c r="A15" s="18">
        <v>12</v>
      </c>
      <c r="B15" s="30">
        <v>17901815</v>
      </c>
      <c r="C15" s="42" t="s">
        <v>19</v>
      </c>
      <c r="D15" s="43" t="s">
        <v>25</v>
      </c>
      <c r="E15" s="42" t="s">
        <v>33</v>
      </c>
      <c r="F15" s="44">
        <v>5000000</v>
      </c>
      <c r="G15" s="56">
        <v>0.01</v>
      </c>
      <c r="H15" s="45">
        <f t="shared" si="1"/>
        <v>50000</v>
      </c>
      <c r="I15" s="41">
        <f t="shared" si="2"/>
        <v>20000</v>
      </c>
      <c r="J15" s="48">
        <v>200000</v>
      </c>
      <c r="K15" s="45"/>
      <c r="L15" s="41">
        <f t="shared" si="4"/>
        <v>4730000</v>
      </c>
      <c r="M15" s="43" t="s">
        <v>26</v>
      </c>
      <c r="N15" s="19"/>
      <c r="O15" s="20" t="s">
        <v>56</v>
      </c>
      <c r="P15" s="21"/>
    </row>
    <row r="16" spans="1:16" ht="15.75" x14ac:dyDescent="0.25">
      <c r="A16" s="18">
        <v>13</v>
      </c>
      <c r="B16" s="30">
        <v>1006915664</v>
      </c>
      <c r="C16" s="42" t="s">
        <v>25</v>
      </c>
      <c r="D16" s="43" t="s">
        <v>57</v>
      </c>
      <c r="E16" s="42" t="s">
        <v>58</v>
      </c>
      <c r="F16" s="44">
        <v>5000000</v>
      </c>
      <c r="G16" s="56">
        <v>0.01</v>
      </c>
      <c r="H16" s="45">
        <f t="shared" si="1"/>
        <v>50000</v>
      </c>
      <c r="I16" s="41">
        <f t="shared" si="2"/>
        <v>20000</v>
      </c>
      <c r="J16" s="48">
        <v>200000</v>
      </c>
      <c r="K16" s="45"/>
      <c r="L16" s="41">
        <f t="shared" si="4"/>
        <v>4730000</v>
      </c>
      <c r="M16" s="43" t="s">
        <v>22</v>
      </c>
      <c r="N16" s="19"/>
      <c r="O16" s="20" t="s">
        <v>59</v>
      </c>
      <c r="P16" s="21"/>
    </row>
    <row r="17" spans="1:16" ht="15.75" x14ac:dyDescent="0.25">
      <c r="A17" s="18">
        <v>14</v>
      </c>
      <c r="B17" s="30">
        <v>84110139</v>
      </c>
      <c r="C17" s="42" t="s">
        <v>21</v>
      </c>
      <c r="D17" s="43" t="s">
        <v>19</v>
      </c>
      <c r="E17" s="42" t="s">
        <v>60</v>
      </c>
      <c r="F17" s="44">
        <v>13210000</v>
      </c>
      <c r="G17" s="56">
        <v>0.01</v>
      </c>
      <c r="H17" s="45">
        <f t="shared" si="1"/>
        <v>132100</v>
      </c>
      <c r="I17" s="41">
        <f t="shared" si="2"/>
        <v>52840</v>
      </c>
      <c r="J17" s="48">
        <v>200000</v>
      </c>
      <c r="K17" s="45">
        <f>1050000+469000</f>
        <v>1519000</v>
      </c>
      <c r="L17" s="41">
        <f t="shared" si="4"/>
        <v>11306060</v>
      </c>
      <c r="M17" s="11" t="s">
        <v>22</v>
      </c>
      <c r="N17" s="19"/>
      <c r="O17" s="20" t="s">
        <v>61</v>
      </c>
      <c r="P17" s="21"/>
    </row>
    <row r="18" spans="1:16" ht="15.75" x14ac:dyDescent="0.25">
      <c r="A18" s="18">
        <v>15</v>
      </c>
      <c r="B18" s="30">
        <v>17868226</v>
      </c>
      <c r="C18" s="42" t="s">
        <v>19</v>
      </c>
      <c r="D18" s="43"/>
      <c r="E18" s="42" t="s">
        <v>62</v>
      </c>
      <c r="F18" s="44">
        <v>6000000</v>
      </c>
      <c r="G18" s="56">
        <v>0.01</v>
      </c>
      <c r="H18" s="45">
        <f t="shared" si="1"/>
        <v>60000</v>
      </c>
      <c r="I18" s="41">
        <f t="shared" si="2"/>
        <v>24000</v>
      </c>
      <c r="J18" s="48">
        <v>200000</v>
      </c>
      <c r="K18" s="45">
        <v>60000</v>
      </c>
      <c r="L18" s="41">
        <f t="shared" si="4"/>
        <v>5656000</v>
      </c>
      <c r="M18" s="47" t="s">
        <v>14</v>
      </c>
      <c r="N18" s="46" t="s">
        <v>15</v>
      </c>
      <c r="O18" s="31" t="s">
        <v>72</v>
      </c>
      <c r="P18" s="21"/>
    </row>
    <row r="19" spans="1:16" ht="15.75" x14ac:dyDescent="0.25">
      <c r="A19" s="29">
        <v>16</v>
      </c>
      <c r="B19" s="30">
        <v>1124543195</v>
      </c>
      <c r="C19" s="42" t="s">
        <v>25</v>
      </c>
      <c r="D19" s="43"/>
      <c r="E19" s="42" t="s">
        <v>69</v>
      </c>
      <c r="F19" s="44">
        <v>6000000</v>
      </c>
      <c r="G19" s="56">
        <v>0.01</v>
      </c>
      <c r="H19" s="45">
        <f t="shared" si="1"/>
        <v>60000</v>
      </c>
      <c r="I19" s="41">
        <f t="shared" si="2"/>
        <v>24000</v>
      </c>
      <c r="J19" s="48">
        <v>200000</v>
      </c>
      <c r="K19" s="45"/>
      <c r="L19" s="41">
        <f t="shared" si="4"/>
        <v>5716000</v>
      </c>
      <c r="M19" s="47" t="s">
        <v>14</v>
      </c>
      <c r="N19" s="10" t="s">
        <v>15</v>
      </c>
      <c r="O19" s="31" t="s">
        <v>70</v>
      </c>
      <c r="P19" s="21"/>
    </row>
    <row r="20" spans="1:16" ht="15.75" x14ac:dyDescent="0.25">
      <c r="A20" s="28">
        <v>17</v>
      </c>
      <c r="B20" s="30">
        <v>17845561</v>
      </c>
      <c r="C20" s="42" t="s">
        <v>19</v>
      </c>
      <c r="D20" s="43"/>
      <c r="E20" s="42" t="s">
        <v>63</v>
      </c>
      <c r="F20" s="44">
        <v>5000000</v>
      </c>
      <c r="G20" s="56">
        <v>0.01</v>
      </c>
      <c r="H20" s="45">
        <f t="shared" si="1"/>
        <v>50000</v>
      </c>
      <c r="I20" s="41">
        <f t="shared" si="2"/>
        <v>20000</v>
      </c>
      <c r="J20" s="48">
        <v>200000</v>
      </c>
      <c r="K20" s="45"/>
      <c r="L20" s="41">
        <f t="shared" si="4"/>
        <v>4730000</v>
      </c>
      <c r="M20" s="46" t="s">
        <v>37</v>
      </c>
      <c r="N20" s="11" t="s">
        <v>15</v>
      </c>
      <c r="O20" s="20" t="s">
        <v>66</v>
      </c>
      <c r="P20" s="21"/>
    </row>
    <row r="21" spans="1:16" ht="15.75" x14ac:dyDescent="0.25">
      <c r="A21" s="18">
        <v>18</v>
      </c>
      <c r="B21" s="30">
        <v>1006915848</v>
      </c>
      <c r="C21" s="42" t="s">
        <v>21</v>
      </c>
      <c r="D21" s="43"/>
      <c r="E21" s="42" t="s">
        <v>64</v>
      </c>
      <c r="F21" s="44">
        <v>5000000</v>
      </c>
      <c r="G21" s="56">
        <v>0.01</v>
      </c>
      <c r="H21" s="45">
        <f t="shared" si="1"/>
        <v>50000</v>
      </c>
      <c r="I21" s="41">
        <f t="shared" si="2"/>
        <v>20000</v>
      </c>
      <c r="J21" s="48">
        <v>200000</v>
      </c>
      <c r="K21" s="45"/>
      <c r="L21" s="41">
        <f t="shared" ref="L21" si="5">+F21-H21-J21-I21-K21</f>
        <v>4730000</v>
      </c>
      <c r="M21" s="47" t="s">
        <v>14</v>
      </c>
      <c r="N21" s="10" t="s">
        <v>15</v>
      </c>
      <c r="O21" s="31" t="s">
        <v>67</v>
      </c>
      <c r="P21" s="21"/>
    </row>
    <row r="22" spans="1:16" ht="16.5" thickBot="1" x14ac:dyDescent="0.3">
      <c r="A22" s="12"/>
      <c r="B22" s="49"/>
      <c r="C22" s="50"/>
      <c r="D22" s="51"/>
      <c r="E22" s="50"/>
      <c r="F22" s="52"/>
      <c r="G22" s="57"/>
      <c r="H22" s="49"/>
      <c r="I22" s="54"/>
      <c r="J22" s="53"/>
      <c r="K22" s="49"/>
      <c r="L22" s="54">
        <f t="shared" si="4"/>
        <v>0</v>
      </c>
      <c r="M22" s="51"/>
      <c r="N22" s="13"/>
      <c r="O22" s="14"/>
      <c r="P22" s="15"/>
    </row>
    <row r="23" spans="1:16" ht="16.5" thickBot="1" x14ac:dyDescent="0.3">
      <c r="A23" s="22"/>
      <c r="B23" s="33" t="s">
        <v>16</v>
      </c>
      <c r="C23" s="34"/>
      <c r="D23" s="34"/>
      <c r="E23" s="34"/>
      <c r="F23" s="23">
        <f>SUM(F4:F22)</f>
        <v>112030000</v>
      </c>
      <c r="G23" s="24">
        <v>0.01</v>
      </c>
      <c r="H23" s="23">
        <f>+F23*G23</f>
        <v>1120300</v>
      </c>
      <c r="I23" s="23">
        <f>SUM(I4:I22)</f>
        <v>448120</v>
      </c>
      <c r="J23" s="23">
        <f>SUM(J4:J22)</f>
        <v>3600000</v>
      </c>
      <c r="K23" s="23">
        <f>SUM(K4:K22)</f>
        <v>1699000</v>
      </c>
      <c r="L23" s="23">
        <f>SUM(L4:L22)</f>
        <v>105162580</v>
      </c>
      <c r="M23" s="16"/>
      <c r="N23" s="16"/>
      <c r="O23" s="16"/>
    </row>
    <row r="25" spans="1:16" x14ac:dyDescent="0.25">
      <c r="F25" s="17" t="s">
        <v>17</v>
      </c>
      <c r="L25" s="17"/>
    </row>
  </sheetData>
  <mergeCells count="2">
    <mergeCell ref="A1:O1"/>
    <mergeCell ref="B23:E2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A6" sqref="A6:XFD14"/>
    </sheetView>
  </sheetViews>
  <sheetFormatPr baseColWidth="10" defaultRowHeight="15" x14ac:dyDescent="0.25"/>
  <cols>
    <col min="1" max="1" width="6.7109375" bestFit="1" customWidth="1"/>
    <col min="2" max="2" width="18.7109375" bestFit="1" customWidth="1"/>
    <col min="3" max="3" width="14.42578125" bestFit="1" customWidth="1"/>
    <col min="4" max="4" width="15.28515625" bestFit="1" customWidth="1"/>
    <col min="5" max="5" width="25.85546875" bestFit="1" customWidth="1"/>
    <col min="6" max="6" width="15.42578125" bestFit="1" customWidth="1"/>
    <col min="7" max="7" width="13" bestFit="1" customWidth="1"/>
    <col min="8" max="9" width="12.85546875" bestFit="1" customWidth="1"/>
    <col min="10" max="10" width="17.140625" bestFit="1" customWidth="1"/>
    <col min="11" max="11" width="17.140625" customWidth="1"/>
    <col min="12" max="12" width="15.140625" bestFit="1" customWidth="1"/>
    <col min="13" max="13" width="14.42578125" customWidth="1"/>
    <col min="14" max="14" width="9.140625" bestFit="1" customWidth="1"/>
    <col min="15" max="15" width="21.7109375" customWidth="1"/>
    <col min="16" max="16" width="32.7109375" customWidth="1"/>
  </cols>
  <sheetData>
    <row r="1" spans="1:16" ht="15.75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6" ht="15.75" x14ac:dyDescent="0.25">
      <c r="A2" s="32" t="s">
        <v>65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6" ht="16.5" thickBot="1" x14ac:dyDescent="0.3">
      <c r="A3" s="1"/>
      <c r="B3" s="1"/>
      <c r="C3" s="1"/>
      <c r="D3" s="1"/>
      <c r="E3" s="1"/>
      <c r="F3" s="1"/>
      <c r="G3" s="2"/>
      <c r="H3" s="1"/>
      <c r="I3" s="1"/>
      <c r="J3" s="1"/>
      <c r="K3" s="1"/>
      <c r="L3" s="1"/>
      <c r="M3" s="3"/>
      <c r="N3" s="3"/>
      <c r="O3" s="3"/>
    </row>
    <row r="4" spans="1:16" ht="16.5" thickBot="1" x14ac:dyDescent="0.3">
      <c r="A4" s="4" t="s">
        <v>1</v>
      </c>
      <c r="B4" s="5" t="s">
        <v>2</v>
      </c>
      <c r="C4" s="6" t="s">
        <v>3</v>
      </c>
      <c r="D4" s="5" t="s">
        <v>3</v>
      </c>
      <c r="E4" s="6" t="s">
        <v>4</v>
      </c>
      <c r="F4" s="4" t="s">
        <v>5</v>
      </c>
      <c r="G4" s="5" t="s">
        <v>6</v>
      </c>
      <c r="H4" s="58" t="s">
        <v>7</v>
      </c>
      <c r="I4" s="5" t="s">
        <v>18</v>
      </c>
      <c r="J4" s="6" t="s">
        <v>8</v>
      </c>
      <c r="K4" s="5" t="s">
        <v>28</v>
      </c>
      <c r="L4" s="7" t="s">
        <v>9</v>
      </c>
      <c r="M4" s="8" t="s">
        <v>10</v>
      </c>
      <c r="N4" s="8" t="s">
        <v>11</v>
      </c>
      <c r="O4" s="9" t="s">
        <v>12</v>
      </c>
      <c r="P4" s="8" t="s">
        <v>13</v>
      </c>
    </row>
    <row r="5" spans="1:16" ht="15.75" x14ac:dyDescent="0.25">
      <c r="A5" s="18">
        <v>9</v>
      </c>
      <c r="B5" s="30">
        <v>1124052814</v>
      </c>
      <c r="C5" s="42" t="s">
        <v>46</v>
      </c>
      <c r="D5" s="43" t="s">
        <v>47</v>
      </c>
      <c r="E5" s="42" t="s">
        <v>48</v>
      </c>
      <c r="F5" s="44">
        <v>3490000</v>
      </c>
      <c r="G5" s="56">
        <v>0.01</v>
      </c>
      <c r="H5" s="45">
        <f t="shared" ref="H5" si="0">+F5*G5</f>
        <v>34900</v>
      </c>
      <c r="I5" s="41">
        <f t="shared" ref="I5" si="1">+F5*0.004</f>
        <v>13960</v>
      </c>
      <c r="J5" s="48">
        <v>200000</v>
      </c>
      <c r="K5" s="45">
        <v>0</v>
      </c>
      <c r="L5" s="41">
        <f t="shared" ref="L5:L6" si="2">+F5-H5-J5-I5-K5</f>
        <v>3241140</v>
      </c>
      <c r="M5" s="47" t="s">
        <v>22</v>
      </c>
      <c r="N5" s="19"/>
      <c r="O5" s="20" t="s">
        <v>49</v>
      </c>
      <c r="P5" s="21"/>
    </row>
    <row r="6" spans="1:16" ht="16.5" thickBot="1" x14ac:dyDescent="0.3">
      <c r="A6" s="12"/>
      <c r="B6" s="49"/>
      <c r="C6" s="50"/>
      <c r="D6" s="51"/>
      <c r="E6" s="50"/>
      <c r="F6" s="52"/>
      <c r="G6" s="57"/>
      <c r="H6" s="49"/>
      <c r="I6" s="54"/>
      <c r="J6" s="53"/>
      <c r="K6" s="49"/>
      <c r="L6" s="54">
        <f t="shared" si="2"/>
        <v>0</v>
      </c>
      <c r="M6" s="51"/>
      <c r="N6" s="13"/>
      <c r="O6" s="14"/>
      <c r="P6" s="15"/>
    </row>
    <row r="7" spans="1:16" ht="16.5" thickBot="1" x14ac:dyDescent="0.3">
      <c r="A7" s="22"/>
      <c r="B7" s="33" t="s">
        <v>16</v>
      </c>
      <c r="C7" s="34"/>
      <c r="D7" s="34"/>
      <c r="E7" s="34"/>
      <c r="F7" s="23">
        <f>SUM(F5:F6)</f>
        <v>3490000</v>
      </c>
      <c r="G7" s="24">
        <v>0.01</v>
      </c>
      <c r="H7" s="23">
        <f>+F7*G7</f>
        <v>34900</v>
      </c>
      <c r="I7" s="23">
        <f>SUM(I5:I6)</f>
        <v>13960</v>
      </c>
      <c r="J7" s="23">
        <f>SUM(J5:J6)</f>
        <v>200000</v>
      </c>
      <c r="K7" s="23">
        <f>SUM(K5:K6)</f>
        <v>0</v>
      </c>
      <c r="L7" s="23">
        <f>SUM(L5:L6)</f>
        <v>3241140</v>
      </c>
      <c r="M7" s="16"/>
      <c r="N7" s="16"/>
      <c r="O7" s="16"/>
    </row>
    <row r="9" spans="1:16" x14ac:dyDescent="0.25">
      <c r="F9" s="17" t="s">
        <v>17</v>
      </c>
      <c r="L9" s="17"/>
    </row>
  </sheetData>
  <mergeCells count="3">
    <mergeCell ref="A1:O1"/>
    <mergeCell ref="A2:O2"/>
    <mergeCell ref="B7:E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20" sqref="E20"/>
    </sheetView>
  </sheetViews>
  <sheetFormatPr baseColWidth="10" defaultRowHeight="15" x14ac:dyDescent="0.25"/>
  <cols>
    <col min="1" max="1" width="6.7109375" bestFit="1" customWidth="1"/>
    <col min="2" max="2" width="18.7109375" bestFit="1" customWidth="1"/>
    <col min="3" max="3" width="14.42578125" bestFit="1" customWidth="1"/>
    <col min="4" max="4" width="15.28515625" bestFit="1" customWidth="1"/>
    <col min="5" max="5" width="25.85546875" bestFit="1" customWidth="1"/>
    <col min="6" max="6" width="15.42578125" bestFit="1" customWidth="1"/>
    <col min="7" max="7" width="13" bestFit="1" customWidth="1"/>
    <col min="8" max="9" width="12.85546875" bestFit="1" customWidth="1"/>
    <col min="10" max="10" width="17.140625" bestFit="1" customWidth="1"/>
    <col min="11" max="11" width="17.140625" customWidth="1"/>
    <col min="12" max="12" width="15.140625" bestFit="1" customWidth="1"/>
    <col min="13" max="13" width="14.42578125" customWidth="1"/>
    <col min="14" max="14" width="9.140625" bestFit="1" customWidth="1"/>
    <col min="15" max="15" width="21.7109375" customWidth="1"/>
    <col min="16" max="16" width="32.7109375" customWidth="1"/>
  </cols>
  <sheetData>
    <row r="1" spans="1:16" ht="15.75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6" ht="15.75" x14ac:dyDescent="0.25">
      <c r="A2" s="32" t="s">
        <v>65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6" ht="16.5" thickBot="1" x14ac:dyDescent="0.3">
      <c r="A3" s="1"/>
      <c r="B3" s="1"/>
      <c r="C3" s="1"/>
      <c r="D3" s="1"/>
      <c r="E3" s="1"/>
      <c r="F3" s="1"/>
      <c r="G3" s="2"/>
      <c r="H3" s="1"/>
      <c r="I3" s="1"/>
      <c r="J3" s="1"/>
      <c r="K3" s="1"/>
      <c r="L3" s="1"/>
      <c r="M3" s="3"/>
      <c r="N3" s="3"/>
      <c r="O3" s="3"/>
    </row>
    <row r="4" spans="1:16" ht="16.5" thickBot="1" x14ac:dyDescent="0.3">
      <c r="A4" s="4" t="s">
        <v>1</v>
      </c>
      <c r="B4" s="5" t="s">
        <v>2</v>
      </c>
      <c r="C4" s="6" t="s">
        <v>3</v>
      </c>
      <c r="D4" s="5" t="s">
        <v>3</v>
      </c>
      <c r="E4" s="6" t="s">
        <v>4</v>
      </c>
      <c r="F4" s="4" t="s">
        <v>5</v>
      </c>
      <c r="G4" s="5" t="s">
        <v>6</v>
      </c>
      <c r="H4" s="58" t="s">
        <v>7</v>
      </c>
      <c r="I4" s="5" t="s">
        <v>18</v>
      </c>
      <c r="J4" s="6" t="s">
        <v>8</v>
      </c>
      <c r="K4" s="5" t="s">
        <v>28</v>
      </c>
      <c r="L4" s="7" t="s">
        <v>9</v>
      </c>
      <c r="M4" s="8" t="s">
        <v>10</v>
      </c>
      <c r="N4" s="8" t="s">
        <v>11</v>
      </c>
      <c r="O4" s="9" t="s">
        <v>12</v>
      </c>
      <c r="P4" s="8" t="s">
        <v>13</v>
      </c>
    </row>
    <row r="5" spans="1:16" ht="15.75" x14ac:dyDescent="0.25">
      <c r="A5" s="11">
        <v>10</v>
      </c>
      <c r="B5" s="30">
        <v>1124494027</v>
      </c>
      <c r="C5" s="42" t="s">
        <v>51</v>
      </c>
      <c r="D5" s="43"/>
      <c r="E5" s="42" t="s">
        <v>52</v>
      </c>
      <c r="F5" s="44">
        <v>7820000</v>
      </c>
      <c r="G5" s="56">
        <v>0.01</v>
      </c>
      <c r="H5" s="45">
        <f t="shared" ref="H5" si="0">+F5*G5</f>
        <v>78200</v>
      </c>
      <c r="I5" s="41">
        <f t="shared" ref="I5" si="1">+F5*0.004</f>
        <v>31280</v>
      </c>
      <c r="J5" s="48">
        <v>200000</v>
      </c>
      <c r="K5" s="45">
        <v>0</v>
      </c>
      <c r="L5" s="41">
        <f t="shared" ref="L5:L6" si="2">+F5-H5-J5-I5-K5</f>
        <v>7510520</v>
      </c>
      <c r="M5" s="47" t="s">
        <v>22</v>
      </c>
      <c r="N5" s="43"/>
      <c r="O5" s="31" t="s">
        <v>50</v>
      </c>
      <c r="P5" s="21"/>
    </row>
    <row r="6" spans="1:16" ht="16.5" thickBot="1" x14ac:dyDescent="0.3">
      <c r="A6" s="12"/>
      <c r="B6" s="49"/>
      <c r="C6" s="50"/>
      <c r="D6" s="51"/>
      <c r="E6" s="50"/>
      <c r="F6" s="52"/>
      <c r="G6" s="57"/>
      <c r="H6" s="49"/>
      <c r="I6" s="54"/>
      <c r="J6" s="53"/>
      <c r="K6" s="49"/>
      <c r="L6" s="54">
        <f t="shared" si="2"/>
        <v>0</v>
      </c>
      <c r="M6" s="51"/>
      <c r="N6" s="13"/>
      <c r="O6" s="14"/>
      <c r="P6" s="15"/>
    </row>
    <row r="7" spans="1:16" ht="16.5" thickBot="1" x14ac:dyDescent="0.3">
      <c r="A7" s="22"/>
      <c r="B7" s="33" t="s">
        <v>16</v>
      </c>
      <c r="C7" s="34"/>
      <c r="D7" s="34"/>
      <c r="E7" s="34"/>
      <c r="F7" s="23">
        <f>SUM(F5:F6)</f>
        <v>7820000</v>
      </c>
      <c r="G7" s="24">
        <v>0.01</v>
      </c>
      <c r="H7" s="23">
        <f>+F7*G7</f>
        <v>78200</v>
      </c>
      <c r="I7" s="23">
        <f>SUM(I5:I6)</f>
        <v>31280</v>
      </c>
      <c r="J7" s="23">
        <f>SUM(J5:J6)</f>
        <v>200000</v>
      </c>
      <c r="K7" s="23">
        <f>SUM(K5:K6)</f>
        <v>0</v>
      </c>
      <c r="L7" s="23">
        <f>SUM(L5:L6)</f>
        <v>7510520</v>
      </c>
      <c r="M7" s="16"/>
      <c r="N7" s="16"/>
      <c r="O7" s="16"/>
    </row>
    <row r="9" spans="1:16" x14ac:dyDescent="0.25">
      <c r="F9" s="17" t="s">
        <v>17</v>
      </c>
      <c r="L9" s="17"/>
    </row>
  </sheetData>
  <mergeCells count="3">
    <mergeCell ref="A1:O1"/>
    <mergeCell ref="A2:O2"/>
    <mergeCell ref="B7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G18" sqref="G18"/>
    </sheetView>
  </sheetViews>
  <sheetFormatPr baseColWidth="10" defaultRowHeight="15" x14ac:dyDescent="0.25"/>
  <cols>
    <col min="1" max="1" width="6.7109375" bestFit="1" customWidth="1"/>
    <col min="2" max="2" width="18.7109375" bestFit="1" customWidth="1"/>
    <col min="3" max="3" width="14.42578125" bestFit="1" customWidth="1"/>
    <col min="4" max="4" width="15.28515625" bestFit="1" customWidth="1"/>
    <col min="5" max="5" width="25.85546875" bestFit="1" customWidth="1"/>
    <col min="6" max="6" width="15.42578125" bestFit="1" customWidth="1"/>
    <col min="7" max="7" width="13" bestFit="1" customWidth="1"/>
    <col min="8" max="9" width="12.85546875" bestFit="1" customWidth="1"/>
    <col min="10" max="10" width="17.140625" bestFit="1" customWidth="1"/>
    <col min="11" max="11" width="17.140625" customWidth="1"/>
    <col min="12" max="12" width="15.140625" bestFit="1" customWidth="1"/>
    <col min="13" max="13" width="14.42578125" customWidth="1"/>
    <col min="14" max="14" width="9.140625" bestFit="1" customWidth="1"/>
    <col min="15" max="15" width="21.7109375" customWidth="1"/>
    <col min="16" max="16" width="32.7109375" customWidth="1"/>
  </cols>
  <sheetData>
    <row r="1" spans="1:16" ht="15.75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6" ht="15.75" x14ac:dyDescent="0.25">
      <c r="A2" s="32" t="s">
        <v>65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6" ht="16.5" thickBot="1" x14ac:dyDescent="0.3">
      <c r="A3" s="1"/>
      <c r="B3" s="1"/>
      <c r="C3" s="1"/>
      <c r="D3" s="1"/>
      <c r="E3" s="1"/>
      <c r="F3" s="1"/>
      <c r="G3" s="2"/>
      <c r="H3" s="1"/>
      <c r="I3" s="1"/>
      <c r="J3" s="1"/>
      <c r="K3" s="1"/>
      <c r="L3" s="1"/>
      <c r="M3" s="3"/>
      <c r="N3" s="3"/>
      <c r="O3" s="3"/>
    </row>
    <row r="4" spans="1:16" ht="16.5" thickBot="1" x14ac:dyDescent="0.3">
      <c r="A4" s="4" t="s">
        <v>1</v>
      </c>
      <c r="B4" s="5" t="s">
        <v>2</v>
      </c>
      <c r="C4" s="6" t="s">
        <v>3</v>
      </c>
      <c r="D4" s="5" t="s">
        <v>3</v>
      </c>
      <c r="E4" s="6" t="s">
        <v>4</v>
      </c>
      <c r="F4" s="4" t="s">
        <v>5</v>
      </c>
      <c r="G4" s="5" t="s">
        <v>6</v>
      </c>
      <c r="H4" s="58" t="s">
        <v>7</v>
      </c>
      <c r="I4" s="5" t="s">
        <v>18</v>
      </c>
      <c r="J4" s="6" t="s">
        <v>8</v>
      </c>
      <c r="K4" s="5" t="s">
        <v>28</v>
      </c>
      <c r="L4" s="7" t="s">
        <v>9</v>
      </c>
      <c r="M4" s="8" t="s">
        <v>10</v>
      </c>
      <c r="N4" s="8" t="s">
        <v>11</v>
      </c>
      <c r="O4" s="9" t="s">
        <v>12</v>
      </c>
      <c r="P4" s="8" t="s">
        <v>13</v>
      </c>
    </row>
    <row r="5" spans="1:16" ht="15.75" x14ac:dyDescent="0.25">
      <c r="A5" s="18">
        <v>11</v>
      </c>
      <c r="B5" s="30">
        <v>1124517158</v>
      </c>
      <c r="C5" s="42" t="s">
        <v>34</v>
      </c>
      <c r="D5" s="43" t="s">
        <v>23</v>
      </c>
      <c r="E5" s="42" t="s">
        <v>54</v>
      </c>
      <c r="F5" s="44">
        <v>5250000</v>
      </c>
      <c r="G5" s="56">
        <v>0.01</v>
      </c>
      <c r="H5" s="45">
        <f t="shared" ref="H5" si="0">+F5*G5</f>
        <v>52500</v>
      </c>
      <c r="I5" s="41">
        <f t="shared" ref="I5" si="1">+F5*0.004</f>
        <v>21000</v>
      </c>
      <c r="J5" s="48">
        <v>200000</v>
      </c>
      <c r="K5" s="45">
        <v>60000</v>
      </c>
      <c r="L5" s="41">
        <f>+F5-H5-J5-I5-K5</f>
        <v>4916500</v>
      </c>
      <c r="M5" s="47" t="s">
        <v>14</v>
      </c>
      <c r="N5" s="10" t="s">
        <v>15</v>
      </c>
      <c r="O5" s="20" t="s">
        <v>55</v>
      </c>
      <c r="P5" s="21"/>
    </row>
    <row r="6" spans="1:16" ht="16.5" thickBot="1" x14ac:dyDescent="0.3">
      <c r="A6" s="12"/>
      <c r="B6" s="49"/>
      <c r="C6" s="50"/>
      <c r="D6" s="51"/>
      <c r="E6" s="50"/>
      <c r="F6" s="52"/>
      <c r="G6" s="57"/>
      <c r="H6" s="49"/>
      <c r="I6" s="54"/>
      <c r="J6" s="53"/>
      <c r="K6" s="49"/>
      <c r="L6" s="54">
        <f t="shared" ref="L6" si="2">+F6-H6-J6-I6-K6</f>
        <v>0</v>
      </c>
      <c r="M6" s="51"/>
      <c r="N6" s="13"/>
      <c r="O6" s="14"/>
      <c r="P6" s="15"/>
    </row>
    <row r="7" spans="1:16" ht="16.5" thickBot="1" x14ac:dyDescent="0.3">
      <c r="A7" s="22"/>
      <c r="B7" s="33" t="s">
        <v>16</v>
      </c>
      <c r="C7" s="34"/>
      <c r="D7" s="34"/>
      <c r="E7" s="34"/>
      <c r="F7" s="23">
        <f>SUM(F5:F6)</f>
        <v>5250000</v>
      </c>
      <c r="G7" s="24">
        <v>0.01</v>
      </c>
      <c r="H7" s="23">
        <f>+F7*G7</f>
        <v>52500</v>
      </c>
      <c r="I7" s="23">
        <f>SUM(I5:I6)</f>
        <v>21000</v>
      </c>
      <c r="J7" s="23">
        <f>SUM(J5:J6)</f>
        <v>200000</v>
      </c>
      <c r="K7" s="23">
        <f>SUM(K5:K6)</f>
        <v>60000</v>
      </c>
      <c r="L7" s="23">
        <f>SUM(L5:L6)</f>
        <v>4916500</v>
      </c>
      <c r="M7" s="16"/>
      <c r="N7" s="16"/>
      <c r="O7" s="16"/>
    </row>
    <row r="9" spans="1:16" x14ac:dyDescent="0.25">
      <c r="F9" s="17" t="s">
        <v>17</v>
      </c>
      <c r="L9" s="17"/>
    </row>
  </sheetData>
  <mergeCells count="3">
    <mergeCell ref="A1:O1"/>
    <mergeCell ref="A2:O2"/>
    <mergeCell ref="B7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21" sqref="E21"/>
    </sheetView>
  </sheetViews>
  <sheetFormatPr baseColWidth="10" defaultRowHeight="15" x14ac:dyDescent="0.25"/>
  <cols>
    <col min="1" max="1" width="6.7109375" bestFit="1" customWidth="1"/>
    <col min="2" max="2" width="18.7109375" bestFit="1" customWidth="1"/>
    <col min="3" max="3" width="14.42578125" bestFit="1" customWidth="1"/>
    <col min="4" max="4" width="15.28515625" bestFit="1" customWidth="1"/>
    <col min="5" max="5" width="25.85546875" bestFit="1" customWidth="1"/>
    <col min="6" max="6" width="15.42578125" bestFit="1" customWidth="1"/>
    <col min="7" max="7" width="13" bestFit="1" customWidth="1"/>
    <col min="8" max="9" width="12.85546875" bestFit="1" customWidth="1"/>
    <col min="10" max="10" width="17.140625" bestFit="1" customWidth="1"/>
    <col min="11" max="11" width="17.140625" customWidth="1"/>
    <col min="12" max="12" width="15.140625" bestFit="1" customWidth="1"/>
    <col min="13" max="13" width="14.42578125" customWidth="1"/>
    <col min="14" max="14" width="9.140625" bestFit="1" customWidth="1"/>
    <col min="15" max="15" width="21.7109375" customWidth="1"/>
    <col min="16" max="16" width="32.7109375" customWidth="1"/>
  </cols>
  <sheetData>
    <row r="1" spans="1:16" ht="15.75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6" ht="15.75" x14ac:dyDescent="0.25">
      <c r="A2" s="32" t="s">
        <v>65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6" ht="16.5" thickBot="1" x14ac:dyDescent="0.3">
      <c r="A3" s="1"/>
      <c r="B3" s="1"/>
      <c r="C3" s="1"/>
      <c r="D3" s="1"/>
      <c r="E3" s="1"/>
      <c r="F3" s="1"/>
      <c r="G3" s="2"/>
      <c r="H3" s="1"/>
      <c r="I3" s="1"/>
      <c r="J3" s="1"/>
      <c r="K3" s="1"/>
      <c r="L3" s="1"/>
      <c r="M3" s="3"/>
      <c r="N3" s="3"/>
      <c r="O3" s="3"/>
    </row>
    <row r="4" spans="1:16" ht="16.5" thickBot="1" x14ac:dyDescent="0.3">
      <c r="A4" s="4" t="s">
        <v>1</v>
      </c>
      <c r="B4" s="5" t="s">
        <v>2</v>
      </c>
      <c r="C4" s="6" t="s">
        <v>3</v>
      </c>
      <c r="D4" s="5" t="s">
        <v>3</v>
      </c>
      <c r="E4" s="6" t="s">
        <v>4</v>
      </c>
      <c r="F4" s="4" t="s">
        <v>5</v>
      </c>
      <c r="G4" s="5" t="s">
        <v>6</v>
      </c>
      <c r="H4" s="58" t="s">
        <v>7</v>
      </c>
      <c r="I4" s="5" t="s">
        <v>18</v>
      </c>
      <c r="J4" s="6" t="s">
        <v>8</v>
      </c>
      <c r="K4" s="5" t="s">
        <v>28</v>
      </c>
      <c r="L4" s="7" t="s">
        <v>9</v>
      </c>
      <c r="M4" s="8" t="s">
        <v>10</v>
      </c>
      <c r="N4" s="8" t="s">
        <v>11</v>
      </c>
      <c r="O4" s="9" t="s">
        <v>12</v>
      </c>
      <c r="P4" s="8" t="s">
        <v>13</v>
      </c>
    </row>
    <row r="5" spans="1:16" ht="15.75" x14ac:dyDescent="0.25">
      <c r="A5" s="18">
        <v>12</v>
      </c>
      <c r="B5" s="30">
        <v>17901815</v>
      </c>
      <c r="C5" s="42" t="s">
        <v>19</v>
      </c>
      <c r="D5" s="43" t="s">
        <v>25</v>
      </c>
      <c r="E5" s="42" t="s">
        <v>33</v>
      </c>
      <c r="F5" s="44">
        <v>5000000</v>
      </c>
      <c r="G5" s="56">
        <v>0.01</v>
      </c>
      <c r="H5" s="45">
        <f t="shared" ref="H5" si="0">+F5*G5</f>
        <v>50000</v>
      </c>
      <c r="I5" s="41">
        <f t="shared" ref="I5" si="1">+F5*0.004</f>
        <v>20000</v>
      </c>
      <c r="J5" s="48">
        <v>200000</v>
      </c>
      <c r="K5" s="45"/>
      <c r="L5" s="41">
        <f t="shared" ref="L5:L6" si="2">+F5-H5-J5-I5-K5</f>
        <v>4730000</v>
      </c>
      <c r="M5" s="43" t="s">
        <v>26</v>
      </c>
      <c r="N5" s="19"/>
      <c r="O5" s="20" t="s">
        <v>56</v>
      </c>
      <c r="P5" s="21"/>
    </row>
    <row r="6" spans="1:16" ht="16.5" thickBot="1" x14ac:dyDescent="0.3">
      <c r="A6" s="12"/>
      <c r="B6" s="49"/>
      <c r="C6" s="50"/>
      <c r="D6" s="51"/>
      <c r="E6" s="50"/>
      <c r="F6" s="52"/>
      <c r="G6" s="57"/>
      <c r="H6" s="49"/>
      <c r="I6" s="54"/>
      <c r="J6" s="53"/>
      <c r="K6" s="49"/>
      <c r="L6" s="54">
        <f t="shared" si="2"/>
        <v>0</v>
      </c>
      <c r="M6" s="51"/>
      <c r="N6" s="13"/>
      <c r="O6" s="14"/>
      <c r="P6" s="15"/>
    </row>
    <row r="7" spans="1:16" ht="16.5" thickBot="1" x14ac:dyDescent="0.3">
      <c r="A7" s="22"/>
      <c r="B7" s="33" t="s">
        <v>16</v>
      </c>
      <c r="C7" s="34"/>
      <c r="D7" s="34"/>
      <c r="E7" s="34"/>
      <c r="F7" s="23">
        <f>SUM(F5:F6)</f>
        <v>5000000</v>
      </c>
      <c r="G7" s="24">
        <v>0.01</v>
      </c>
      <c r="H7" s="23">
        <f>+F7*G7</f>
        <v>50000</v>
      </c>
      <c r="I7" s="23">
        <f>SUM(I5:I6)</f>
        <v>20000</v>
      </c>
      <c r="J7" s="23">
        <f>SUM(J5:J6)</f>
        <v>200000</v>
      </c>
      <c r="K7" s="23">
        <f>SUM(K5:K6)</f>
        <v>0</v>
      </c>
      <c r="L7" s="23">
        <f>SUM(L5:L6)</f>
        <v>4730000</v>
      </c>
      <c r="M7" s="16"/>
      <c r="N7" s="16"/>
      <c r="O7" s="16"/>
    </row>
    <row r="9" spans="1:16" x14ac:dyDescent="0.25">
      <c r="F9" s="17" t="s">
        <v>17</v>
      </c>
      <c r="L9" s="17"/>
    </row>
  </sheetData>
  <mergeCells count="3">
    <mergeCell ref="A1:O1"/>
    <mergeCell ref="A2:O2"/>
    <mergeCell ref="B7:E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I19" sqref="I19"/>
    </sheetView>
  </sheetViews>
  <sheetFormatPr baseColWidth="10" defaultRowHeight="15" x14ac:dyDescent="0.25"/>
  <cols>
    <col min="1" max="1" width="6.7109375" bestFit="1" customWidth="1"/>
    <col min="2" max="2" width="18.7109375" bestFit="1" customWidth="1"/>
    <col min="3" max="3" width="14.42578125" bestFit="1" customWidth="1"/>
    <col min="4" max="4" width="15.28515625" bestFit="1" customWidth="1"/>
    <col min="5" max="5" width="25.85546875" bestFit="1" customWidth="1"/>
    <col min="6" max="6" width="15.42578125" bestFit="1" customWidth="1"/>
    <col min="7" max="7" width="13" bestFit="1" customWidth="1"/>
    <col min="8" max="9" width="12.85546875" bestFit="1" customWidth="1"/>
    <col min="10" max="10" width="17.140625" bestFit="1" customWidth="1"/>
    <col min="11" max="11" width="17.140625" customWidth="1"/>
    <col min="12" max="12" width="15.140625" bestFit="1" customWidth="1"/>
    <col min="13" max="13" width="14.42578125" customWidth="1"/>
    <col min="14" max="14" width="9.140625" bestFit="1" customWidth="1"/>
    <col min="15" max="15" width="21.7109375" customWidth="1"/>
    <col min="16" max="16" width="32.7109375" customWidth="1"/>
  </cols>
  <sheetData>
    <row r="1" spans="1:16" ht="15.75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6" ht="15.75" x14ac:dyDescent="0.25">
      <c r="A2" s="32" t="s">
        <v>65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6" ht="16.5" thickBot="1" x14ac:dyDescent="0.3">
      <c r="A3" s="1"/>
      <c r="B3" s="1"/>
      <c r="C3" s="1"/>
      <c r="D3" s="1"/>
      <c r="E3" s="1"/>
      <c r="F3" s="1"/>
      <c r="G3" s="2"/>
      <c r="H3" s="1"/>
      <c r="I3" s="1"/>
      <c r="J3" s="1"/>
      <c r="K3" s="1"/>
      <c r="L3" s="1"/>
      <c r="M3" s="3"/>
      <c r="N3" s="3"/>
      <c r="O3" s="3"/>
    </row>
    <row r="4" spans="1:16" ht="16.5" thickBot="1" x14ac:dyDescent="0.3">
      <c r="A4" s="4" t="s">
        <v>1</v>
      </c>
      <c r="B4" s="5" t="s">
        <v>2</v>
      </c>
      <c r="C4" s="6" t="s">
        <v>3</v>
      </c>
      <c r="D4" s="5" t="s">
        <v>3</v>
      </c>
      <c r="E4" s="6" t="s">
        <v>4</v>
      </c>
      <c r="F4" s="4" t="s">
        <v>5</v>
      </c>
      <c r="G4" s="5" t="s">
        <v>6</v>
      </c>
      <c r="H4" s="58" t="s">
        <v>7</v>
      </c>
      <c r="I4" s="5" t="s">
        <v>18</v>
      </c>
      <c r="J4" s="6" t="s">
        <v>8</v>
      </c>
      <c r="K4" s="5" t="s">
        <v>28</v>
      </c>
      <c r="L4" s="7" t="s">
        <v>9</v>
      </c>
      <c r="M4" s="8" t="s">
        <v>10</v>
      </c>
      <c r="N4" s="8" t="s">
        <v>11</v>
      </c>
      <c r="O4" s="9" t="s">
        <v>12</v>
      </c>
      <c r="P4" s="8" t="s">
        <v>13</v>
      </c>
    </row>
    <row r="5" spans="1:16" ht="15.75" x14ac:dyDescent="0.25">
      <c r="A5" s="18">
        <v>13</v>
      </c>
      <c r="B5" s="30">
        <v>1006915664</v>
      </c>
      <c r="C5" s="42" t="s">
        <v>25</v>
      </c>
      <c r="D5" s="43" t="s">
        <v>57</v>
      </c>
      <c r="E5" s="42" t="s">
        <v>58</v>
      </c>
      <c r="F5" s="44">
        <v>5000000</v>
      </c>
      <c r="G5" s="56">
        <v>0.01</v>
      </c>
      <c r="H5" s="45">
        <f t="shared" ref="H5" si="0">+F5*G5</f>
        <v>50000</v>
      </c>
      <c r="I5" s="41">
        <f t="shared" ref="I5" si="1">+F5*0.004</f>
        <v>20000</v>
      </c>
      <c r="J5" s="48">
        <v>200000</v>
      </c>
      <c r="K5" s="45"/>
      <c r="L5" s="41">
        <f t="shared" ref="L5:L6" si="2">+F5-H5-J5-I5-K5</f>
        <v>4730000</v>
      </c>
      <c r="M5" s="43" t="s">
        <v>22</v>
      </c>
      <c r="N5" s="19"/>
      <c r="O5" s="20" t="s">
        <v>59</v>
      </c>
      <c r="P5" s="21"/>
    </row>
    <row r="6" spans="1:16" ht="16.5" thickBot="1" x14ac:dyDescent="0.3">
      <c r="A6" s="12"/>
      <c r="B6" s="49"/>
      <c r="C6" s="50"/>
      <c r="D6" s="51"/>
      <c r="E6" s="50"/>
      <c r="F6" s="52"/>
      <c r="G6" s="57"/>
      <c r="H6" s="49"/>
      <c r="I6" s="54"/>
      <c r="J6" s="53"/>
      <c r="K6" s="49"/>
      <c r="L6" s="54">
        <f t="shared" si="2"/>
        <v>0</v>
      </c>
      <c r="M6" s="51"/>
      <c r="N6" s="13"/>
      <c r="O6" s="14"/>
      <c r="P6" s="15"/>
    </row>
    <row r="7" spans="1:16" ht="16.5" thickBot="1" x14ac:dyDescent="0.3">
      <c r="A7" s="22"/>
      <c r="B7" s="33" t="s">
        <v>16</v>
      </c>
      <c r="C7" s="34"/>
      <c r="D7" s="34"/>
      <c r="E7" s="34"/>
      <c r="F7" s="23">
        <f>SUM(F5:F6)</f>
        <v>5000000</v>
      </c>
      <c r="G7" s="24">
        <v>0.01</v>
      </c>
      <c r="H7" s="23">
        <f>+F7*G7</f>
        <v>50000</v>
      </c>
      <c r="I7" s="23">
        <f>SUM(I5:I6)</f>
        <v>20000</v>
      </c>
      <c r="J7" s="23">
        <f>SUM(J5:J6)</f>
        <v>200000</v>
      </c>
      <c r="K7" s="23">
        <f>SUM(K5:K6)</f>
        <v>0</v>
      </c>
      <c r="L7" s="23">
        <f>SUM(L5:L6)</f>
        <v>4730000</v>
      </c>
      <c r="M7" s="16"/>
      <c r="N7" s="16"/>
      <c r="O7" s="16"/>
    </row>
    <row r="9" spans="1:16" x14ac:dyDescent="0.25">
      <c r="F9" s="17" t="s">
        <v>17</v>
      </c>
      <c r="L9" s="17"/>
    </row>
  </sheetData>
  <mergeCells count="3">
    <mergeCell ref="A1:O1"/>
    <mergeCell ref="A2:O2"/>
    <mergeCell ref="B7:E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G25" sqref="G25"/>
    </sheetView>
  </sheetViews>
  <sheetFormatPr baseColWidth="10" defaultRowHeight="15" x14ac:dyDescent="0.25"/>
  <cols>
    <col min="1" max="1" width="6.7109375" bestFit="1" customWidth="1"/>
    <col min="2" max="2" width="18.7109375" bestFit="1" customWidth="1"/>
    <col min="3" max="3" width="14.42578125" bestFit="1" customWidth="1"/>
    <col min="4" max="4" width="15.28515625" bestFit="1" customWidth="1"/>
    <col min="5" max="5" width="25.85546875" bestFit="1" customWidth="1"/>
    <col min="6" max="6" width="15.42578125" bestFit="1" customWidth="1"/>
    <col min="7" max="7" width="13" bestFit="1" customWidth="1"/>
    <col min="8" max="9" width="12.85546875" bestFit="1" customWidth="1"/>
    <col min="10" max="10" width="17.140625" bestFit="1" customWidth="1"/>
    <col min="11" max="11" width="17.140625" customWidth="1"/>
    <col min="12" max="12" width="15.140625" bestFit="1" customWidth="1"/>
    <col min="13" max="13" width="14.42578125" customWidth="1"/>
    <col min="14" max="14" width="9.140625" bestFit="1" customWidth="1"/>
    <col min="15" max="15" width="21.7109375" customWidth="1"/>
    <col min="16" max="16" width="32.7109375" customWidth="1"/>
  </cols>
  <sheetData>
    <row r="1" spans="1:16" ht="15.75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6" ht="15.75" x14ac:dyDescent="0.25">
      <c r="A2" s="32" t="s">
        <v>65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6" ht="16.5" thickBot="1" x14ac:dyDescent="0.3">
      <c r="A3" s="1"/>
      <c r="B3" s="1"/>
      <c r="C3" s="1"/>
      <c r="D3" s="1"/>
      <c r="E3" s="1"/>
      <c r="F3" s="1"/>
      <c r="G3" s="2"/>
      <c r="H3" s="1"/>
      <c r="I3" s="1"/>
      <c r="J3" s="1"/>
      <c r="K3" s="1"/>
      <c r="L3" s="1"/>
      <c r="M3" s="3"/>
      <c r="N3" s="3"/>
      <c r="O3" s="3"/>
    </row>
    <row r="4" spans="1:16" ht="16.5" thickBot="1" x14ac:dyDescent="0.3">
      <c r="A4" s="4" t="s">
        <v>1</v>
      </c>
      <c r="B4" s="5" t="s">
        <v>2</v>
      </c>
      <c r="C4" s="6" t="s">
        <v>3</v>
      </c>
      <c r="D4" s="5" t="s">
        <v>3</v>
      </c>
      <c r="E4" s="6" t="s">
        <v>4</v>
      </c>
      <c r="F4" s="4" t="s">
        <v>5</v>
      </c>
      <c r="G4" s="5" t="s">
        <v>6</v>
      </c>
      <c r="H4" s="58" t="s">
        <v>7</v>
      </c>
      <c r="I4" s="5" t="s">
        <v>18</v>
      </c>
      <c r="J4" s="6" t="s">
        <v>8</v>
      </c>
      <c r="K4" s="5" t="s">
        <v>28</v>
      </c>
      <c r="L4" s="7" t="s">
        <v>9</v>
      </c>
      <c r="M4" s="8" t="s">
        <v>10</v>
      </c>
      <c r="N4" s="8" t="s">
        <v>11</v>
      </c>
      <c r="O4" s="9" t="s">
        <v>12</v>
      </c>
      <c r="P4" s="8" t="s">
        <v>13</v>
      </c>
    </row>
    <row r="5" spans="1:16" ht="15.75" x14ac:dyDescent="0.25">
      <c r="A5" s="18">
        <v>14</v>
      </c>
      <c r="B5" s="30">
        <v>84110139</v>
      </c>
      <c r="C5" s="42" t="s">
        <v>21</v>
      </c>
      <c r="D5" s="43" t="s">
        <v>19</v>
      </c>
      <c r="E5" s="42" t="s">
        <v>60</v>
      </c>
      <c r="F5" s="44">
        <v>13210000</v>
      </c>
      <c r="G5" s="56">
        <v>0.01</v>
      </c>
      <c r="H5" s="45">
        <f t="shared" ref="H5" si="0">+F5*G5</f>
        <v>132100</v>
      </c>
      <c r="I5" s="41">
        <f t="shared" ref="I5" si="1">+F5*0.004</f>
        <v>52840</v>
      </c>
      <c r="J5" s="48">
        <v>200000</v>
      </c>
      <c r="K5" s="45">
        <f>1050000+469000</f>
        <v>1519000</v>
      </c>
      <c r="L5" s="41">
        <f t="shared" ref="L5:L6" si="2">+F5-H5-J5-I5-K5</f>
        <v>11306060</v>
      </c>
      <c r="M5" s="43"/>
      <c r="N5" s="43"/>
      <c r="O5" s="31"/>
      <c r="P5" s="21"/>
    </row>
    <row r="6" spans="1:16" ht="16.5" thickBot="1" x14ac:dyDescent="0.3">
      <c r="A6" s="12"/>
      <c r="B6" s="49"/>
      <c r="C6" s="50"/>
      <c r="D6" s="51"/>
      <c r="E6" s="50"/>
      <c r="F6" s="52"/>
      <c r="G6" s="57"/>
      <c r="H6" s="49"/>
      <c r="I6" s="54"/>
      <c r="J6" s="53"/>
      <c r="K6" s="49"/>
      <c r="L6" s="54">
        <f t="shared" si="2"/>
        <v>0</v>
      </c>
      <c r="M6" s="51"/>
      <c r="N6" s="13"/>
      <c r="O6" s="14"/>
      <c r="P6" s="15"/>
    </row>
    <row r="7" spans="1:16" ht="16.5" thickBot="1" x14ac:dyDescent="0.3">
      <c r="A7" s="22"/>
      <c r="B7" s="33" t="s">
        <v>16</v>
      </c>
      <c r="C7" s="34"/>
      <c r="D7" s="34"/>
      <c r="E7" s="34"/>
      <c r="F7" s="23">
        <f>SUM(F5:F6)</f>
        <v>13210000</v>
      </c>
      <c r="G7" s="24">
        <v>0.01</v>
      </c>
      <c r="H7" s="23">
        <f>+F7*G7</f>
        <v>132100</v>
      </c>
      <c r="I7" s="23">
        <f>SUM(I5:I6)</f>
        <v>52840</v>
      </c>
      <c r="J7" s="23">
        <f>SUM(J5:J6)</f>
        <v>200000</v>
      </c>
      <c r="K7" s="23">
        <f>SUM(K5:K6)</f>
        <v>1519000</v>
      </c>
      <c r="L7" s="23">
        <f>SUM(L5:L6)</f>
        <v>11306060</v>
      </c>
      <c r="M7" s="16"/>
      <c r="N7" s="16"/>
      <c r="O7" s="16"/>
    </row>
    <row r="9" spans="1:16" x14ac:dyDescent="0.25">
      <c r="F9" s="17" t="s">
        <v>17</v>
      </c>
      <c r="L9" s="17"/>
    </row>
  </sheetData>
  <mergeCells count="3">
    <mergeCell ref="A1:O1"/>
    <mergeCell ref="A2:O2"/>
    <mergeCell ref="B7:E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G22" sqref="G22"/>
    </sheetView>
  </sheetViews>
  <sheetFormatPr baseColWidth="10" defaultRowHeight="15" x14ac:dyDescent="0.25"/>
  <cols>
    <col min="1" max="1" width="6.7109375" bestFit="1" customWidth="1"/>
    <col min="2" max="2" width="18.7109375" bestFit="1" customWidth="1"/>
    <col min="3" max="3" width="14.42578125" bestFit="1" customWidth="1"/>
    <col min="4" max="4" width="15.28515625" bestFit="1" customWidth="1"/>
    <col min="5" max="5" width="25.85546875" bestFit="1" customWidth="1"/>
    <col min="6" max="6" width="15.42578125" bestFit="1" customWidth="1"/>
    <col min="7" max="7" width="13" bestFit="1" customWidth="1"/>
    <col min="8" max="9" width="12.85546875" bestFit="1" customWidth="1"/>
    <col min="10" max="10" width="17.140625" bestFit="1" customWidth="1"/>
    <col min="11" max="11" width="17.140625" customWidth="1"/>
    <col min="12" max="12" width="15.140625" bestFit="1" customWidth="1"/>
    <col min="13" max="13" width="14.42578125" customWidth="1"/>
    <col min="14" max="14" width="9.140625" bestFit="1" customWidth="1"/>
    <col min="15" max="15" width="21.7109375" customWidth="1"/>
    <col min="16" max="16" width="32.7109375" customWidth="1"/>
  </cols>
  <sheetData>
    <row r="1" spans="1:16" ht="15.75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6" ht="15.75" x14ac:dyDescent="0.25">
      <c r="A2" s="32" t="s">
        <v>65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6" ht="16.5" thickBot="1" x14ac:dyDescent="0.3">
      <c r="A3" s="1"/>
      <c r="B3" s="1"/>
      <c r="C3" s="1"/>
      <c r="D3" s="1"/>
      <c r="E3" s="1"/>
      <c r="F3" s="1"/>
      <c r="G3" s="2"/>
      <c r="H3" s="1"/>
      <c r="I3" s="1"/>
      <c r="J3" s="1"/>
      <c r="K3" s="1"/>
      <c r="L3" s="1"/>
      <c r="M3" s="3"/>
      <c r="N3" s="3"/>
      <c r="O3" s="3"/>
    </row>
    <row r="4" spans="1:16" ht="16.5" thickBot="1" x14ac:dyDescent="0.3">
      <c r="A4" s="4" t="s">
        <v>1</v>
      </c>
      <c r="B4" s="5" t="s">
        <v>2</v>
      </c>
      <c r="C4" s="6" t="s">
        <v>3</v>
      </c>
      <c r="D4" s="5" t="s">
        <v>3</v>
      </c>
      <c r="E4" s="6" t="s">
        <v>4</v>
      </c>
      <c r="F4" s="4" t="s">
        <v>5</v>
      </c>
      <c r="G4" s="5" t="s">
        <v>6</v>
      </c>
      <c r="H4" s="58" t="s">
        <v>7</v>
      </c>
      <c r="I4" s="5" t="s">
        <v>18</v>
      </c>
      <c r="J4" s="6" t="s">
        <v>8</v>
      </c>
      <c r="K4" s="5" t="s">
        <v>28</v>
      </c>
      <c r="L4" s="7" t="s">
        <v>9</v>
      </c>
      <c r="M4" s="8" t="s">
        <v>10</v>
      </c>
      <c r="N4" s="8" t="s">
        <v>11</v>
      </c>
      <c r="O4" s="9" t="s">
        <v>12</v>
      </c>
      <c r="P4" s="8" t="s">
        <v>13</v>
      </c>
    </row>
    <row r="5" spans="1:16" ht="15.75" x14ac:dyDescent="0.25">
      <c r="A5" s="18">
        <v>15</v>
      </c>
      <c r="B5" s="30">
        <v>17868226</v>
      </c>
      <c r="C5" s="42" t="s">
        <v>19</v>
      </c>
      <c r="D5" s="43"/>
      <c r="E5" s="42" t="s">
        <v>62</v>
      </c>
      <c r="F5" s="44">
        <v>6000000</v>
      </c>
      <c r="G5" s="56">
        <v>0.01</v>
      </c>
      <c r="H5" s="45">
        <f t="shared" ref="H5" si="0">+F5*G5</f>
        <v>60000</v>
      </c>
      <c r="I5" s="41">
        <f t="shared" ref="I5" si="1">+F5*0.004</f>
        <v>24000</v>
      </c>
      <c r="J5" s="48">
        <v>200000</v>
      </c>
      <c r="K5" s="45">
        <v>60000</v>
      </c>
      <c r="L5" s="41">
        <f t="shared" ref="L5:L6" si="2">+F5-H5-J5-I5-K5</f>
        <v>5656000</v>
      </c>
      <c r="M5" s="46"/>
      <c r="N5" s="46"/>
      <c r="O5" s="31"/>
      <c r="P5" s="21"/>
    </row>
    <row r="6" spans="1:16" ht="16.5" thickBot="1" x14ac:dyDescent="0.3">
      <c r="A6" s="12"/>
      <c r="B6" s="49"/>
      <c r="C6" s="50"/>
      <c r="D6" s="51"/>
      <c r="E6" s="50"/>
      <c r="F6" s="52"/>
      <c r="G6" s="57"/>
      <c r="H6" s="49"/>
      <c r="I6" s="54"/>
      <c r="J6" s="53"/>
      <c r="K6" s="49"/>
      <c r="L6" s="54">
        <f t="shared" si="2"/>
        <v>0</v>
      </c>
      <c r="M6" s="51"/>
      <c r="N6" s="13"/>
      <c r="O6" s="14"/>
      <c r="P6" s="15"/>
    </row>
    <row r="7" spans="1:16" ht="16.5" thickBot="1" x14ac:dyDescent="0.3">
      <c r="A7" s="22"/>
      <c r="B7" s="33" t="s">
        <v>16</v>
      </c>
      <c r="C7" s="34"/>
      <c r="D7" s="34"/>
      <c r="E7" s="34"/>
      <c r="F7" s="23">
        <f>SUM(F5:F6)</f>
        <v>6000000</v>
      </c>
      <c r="G7" s="24">
        <v>0.01</v>
      </c>
      <c r="H7" s="23">
        <f>+F7*G7</f>
        <v>60000</v>
      </c>
      <c r="I7" s="23">
        <f>SUM(I5:I6)</f>
        <v>24000</v>
      </c>
      <c r="J7" s="23">
        <f>SUM(J5:J6)</f>
        <v>200000</v>
      </c>
      <c r="K7" s="23">
        <f>SUM(K5:K6)</f>
        <v>60000</v>
      </c>
      <c r="L7" s="23">
        <f>SUM(L5:L6)</f>
        <v>5656000</v>
      </c>
      <c r="M7" s="16"/>
      <c r="N7" s="16"/>
      <c r="O7" s="16"/>
    </row>
    <row r="9" spans="1:16" x14ac:dyDescent="0.25">
      <c r="F9" s="17" t="s">
        <v>17</v>
      </c>
      <c r="L9" s="17"/>
    </row>
  </sheetData>
  <mergeCells count="3">
    <mergeCell ref="A1:O1"/>
    <mergeCell ref="A2:O2"/>
    <mergeCell ref="B7:E7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H22" sqref="H22"/>
    </sheetView>
  </sheetViews>
  <sheetFormatPr baseColWidth="10" defaultRowHeight="15" x14ac:dyDescent="0.25"/>
  <cols>
    <col min="1" max="1" width="6.7109375" bestFit="1" customWidth="1"/>
    <col min="2" max="2" width="18.7109375" bestFit="1" customWidth="1"/>
    <col min="3" max="3" width="14.42578125" bestFit="1" customWidth="1"/>
    <col min="4" max="4" width="15.28515625" bestFit="1" customWidth="1"/>
    <col min="5" max="5" width="25.85546875" bestFit="1" customWidth="1"/>
    <col min="6" max="6" width="15.42578125" bestFit="1" customWidth="1"/>
    <col min="7" max="7" width="13" bestFit="1" customWidth="1"/>
    <col min="8" max="9" width="12.85546875" bestFit="1" customWidth="1"/>
    <col min="10" max="10" width="17.140625" bestFit="1" customWidth="1"/>
    <col min="11" max="11" width="17.140625" customWidth="1"/>
    <col min="12" max="12" width="15.140625" bestFit="1" customWidth="1"/>
    <col min="13" max="13" width="14.42578125" customWidth="1"/>
    <col min="14" max="14" width="9.140625" bestFit="1" customWidth="1"/>
    <col min="15" max="15" width="21.7109375" customWidth="1"/>
    <col min="16" max="16" width="32.7109375" customWidth="1"/>
  </cols>
  <sheetData>
    <row r="1" spans="1:16" ht="15.75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6" ht="15.75" x14ac:dyDescent="0.25">
      <c r="A2" s="32" t="s">
        <v>65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6" ht="16.5" thickBot="1" x14ac:dyDescent="0.3">
      <c r="A3" s="1"/>
      <c r="B3" s="1"/>
      <c r="C3" s="1"/>
      <c r="D3" s="1"/>
      <c r="E3" s="1"/>
      <c r="F3" s="1"/>
      <c r="G3" s="2"/>
      <c r="H3" s="1"/>
      <c r="I3" s="1"/>
      <c r="J3" s="1"/>
      <c r="K3" s="1"/>
      <c r="L3" s="1"/>
      <c r="M3" s="3"/>
      <c r="N3" s="3"/>
      <c r="O3" s="3"/>
    </row>
    <row r="4" spans="1:16" ht="16.5" thickBot="1" x14ac:dyDescent="0.3">
      <c r="A4" s="4" t="s">
        <v>1</v>
      </c>
      <c r="B4" s="5" t="s">
        <v>2</v>
      </c>
      <c r="C4" s="6" t="s">
        <v>3</v>
      </c>
      <c r="D4" s="5" t="s">
        <v>3</v>
      </c>
      <c r="E4" s="6" t="s">
        <v>4</v>
      </c>
      <c r="F4" s="4" t="s">
        <v>5</v>
      </c>
      <c r="G4" s="5" t="s">
        <v>6</v>
      </c>
      <c r="H4" s="58" t="s">
        <v>7</v>
      </c>
      <c r="I4" s="5" t="s">
        <v>18</v>
      </c>
      <c r="J4" s="6" t="s">
        <v>8</v>
      </c>
      <c r="K4" s="5" t="s">
        <v>28</v>
      </c>
      <c r="L4" s="7" t="s">
        <v>9</v>
      </c>
      <c r="M4" s="8" t="s">
        <v>10</v>
      </c>
      <c r="N4" s="8" t="s">
        <v>11</v>
      </c>
      <c r="O4" s="9" t="s">
        <v>12</v>
      </c>
      <c r="P4" s="8" t="s">
        <v>13</v>
      </c>
    </row>
    <row r="5" spans="1:16" ht="26.25" customHeight="1" x14ac:dyDescent="0.25">
      <c r="A5" s="29">
        <v>16</v>
      </c>
      <c r="B5" s="30">
        <v>1124543195</v>
      </c>
      <c r="C5" s="42" t="s">
        <v>25</v>
      </c>
      <c r="D5" s="43"/>
      <c r="E5" s="42" t="s">
        <v>69</v>
      </c>
      <c r="F5" s="44">
        <v>6000000</v>
      </c>
      <c r="G5" s="56">
        <v>0.01</v>
      </c>
      <c r="H5" s="45">
        <f t="shared" ref="H5" si="0">+F5*G5</f>
        <v>60000</v>
      </c>
      <c r="I5" s="41">
        <f t="shared" ref="I5" si="1">+F5*0.004</f>
        <v>24000</v>
      </c>
      <c r="J5" s="48">
        <v>200000</v>
      </c>
      <c r="K5" s="45"/>
      <c r="L5" s="41">
        <f t="shared" ref="L5:L6" si="2">+F5-H5-J5-I5-K5</f>
        <v>5716000</v>
      </c>
      <c r="M5" s="47" t="s">
        <v>14</v>
      </c>
      <c r="N5" s="10" t="s">
        <v>15</v>
      </c>
      <c r="O5" s="31" t="s">
        <v>70</v>
      </c>
      <c r="P5" s="21"/>
    </row>
    <row r="6" spans="1:16" ht="16.5" thickBot="1" x14ac:dyDescent="0.3">
      <c r="A6" s="12"/>
      <c r="B6" s="49"/>
      <c r="C6" s="50"/>
      <c r="D6" s="51"/>
      <c r="E6" s="50"/>
      <c r="F6" s="52"/>
      <c r="G6" s="57"/>
      <c r="H6" s="49"/>
      <c r="I6" s="54"/>
      <c r="J6" s="53"/>
      <c r="K6" s="49"/>
      <c r="L6" s="54">
        <f t="shared" si="2"/>
        <v>0</v>
      </c>
      <c r="M6" s="51"/>
      <c r="N6" s="13"/>
      <c r="O6" s="14"/>
      <c r="P6" s="15"/>
    </row>
    <row r="7" spans="1:16" ht="16.5" thickBot="1" x14ac:dyDescent="0.3">
      <c r="A7" s="22"/>
      <c r="B7" s="33" t="s">
        <v>16</v>
      </c>
      <c r="C7" s="34"/>
      <c r="D7" s="34"/>
      <c r="E7" s="34"/>
      <c r="F7" s="23">
        <f>SUM(F5:F6)</f>
        <v>6000000</v>
      </c>
      <c r="G7" s="24">
        <v>0.01</v>
      </c>
      <c r="H7" s="23">
        <f>+F7*G7</f>
        <v>60000</v>
      </c>
      <c r="I7" s="23">
        <f>SUM(I5:I6)</f>
        <v>24000</v>
      </c>
      <c r="J7" s="23">
        <f>SUM(J5:J6)</f>
        <v>200000</v>
      </c>
      <c r="K7" s="23">
        <f>SUM(K5:K6)</f>
        <v>0</v>
      </c>
      <c r="L7" s="23">
        <f>SUM(L5:L6)</f>
        <v>5716000</v>
      </c>
      <c r="M7" s="16"/>
      <c r="N7" s="16"/>
      <c r="O7" s="16"/>
    </row>
    <row r="9" spans="1:16" x14ac:dyDescent="0.25">
      <c r="F9" s="17" t="s">
        <v>17</v>
      </c>
      <c r="L9" s="17"/>
    </row>
  </sheetData>
  <mergeCells count="3">
    <mergeCell ref="A1:O1"/>
    <mergeCell ref="A2:O2"/>
    <mergeCell ref="B7:E7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A6" sqref="A6:XFD6"/>
    </sheetView>
  </sheetViews>
  <sheetFormatPr baseColWidth="10" defaultRowHeight="15" x14ac:dyDescent="0.25"/>
  <cols>
    <col min="1" max="1" width="6.7109375" bestFit="1" customWidth="1"/>
    <col min="2" max="2" width="18.7109375" bestFit="1" customWidth="1"/>
    <col min="3" max="3" width="14.42578125" bestFit="1" customWidth="1"/>
    <col min="4" max="4" width="15.28515625" bestFit="1" customWidth="1"/>
    <col min="5" max="5" width="25.85546875" bestFit="1" customWidth="1"/>
    <col min="6" max="6" width="15.42578125" bestFit="1" customWidth="1"/>
    <col min="7" max="7" width="13" bestFit="1" customWidth="1"/>
    <col min="8" max="9" width="12.85546875" bestFit="1" customWidth="1"/>
    <col min="10" max="10" width="17.140625" bestFit="1" customWidth="1"/>
    <col min="11" max="11" width="17.140625" customWidth="1"/>
    <col min="12" max="12" width="15.140625" bestFit="1" customWidth="1"/>
    <col min="13" max="13" width="14.42578125" customWidth="1"/>
    <col min="14" max="14" width="9.140625" bestFit="1" customWidth="1"/>
    <col min="15" max="15" width="21.7109375" customWidth="1"/>
    <col min="16" max="16" width="32.7109375" customWidth="1"/>
  </cols>
  <sheetData>
    <row r="1" spans="1:16" ht="15.75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6" ht="15.75" x14ac:dyDescent="0.25">
      <c r="A2" s="32" t="s">
        <v>65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6" ht="16.5" thickBot="1" x14ac:dyDescent="0.3">
      <c r="A3" s="1"/>
      <c r="B3" s="1"/>
      <c r="C3" s="1"/>
      <c r="D3" s="1"/>
      <c r="E3" s="1"/>
      <c r="F3" s="1"/>
      <c r="G3" s="2"/>
      <c r="H3" s="1"/>
      <c r="I3" s="1"/>
      <c r="J3" s="1"/>
      <c r="K3" s="1"/>
      <c r="L3" s="1"/>
      <c r="M3" s="3"/>
      <c r="N3" s="3"/>
      <c r="O3" s="3"/>
    </row>
    <row r="4" spans="1:16" ht="16.5" thickBot="1" x14ac:dyDescent="0.3">
      <c r="A4" s="4" t="s">
        <v>1</v>
      </c>
      <c r="B4" s="5" t="s">
        <v>2</v>
      </c>
      <c r="C4" s="6" t="s">
        <v>3</v>
      </c>
      <c r="D4" s="5" t="s">
        <v>3</v>
      </c>
      <c r="E4" s="6" t="s">
        <v>4</v>
      </c>
      <c r="F4" s="4" t="s">
        <v>5</v>
      </c>
      <c r="G4" s="5" t="s">
        <v>6</v>
      </c>
      <c r="H4" s="58" t="s">
        <v>7</v>
      </c>
      <c r="I4" s="5" t="s">
        <v>18</v>
      </c>
      <c r="J4" s="6" t="s">
        <v>8</v>
      </c>
      <c r="K4" s="5" t="s">
        <v>28</v>
      </c>
      <c r="L4" s="7" t="s">
        <v>9</v>
      </c>
      <c r="M4" s="8" t="s">
        <v>10</v>
      </c>
      <c r="N4" s="8" t="s">
        <v>11</v>
      </c>
      <c r="O4" s="9" t="s">
        <v>12</v>
      </c>
      <c r="P4" s="8" t="s">
        <v>13</v>
      </c>
    </row>
    <row r="5" spans="1:16" ht="15.75" x14ac:dyDescent="0.25">
      <c r="A5" s="28">
        <v>17</v>
      </c>
      <c r="B5" s="30">
        <v>17845561</v>
      </c>
      <c r="C5" s="42" t="s">
        <v>19</v>
      </c>
      <c r="D5" s="43"/>
      <c r="E5" s="42" t="s">
        <v>63</v>
      </c>
      <c r="F5" s="44">
        <v>5000000</v>
      </c>
      <c r="G5" s="56">
        <v>0.01</v>
      </c>
      <c r="H5" s="45">
        <f t="shared" ref="H5" si="0">+F5*G5</f>
        <v>50000</v>
      </c>
      <c r="I5" s="41">
        <f t="shared" ref="I5" si="1">+F5*0.004</f>
        <v>20000</v>
      </c>
      <c r="J5" s="48">
        <v>200000</v>
      </c>
      <c r="K5" s="45"/>
      <c r="L5" s="41">
        <f t="shared" ref="L5:L6" si="2">+F5-H5-J5-I5-K5</f>
        <v>4730000</v>
      </c>
      <c r="M5" s="46" t="s">
        <v>37</v>
      </c>
      <c r="N5" s="11" t="s">
        <v>15</v>
      </c>
      <c r="O5" s="20" t="s">
        <v>66</v>
      </c>
      <c r="P5" s="21"/>
    </row>
    <row r="6" spans="1:16" ht="16.5" thickBot="1" x14ac:dyDescent="0.3">
      <c r="A6" s="12"/>
      <c r="B6" s="49"/>
      <c r="C6" s="50"/>
      <c r="D6" s="51"/>
      <c r="E6" s="50"/>
      <c r="F6" s="52"/>
      <c r="G6" s="57"/>
      <c r="H6" s="49"/>
      <c r="I6" s="54"/>
      <c r="J6" s="53"/>
      <c r="K6" s="49"/>
      <c r="L6" s="54">
        <f t="shared" si="2"/>
        <v>0</v>
      </c>
      <c r="M6" s="51"/>
      <c r="N6" s="13"/>
      <c r="O6" s="14"/>
      <c r="P6" s="15"/>
    </row>
    <row r="7" spans="1:16" ht="16.5" thickBot="1" x14ac:dyDescent="0.3">
      <c r="A7" s="22"/>
      <c r="B7" s="33" t="s">
        <v>16</v>
      </c>
      <c r="C7" s="34"/>
      <c r="D7" s="34"/>
      <c r="E7" s="34"/>
      <c r="F7" s="23">
        <f>SUM(F5:F6)</f>
        <v>5000000</v>
      </c>
      <c r="G7" s="24">
        <v>0.01</v>
      </c>
      <c r="H7" s="23">
        <f>+F7*G7</f>
        <v>50000</v>
      </c>
      <c r="I7" s="23">
        <f>SUM(I5:I6)</f>
        <v>20000</v>
      </c>
      <c r="J7" s="23">
        <f>SUM(J5:J6)</f>
        <v>200000</v>
      </c>
      <c r="K7" s="23">
        <f>SUM(K5:K6)</f>
        <v>0</v>
      </c>
      <c r="L7" s="23">
        <f>SUM(L5:L6)</f>
        <v>4730000</v>
      </c>
      <c r="M7" s="16"/>
      <c r="N7" s="16"/>
      <c r="O7" s="16"/>
    </row>
    <row r="9" spans="1:16" x14ac:dyDescent="0.25">
      <c r="F9" s="17" t="s">
        <v>17</v>
      </c>
      <c r="L9" s="17"/>
    </row>
  </sheetData>
  <mergeCells count="3">
    <mergeCell ref="A1:O1"/>
    <mergeCell ref="A2:O2"/>
    <mergeCell ref="B7:E7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16" sqref="E16"/>
    </sheetView>
  </sheetViews>
  <sheetFormatPr baseColWidth="10" defaultRowHeight="15" x14ac:dyDescent="0.25"/>
  <cols>
    <col min="1" max="1" width="6.7109375" bestFit="1" customWidth="1"/>
    <col min="2" max="2" width="18.7109375" bestFit="1" customWidth="1"/>
    <col min="3" max="3" width="14.42578125" bestFit="1" customWidth="1"/>
    <col min="4" max="4" width="15.28515625" bestFit="1" customWidth="1"/>
    <col min="5" max="5" width="25.85546875" bestFit="1" customWidth="1"/>
    <col min="6" max="6" width="15.42578125" bestFit="1" customWidth="1"/>
    <col min="7" max="7" width="13" bestFit="1" customWidth="1"/>
    <col min="8" max="9" width="12.85546875" bestFit="1" customWidth="1"/>
    <col min="10" max="10" width="17.140625" bestFit="1" customWidth="1"/>
    <col min="11" max="11" width="17.140625" customWidth="1"/>
    <col min="12" max="12" width="15.140625" bestFit="1" customWidth="1"/>
    <col min="13" max="13" width="14.42578125" customWidth="1"/>
    <col min="14" max="14" width="9.140625" bestFit="1" customWidth="1"/>
    <col min="15" max="15" width="21.7109375" customWidth="1"/>
    <col min="16" max="16" width="32.7109375" customWidth="1"/>
  </cols>
  <sheetData>
    <row r="1" spans="1:16" ht="15.75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6" ht="15.75" x14ac:dyDescent="0.25">
      <c r="A2" s="32" t="s">
        <v>65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6" ht="16.5" thickBot="1" x14ac:dyDescent="0.3">
      <c r="A3" s="1"/>
      <c r="B3" s="1"/>
      <c r="C3" s="1"/>
      <c r="D3" s="1"/>
      <c r="E3" s="1"/>
      <c r="F3" s="1"/>
      <c r="G3" s="2"/>
      <c r="H3" s="1"/>
      <c r="I3" s="1"/>
      <c r="J3" s="1"/>
      <c r="K3" s="1"/>
      <c r="L3" s="1"/>
      <c r="M3" s="3"/>
      <c r="N3" s="3"/>
      <c r="O3" s="3"/>
    </row>
    <row r="4" spans="1:16" ht="16.5" thickBot="1" x14ac:dyDescent="0.3">
      <c r="A4" s="4" t="s">
        <v>1</v>
      </c>
      <c r="B4" s="5" t="s">
        <v>2</v>
      </c>
      <c r="C4" s="6" t="s">
        <v>3</v>
      </c>
      <c r="D4" s="5" t="s">
        <v>3</v>
      </c>
      <c r="E4" s="6" t="s">
        <v>4</v>
      </c>
      <c r="F4" s="4" t="s">
        <v>5</v>
      </c>
      <c r="G4" s="5" t="s">
        <v>6</v>
      </c>
      <c r="H4" s="58" t="s">
        <v>7</v>
      </c>
      <c r="I4" s="5" t="s">
        <v>18</v>
      </c>
      <c r="J4" s="6" t="s">
        <v>8</v>
      </c>
      <c r="K4" s="5" t="s">
        <v>28</v>
      </c>
      <c r="L4" s="7" t="s">
        <v>9</v>
      </c>
      <c r="M4" s="8" t="s">
        <v>10</v>
      </c>
      <c r="N4" s="8" t="s">
        <v>11</v>
      </c>
      <c r="O4" s="9" t="s">
        <v>12</v>
      </c>
      <c r="P4" s="8" t="s">
        <v>13</v>
      </c>
    </row>
    <row r="5" spans="1:16" ht="15.75" x14ac:dyDescent="0.25">
      <c r="A5" s="18">
        <v>18</v>
      </c>
      <c r="B5" s="30">
        <v>1006915848</v>
      </c>
      <c r="C5" s="42" t="s">
        <v>21</v>
      </c>
      <c r="D5" s="43"/>
      <c r="E5" s="42" t="s">
        <v>64</v>
      </c>
      <c r="F5" s="44">
        <v>5000000</v>
      </c>
      <c r="G5" s="56">
        <v>0.01</v>
      </c>
      <c r="H5" s="45">
        <f t="shared" ref="H5" si="0">+F5*G5</f>
        <v>50000</v>
      </c>
      <c r="I5" s="41">
        <f t="shared" ref="I5" si="1">+F5*0.004</f>
        <v>20000</v>
      </c>
      <c r="J5" s="48">
        <v>200000</v>
      </c>
      <c r="K5" s="45"/>
      <c r="L5" s="41">
        <f t="shared" ref="L5:L6" si="2">+F5-H5-J5-I5-K5</f>
        <v>4730000</v>
      </c>
      <c r="M5" s="47" t="s">
        <v>14</v>
      </c>
      <c r="N5" s="10" t="s">
        <v>15</v>
      </c>
      <c r="O5" s="31" t="s">
        <v>67</v>
      </c>
      <c r="P5" s="21"/>
    </row>
    <row r="6" spans="1:16" ht="16.5" thickBot="1" x14ac:dyDescent="0.3">
      <c r="A6" s="12"/>
      <c r="B6" s="49"/>
      <c r="C6" s="50"/>
      <c r="D6" s="51"/>
      <c r="E6" s="50"/>
      <c r="F6" s="52"/>
      <c r="G6" s="57"/>
      <c r="H6" s="49"/>
      <c r="I6" s="54"/>
      <c r="J6" s="53"/>
      <c r="K6" s="49"/>
      <c r="L6" s="54">
        <f t="shared" si="2"/>
        <v>0</v>
      </c>
      <c r="M6" s="51"/>
      <c r="N6" s="13"/>
      <c r="O6" s="14"/>
      <c r="P6" s="15"/>
    </row>
    <row r="7" spans="1:16" ht="16.5" thickBot="1" x14ac:dyDescent="0.3">
      <c r="A7" s="22"/>
      <c r="B7" s="33" t="s">
        <v>16</v>
      </c>
      <c r="C7" s="34"/>
      <c r="D7" s="34"/>
      <c r="E7" s="34"/>
      <c r="F7" s="23">
        <f>SUM(F5:F6)</f>
        <v>5000000</v>
      </c>
      <c r="G7" s="24">
        <v>0.01</v>
      </c>
      <c r="H7" s="23">
        <f>+F7*G7</f>
        <v>50000</v>
      </c>
      <c r="I7" s="23">
        <f>SUM(I5:I6)</f>
        <v>20000</v>
      </c>
      <c r="J7" s="23">
        <f>SUM(J5:J6)</f>
        <v>200000</v>
      </c>
      <c r="K7" s="23">
        <f>SUM(K5:K6)</f>
        <v>0</v>
      </c>
      <c r="L7" s="23">
        <f>SUM(L5:L6)</f>
        <v>4730000</v>
      </c>
      <c r="M7" s="16"/>
      <c r="N7" s="16"/>
      <c r="O7" s="16"/>
    </row>
    <row r="9" spans="1:16" x14ac:dyDescent="0.25">
      <c r="F9" s="17" t="s">
        <v>17</v>
      </c>
      <c r="L9" s="17"/>
    </row>
  </sheetData>
  <mergeCells count="3">
    <mergeCell ref="A1:O1"/>
    <mergeCell ref="A2:O2"/>
    <mergeCell ref="B7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opLeftCell="D1" workbookViewId="0">
      <selection activeCell="I13" sqref="I13"/>
    </sheetView>
  </sheetViews>
  <sheetFormatPr baseColWidth="10" defaultRowHeight="15" x14ac:dyDescent="0.25"/>
  <cols>
    <col min="1" max="1" width="6.7109375" bestFit="1" customWidth="1"/>
    <col min="2" max="2" width="18.7109375" bestFit="1" customWidth="1"/>
    <col min="3" max="3" width="14.42578125" bestFit="1" customWidth="1"/>
    <col min="4" max="4" width="15.28515625" bestFit="1" customWidth="1"/>
    <col min="5" max="5" width="25.85546875" bestFit="1" customWidth="1"/>
    <col min="6" max="6" width="15.42578125" bestFit="1" customWidth="1"/>
    <col min="7" max="7" width="13" bestFit="1" customWidth="1"/>
    <col min="8" max="9" width="12.85546875" bestFit="1" customWidth="1"/>
    <col min="10" max="10" width="17.140625" bestFit="1" customWidth="1"/>
    <col min="11" max="11" width="17.140625" customWidth="1"/>
    <col min="12" max="12" width="15.140625" bestFit="1" customWidth="1"/>
    <col min="13" max="13" width="14.42578125" customWidth="1"/>
    <col min="14" max="14" width="9.140625" bestFit="1" customWidth="1"/>
    <col min="15" max="15" width="21.7109375" customWidth="1"/>
    <col min="16" max="16" width="32.7109375" customWidth="1"/>
  </cols>
  <sheetData>
    <row r="1" spans="1:16" ht="15.75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6" ht="15.75" x14ac:dyDescent="0.25">
      <c r="A2" s="32" t="s">
        <v>65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6" ht="16.5" thickBot="1" x14ac:dyDescent="0.3">
      <c r="A3" s="1"/>
      <c r="B3" s="1"/>
      <c r="C3" s="1"/>
      <c r="D3" s="1"/>
      <c r="E3" s="1"/>
      <c r="F3" s="1"/>
      <c r="G3" s="2"/>
      <c r="H3" s="1"/>
      <c r="I3" s="1"/>
      <c r="J3" s="1"/>
      <c r="K3" s="1"/>
      <c r="L3" s="1"/>
      <c r="M3" s="3"/>
      <c r="N3" s="3"/>
      <c r="O3" s="3"/>
    </row>
    <row r="4" spans="1:16" ht="16.5" thickBot="1" x14ac:dyDescent="0.3">
      <c r="A4" s="4" t="s">
        <v>1</v>
      </c>
      <c r="B4" s="5" t="s">
        <v>2</v>
      </c>
      <c r="C4" s="6" t="s">
        <v>3</v>
      </c>
      <c r="D4" s="5" t="s">
        <v>3</v>
      </c>
      <c r="E4" s="6" t="s">
        <v>4</v>
      </c>
      <c r="F4" s="4" t="s">
        <v>5</v>
      </c>
      <c r="G4" s="5" t="s">
        <v>6</v>
      </c>
      <c r="H4" s="58" t="s">
        <v>7</v>
      </c>
      <c r="I4" s="5" t="s">
        <v>18</v>
      </c>
      <c r="J4" s="6" t="s">
        <v>8</v>
      </c>
      <c r="K4" s="5" t="s">
        <v>28</v>
      </c>
      <c r="L4" s="7" t="s">
        <v>9</v>
      </c>
      <c r="M4" s="8" t="s">
        <v>10</v>
      </c>
      <c r="N4" s="8" t="s">
        <v>11</v>
      </c>
      <c r="O4" s="9" t="s">
        <v>12</v>
      </c>
      <c r="P4" s="8" t="s">
        <v>13</v>
      </c>
    </row>
    <row r="5" spans="1:16" ht="15.75" x14ac:dyDescent="0.25">
      <c r="A5" s="25">
        <v>1</v>
      </c>
      <c r="B5" s="30">
        <v>1124555901</v>
      </c>
      <c r="C5" s="36" t="s">
        <v>25</v>
      </c>
      <c r="D5" s="37"/>
      <c r="E5" s="36" t="s">
        <v>68</v>
      </c>
      <c r="F5" s="38">
        <v>9500000</v>
      </c>
      <c r="G5" s="55">
        <v>0.01</v>
      </c>
      <c r="H5" s="35">
        <f>+F5*G5</f>
        <v>95000</v>
      </c>
      <c r="I5" s="39">
        <f>+F5*0.004</f>
        <v>38000</v>
      </c>
      <c r="J5" s="40">
        <v>200000</v>
      </c>
      <c r="K5" s="35"/>
      <c r="L5" s="41">
        <f t="shared" ref="L5" si="0">+F5-H5-J5-I5-K5</f>
        <v>9167000</v>
      </c>
      <c r="M5" s="47" t="s">
        <v>22</v>
      </c>
      <c r="N5" s="26"/>
      <c r="O5" s="20" t="s">
        <v>53</v>
      </c>
      <c r="P5" s="27"/>
    </row>
    <row r="6" spans="1:16" ht="16.5" thickBot="1" x14ac:dyDescent="0.3">
      <c r="A6" s="22"/>
      <c r="B6" s="33" t="s">
        <v>16</v>
      </c>
      <c r="C6" s="34"/>
      <c r="D6" s="34"/>
      <c r="E6" s="34"/>
      <c r="F6" s="23">
        <f>SUM(F5:F5)</f>
        <v>9500000</v>
      </c>
      <c r="G6" s="24">
        <v>0.01</v>
      </c>
      <c r="H6" s="23">
        <f>+F6*G6</f>
        <v>95000</v>
      </c>
      <c r="I6" s="23">
        <f>SUM(I5:I5)</f>
        <v>38000</v>
      </c>
      <c r="J6" s="23">
        <f>SUM(J5:J5)</f>
        <v>200000</v>
      </c>
      <c r="K6" s="23">
        <f>SUM(K5:K5)</f>
        <v>0</v>
      </c>
      <c r="L6" s="23">
        <f>SUM(L5:L5)</f>
        <v>9167000</v>
      </c>
      <c r="M6" s="16"/>
      <c r="N6" s="16"/>
      <c r="O6" s="16"/>
    </row>
    <row r="8" spans="1:16" x14ac:dyDescent="0.25">
      <c r="F8" s="17" t="s">
        <v>17</v>
      </c>
      <c r="L8" s="17"/>
    </row>
  </sheetData>
  <mergeCells count="3">
    <mergeCell ref="A1:O1"/>
    <mergeCell ref="A2:O2"/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A6" sqref="A6:XFD21"/>
    </sheetView>
  </sheetViews>
  <sheetFormatPr baseColWidth="10" defaultRowHeight="15" x14ac:dyDescent="0.25"/>
  <cols>
    <col min="1" max="1" width="6.7109375" bestFit="1" customWidth="1"/>
    <col min="2" max="2" width="18.7109375" bestFit="1" customWidth="1"/>
    <col min="3" max="3" width="14.42578125" bestFit="1" customWidth="1"/>
    <col min="4" max="4" width="15.28515625" bestFit="1" customWidth="1"/>
    <col min="5" max="5" width="25.85546875" bestFit="1" customWidth="1"/>
    <col min="6" max="6" width="15.42578125" bestFit="1" customWidth="1"/>
    <col min="7" max="7" width="13" bestFit="1" customWidth="1"/>
    <col min="8" max="9" width="12.85546875" bestFit="1" customWidth="1"/>
    <col min="10" max="10" width="17.140625" bestFit="1" customWidth="1"/>
    <col min="11" max="11" width="17.140625" customWidth="1"/>
    <col min="12" max="12" width="15.140625" bestFit="1" customWidth="1"/>
    <col min="13" max="13" width="14.42578125" customWidth="1"/>
    <col min="14" max="14" width="9.140625" bestFit="1" customWidth="1"/>
    <col min="15" max="15" width="21.7109375" customWidth="1"/>
    <col min="16" max="16" width="32.7109375" customWidth="1"/>
  </cols>
  <sheetData>
    <row r="1" spans="1:16" ht="15.75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6" ht="15.75" x14ac:dyDescent="0.25">
      <c r="A2" s="32" t="s">
        <v>65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6" ht="16.5" thickBot="1" x14ac:dyDescent="0.3">
      <c r="A3" s="1"/>
      <c r="B3" s="1"/>
      <c r="C3" s="1"/>
      <c r="D3" s="1"/>
      <c r="E3" s="1"/>
      <c r="F3" s="1"/>
      <c r="G3" s="2"/>
      <c r="H3" s="1"/>
      <c r="I3" s="1"/>
      <c r="J3" s="1"/>
      <c r="K3" s="1"/>
      <c r="L3" s="1"/>
      <c r="M3" s="3"/>
      <c r="N3" s="3"/>
      <c r="O3" s="3"/>
    </row>
    <row r="4" spans="1:16" ht="16.5" thickBot="1" x14ac:dyDescent="0.3">
      <c r="A4" s="4" t="s">
        <v>1</v>
      </c>
      <c r="B4" s="5" t="s">
        <v>2</v>
      </c>
      <c r="C4" s="6" t="s">
        <v>3</v>
      </c>
      <c r="D4" s="5" t="s">
        <v>3</v>
      </c>
      <c r="E4" s="6" t="s">
        <v>4</v>
      </c>
      <c r="F4" s="4" t="s">
        <v>5</v>
      </c>
      <c r="G4" s="5" t="s">
        <v>6</v>
      </c>
      <c r="H4" s="58" t="s">
        <v>7</v>
      </c>
      <c r="I4" s="5" t="s">
        <v>18</v>
      </c>
      <c r="J4" s="6" t="s">
        <v>8</v>
      </c>
      <c r="K4" s="5" t="s">
        <v>28</v>
      </c>
      <c r="L4" s="7" t="s">
        <v>9</v>
      </c>
      <c r="M4" s="8" t="s">
        <v>10</v>
      </c>
      <c r="N4" s="8" t="s">
        <v>11</v>
      </c>
      <c r="O4" s="9" t="s">
        <v>12</v>
      </c>
      <c r="P4" s="8" t="s">
        <v>13</v>
      </c>
    </row>
    <row r="5" spans="1:16" ht="15.75" x14ac:dyDescent="0.25">
      <c r="A5" s="18">
        <v>2</v>
      </c>
      <c r="B5" s="30">
        <v>17825953</v>
      </c>
      <c r="C5" s="42" t="s">
        <v>19</v>
      </c>
      <c r="D5" s="43"/>
      <c r="E5" s="42" t="s">
        <v>29</v>
      </c>
      <c r="F5" s="44">
        <v>5000000</v>
      </c>
      <c r="G5" s="55">
        <v>0.01</v>
      </c>
      <c r="H5" s="45">
        <f t="shared" ref="H5" si="0">+F5*G5</f>
        <v>50000</v>
      </c>
      <c r="I5" s="41">
        <f>+F5*0.004</f>
        <v>20000</v>
      </c>
      <c r="J5" s="40">
        <v>200000</v>
      </c>
      <c r="K5" s="45"/>
      <c r="L5" s="41">
        <f t="shared" ref="L5:L6" si="1">+F5-H5-J5-I5-K5</f>
        <v>4730000</v>
      </c>
      <c r="M5" s="47" t="s">
        <v>14</v>
      </c>
      <c r="N5" s="10" t="s">
        <v>15</v>
      </c>
      <c r="O5" s="20" t="s">
        <v>30</v>
      </c>
      <c r="P5" s="21"/>
    </row>
    <row r="6" spans="1:16" ht="16.5" thickBot="1" x14ac:dyDescent="0.3">
      <c r="A6" s="12"/>
      <c r="B6" s="49"/>
      <c r="C6" s="50"/>
      <c r="D6" s="51"/>
      <c r="E6" s="50"/>
      <c r="F6" s="52"/>
      <c r="G6" s="57"/>
      <c r="H6" s="49"/>
      <c r="I6" s="54"/>
      <c r="J6" s="53"/>
      <c r="K6" s="49"/>
      <c r="L6" s="54">
        <f t="shared" si="1"/>
        <v>0</v>
      </c>
      <c r="M6" s="51"/>
      <c r="N6" s="13"/>
      <c r="O6" s="14"/>
      <c r="P6" s="15"/>
    </row>
    <row r="7" spans="1:16" ht="16.5" thickBot="1" x14ac:dyDescent="0.3">
      <c r="A7" s="22"/>
      <c r="B7" s="33" t="s">
        <v>16</v>
      </c>
      <c r="C7" s="34"/>
      <c r="D7" s="34"/>
      <c r="E7" s="34"/>
      <c r="F7" s="23">
        <f>SUM(F5:F6)</f>
        <v>5000000</v>
      </c>
      <c r="G7" s="24">
        <v>0.01</v>
      </c>
      <c r="H7" s="23">
        <f>+F7*G7</f>
        <v>50000</v>
      </c>
      <c r="I7" s="23">
        <f>SUM(I5:I6)</f>
        <v>20000</v>
      </c>
      <c r="J7" s="23">
        <f>SUM(J5:J6)</f>
        <v>200000</v>
      </c>
      <c r="K7" s="23">
        <f>SUM(K5:K6)</f>
        <v>0</v>
      </c>
      <c r="L7" s="23">
        <f>SUM(L5:L6)</f>
        <v>4730000</v>
      </c>
      <c r="M7" s="16"/>
      <c r="N7" s="16"/>
      <c r="O7" s="16"/>
    </row>
    <row r="9" spans="1:16" x14ac:dyDescent="0.25">
      <c r="F9" s="17" t="s">
        <v>17</v>
      </c>
      <c r="L9" s="17"/>
    </row>
  </sheetData>
  <mergeCells count="3">
    <mergeCell ref="A1:O1"/>
    <mergeCell ref="A2:O2"/>
    <mergeCell ref="B7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23" sqref="E23"/>
    </sheetView>
  </sheetViews>
  <sheetFormatPr baseColWidth="10" defaultRowHeight="15" x14ac:dyDescent="0.25"/>
  <cols>
    <col min="1" max="1" width="6.7109375" bestFit="1" customWidth="1"/>
    <col min="2" max="2" width="18.7109375" bestFit="1" customWidth="1"/>
    <col min="3" max="3" width="14.42578125" bestFit="1" customWidth="1"/>
    <col min="4" max="4" width="15.28515625" bestFit="1" customWidth="1"/>
    <col min="5" max="5" width="25.85546875" bestFit="1" customWidth="1"/>
    <col min="6" max="6" width="15.42578125" bestFit="1" customWidth="1"/>
    <col min="7" max="7" width="13" bestFit="1" customWidth="1"/>
    <col min="8" max="9" width="12.85546875" bestFit="1" customWidth="1"/>
    <col min="10" max="10" width="17.140625" bestFit="1" customWidth="1"/>
    <col min="11" max="11" width="17.140625" customWidth="1"/>
    <col min="12" max="12" width="15.140625" bestFit="1" customWidth="1"/>
    <col min="13" max="13" width="14.42578125" customWidth="1"/>
    <col min="14" max="14" width="9.140625" bestFit="1" customWidth="1"/>
    <col min="15" max="15" width="21.7109375" customWidth="1"/>
    <col min="16" max="16" width="32.7109375" customWidth="1"/>
  </cols>
  <sheetData>
    <row r="1" spans="1:16" ht="15.75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6" ht="15.75" x14ac:dyDescent="0.25">
      <c r="A2" s="32" t="s">
        <v>65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6" ht="16.5" thickBot="1" x14ac:dyDescent="0.3">
      <c r="A3" s="1"/>
      <c r="B3" s="1"/>
      <c r="C3" s="1"/>
      <c r="D3" s="1"/>
      <c r="E3" s="1"/>
      <c r="F3" s="1"/>
      <c r="G3" s="2"/>
      <c r="H3" s="1"/>
      <c r="I3" s="1"/>
      <c r="J3" s="1"/>
      <c r="K3" s="1"/>
      <c r="L3" s="1"/>
      <c r="M3" s="3"/>
      <c r="N3" s="3"/>
      <c r="O3" s="3"/>
    </row>
    <row r="4" spans="1:16" ht="16.5" thickBot="1" x14ac:dyDescent="0.3">
      <c r="A4" s="4" t="s">
        <v>1</v>
      </c>
      <c r="B4" s="5" t="s">
        <v>2</v>
      </c>
      <c r="C4" s="6" t="s">
        <v>3</v>
      </c>
      <c r="D4" s="5" t="s">
        <v>3</v>
      </c>
      <c r="E4" s="6" t="s">
        <v>4</v>
      </c>
      <c r="F4" s="4" t="s">
        <v>5</v>
      </c>
      <c r="G4" s="5" t="s">
        <v>6</v>
      </c>
      <c r="H4" s="58" t="s">
        <v>7</v>
      </c>
      <c r="I4" s="5" t="s">
        <v>18</v>
      </c>
      <c r="J4" s="6" t="s">
        <v>8</v>
      </c>
      <c r="K4" s="5" t="s">
        <v>28</v>
      </c>
      <c r="L4" s="7" t="s">
        <v>9</v>
      </c>
      <c r="M4" s="8" t="s">
        <v>10</v>
      </c>
      <c r="N4" s="8" t="s">
        <v>11</v>
      </c>
      <c r="O4" s="9" t="s">
        <v>12</v>
      </c>
      <c r="P4" s="8" t="s">
        <v>13</v>
      </c>
    </row>
    <row r="5" spans="1:16" ht="15.75" x14ac:dyDescent="0.25">
      <c r="A5" s="18">
        <v>3</v>
      </c>
      <c r="B5" s="30">
        <v>1151195567</v>
      </c>
      <c r="C5" s="42" t="s">
        <v>27</v>
      </c>
      <c r="D5" s="43" t="s">
        <v>25</v>
      </c>
      <c r="E5" s="42" t="s">
        <v>31</v>
      </c>
      <c r="F5" s="44">
        <v>5000000</v>
      </c>
      <c r="G5" s="55">
        <v>0.01</v>
      </c>
      <c r="H5" s="45">
        <f t="shared" ref="H5" si="0">+F5*G5</f>
        <v>50000</v>
      </c>
      <c r="I5" s="41">
        <f t="shared" ref="I5" si="1">+F5*0.004</f>
        <v>20000</v>
      </c>
      <c r="J5" s="40">
        <v>200000</v>
      </c>
      <c r="K5" s="45"/>
      <c r="L5" s="41">
        <f t="shared" ref="L5:L6" si="2">+F5-H5-J5-I5-K5</f>
        <v>4730000</v>
      </c>
      <c r="M5" s="47" t="s">
        <v>14</v>
      </c>
      <c r="N5" s="10" t="s">
        <v>15</v>
      </c>
      <c r="O5" s="20" t="s">
        <v>32</v>
      </c>
      <c r="P5" s="21"/>
    </row>
    <row r="6" spans="1:16" ht="16.5" thickBot="1" x14ac:dyDescent="0.3">
      <c r="A6" s="12"/>
      <c r="B6" s="49"/>
      <c r="C6" s="50"/>
      <c r="D6" s="51"/>
      <c r="E6" s="50"/>
      <c r="F6" s="52"/>
      <c r="G6" s="57"/>
      <c r="H6" s="49"/>
      <c r="I6" s="54"/>
      <c r="J6" s="53"/>
      <c r="K6" s="49"/>
      <c r="L6" s="54">
        <f t="shared" si="2"/>
        <v>0</v>
      </c>
      <c r="M6" s="51"/>
      <c r="N6" s="13"/>
      <c r="O6" s="14"/>
      <c r="P6" s="15"/>
    </row>
    <row r="7" spans="1:16" ht="16.5" thickBot="1" x14ac:dyDescent="0.3">
      <c r="A7" s="22"/>
      <c r="B7" s="33" t="s">
        <v>16</v>
      </c>
      <c r="C7" s="34"/>
      <c r="D7" s="34"/>
      <c r="E7" s="34"/>
      <c r="F7" s="23">
        <f>SUM(F5:F6)</f>
        <v>5000000</v>
      </c>
      <c r="G7" s="24">
        <v>0.01</v>
      </c>
      <c r="H7" s="23">
        <f>+F7*G7</f>
        <v>50000</v>
      </c>
      <c r="I7" s="23">
        <f>SUM(I5:I6)</f>
        <v>20000</v>
      </c>
      <c r="J7" s="23">
        <f>SUM(J5:J6)</f>
        <v>200000</v>
      </c>
      <c r="K7" s="23">
        <f>SUM(K5:K6)</f>
        <v>0</v>
      </c>
      <c r="L7" s="23">
        <f>SUM(L5:L6)</f>
        <v>4730000</v>
      </c>
      <c r="M7" s="16"/>
      <c r="N7" s="16"/>
      <c r="O7" s="16"/>
    </row>
    <row r="9" spans="1:16" x14ac:dyDescent="0.25">
      <c r="F9" s="17" t="s">
        <v>17</v>
      </c>
      <c r="L9" s="17"/>
    </row>
  </sheetData>
  <mergeCells count="3">
    <mergeCell ref="A1:O1"/>
    <mergeCell ref="A2:O2"/>
    <mergeCell ref="B7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P5" sqref="P5"/>
    </sheetView>
  </sheetViews>
  <sheetFormatPr baseColWidth="10" defaultRowHeight="15" x14ac:dyDescent="0.25"/>
  <cols>
    <col min="1" max="1" width="6.7109375" bestFit="1" customWidth="1"/>
    <col min="2" max="2" width="18.7109375" bestFit="1" customWidth="1"/>
    <col min="3" max="3" width="14.42578125" bestFit="1" customWidth="1"/>
    <col min="4" max="4" width="15.28515625" bestFit="1" customWidth="1"/>
    <col min="5" max="5" width="25.85546875" bestFit="1" customWidth="1"/>
    <col min="6" max="6" width="15.42578125" bestFit="1" customWidth="1"/>
    <col min="7" max="7" width="13" bestFit="1" customWidth="1"/>
    <col min="8" max="9" width="12.85546875" bestFit="1" customWidth="1"/>
    <col min="10" max="10" width="17.140625" bestFit="1" customWidth="1"/>
    <col min="11" max="11" width="17.140625" customWidth="1"/>
    <col min="12" max="12" width="15.140625" bestFit="1" customWidth="1"/>
    <col min="13" max="13" width="14.42578125" customWidth="1"/>
    <col min="14" max="14" width="9.140625" bestFit="1" customWidth="1"/>
    <col min="15" max="15" width="21.7109375" customWidth="1"/>
    <col min="16" max="16" width="32.7109375" customWidth="1"/>
  </cols>
  <sheetData>
    <row r="1" spans="1:16" ht="15.75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6" ht="15.75" x14ac:dyDescent="0.25">
      <c r="A2" s="32" t="s">
        <v>65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6" ht="16.5" thickBot="1" x14ac:dyDescent="0.3">
      <c r="A3" s="1"/>
      <c r="B3" s="1"/>
      <c r="C3" s="1"/>
      <c r="D3" s="1"/>
      <c r="E3" s="1"/>
      <c r="F3" s="1"/>
      <c r="G3" s="2"/>
      <c r="H3" s="1"/>
      <c r="I3" s="1"/>
      <c r="J3" s="1"/>
      <c r="K3" s="1"/>
      <c r="L3" s="1"/>
      <c r="M3" s="3"/>
      <c r="N3" s="3"/>
      <c r="O3" s="3"/>
    </row>
    <row r="4" spans="1:16" ht="16.5" thickBot="1" x14ac:dyDescent="0.3">
      <c r="A4" s="4" t="s">
        <v>1</v>
      </c>
      <c r="B4" s="5" t="s">
        <v>2</v>
      </c>
      <c r="C4" s="6" t="s">
        <v>3</v>
      </c>
      <c r="D4" s="5" t="s">
        <v>3</v>
      </c>
      <c r="E4" s="6" t="s">
        <v>4</v>
      </c>
      <c r="F4" s="4" t="s">
        <v>5</v>
      </c>
      <c r="G4" s="5" t="s">
        <v>6</v>
      </c>
      <c r="H4" s="58" t="s">
        <v>7</v>
      </c>
      <c r="I4" s="5" t="s">
        <v>18</v>
      </c>
      <c r="J4" s="6" t="s">
        <v>8</v>
      </c>
      <c r="K4" s="5" t="s">
        <v>28</v>
      </c>
      <c r="L4" s="7" t="s">
        <v>9</v>
      </c>
      <c r="M4" s="8" t="s">
        <v>10</v>
      </c>
      <c r="N4" s="8" t="s">
        <v>11</v>
      </c>
      <c r="O4" s="9" t="s">
        <v>12</v>
      </c>
      <c r="P4" s="8" t="s">
        <v>13</v>
      </c>
    </row>
    <row r="5" spans="1:16" ht="15.75" x14ac:dyDescent="0.25">
      <c r="A5" s="18">
        <v>4</v>
      </c>
      <c r="B5" s="30">
        <v>1124487986</v>
      </c>
      <c r="C5" s="42" t="s">
        <v>24</v>
      </c>
      <c r="D5" s="43" t="s">
        <v>34</v>
      </c>
      <c r="E5" s="42" t="s">
        <v>35</v>
      </c>
      <c r="F5" s="44">
        <v>5000000</v>
      </c>
      <c r="G5" s="55">
        <v>0.01</v>
      </c>
      <c r="H5" s="45">
        <f t="shared" ref="H5" si="0">+F5*G5</f>
        <v>50000</v>
      </c>
      <c r="I5" s="41">
        <f t="shared" ref="I5" si="1">+F5*0.004</f>
        <v>20000</v>
      </c>
      <c r="J5" s="40">
        <v>200000</v>
      </c>
      <c r="K5" s="45"/>
      <c r="L5" s="41">
        <f t="shared" ref="L5:L6" si="2">+F5-H5-J5-I5-K5</f>
        <v>4730000</v>
      </c>
      <c r="M5" s="47" t="s">
        <v>14</v>
      </c>
      <c r="N5" s="43" t="s">
        <v>15</v>
      </c>
      <c r="O5" s="31" t="s">
        <v>73</v>
      </c>
      <c r="P5" s="21"/>
    </row>
    <row r="6" spans="1:16" ht="16.5" thickBot="1" x14ac:dyDescent="0.3">
      <c r="A6" s="12"/>
      <c r="B6" s="49"/>
      <c r="C6" s="50"/>
      <c r="D6" s="51"/>
      <c r="E6" s="50"/>
      <c r="F6" s="52"/>
      <c r="G6" s="57"/>
      <c r="H6" s="49"/>
      <c r="I6" s="54"/>
      <c r="J6" s="53"/>
      <c r="K6" s="49"/>
      <c r="L6" s="54">
        <f t="shared" si="2"/>
        <v>0</v>
      </c>
      <c r="M6" s="51"/>
      <c r="N6" s="13"/>
      <c r="O6" s="14"/>
      <c r="P6" s="15"/>
    </row>
    <row r="7" spans="1:16" ht="16.5" thickBot="1" x14ac:dyDescent="0.3">
      <c r="A7" s="22"/>
      <c r="B7" s="33" t="s">
        <v>16</v>
      </c>
      <c r="C7" s="34"/>
      <c r="D7" s="34"/>
      <c r="E7" s="34"/>
      <c r="F7" s="23">
        <f>SUM(F5:F6)</f>
        <v>5000000</v>
      </c>
      <c r="G7" s="24">
        <v>0.01</v>
      </c>
      <c r="H7" s="23">
        <f>+F7*G7</f>
        <v>50000</v>
      </c>
      <c r="I7" s="23">
        <f>SUM(I5:I6)</f>
        <v>20000</v>
      </c>
      <c r="J7" s="23">
        <f>SUM(J5:J6)</f>
        <v>200000</v>
      </c>
      <c r="K7" s="23">
        <f>SUM(K5:K6)</f>
        <v>0</v>
      </c>
      <c r="L7" s="23">
        <f>SUM(L5:L6)</f>
        <v>4730000</v>
      </c>
      <c r="M7" s="16"/>
      <c r="N7" s="16"/>
      <c r="O7" s="16"/>
    </row>
    <row r="9" spans="1:16" x14ac:dyDescent="0.25">
      <c r="F9" s="17" t="s">
        <v>17</v>
      </c>
      <c r="L9" s="17"/>
    </row>
  </sheetData>
  <mergeCells count="3">
    <mergeCell ref="A1:O1"/>
    <mergeCell ref="A2:O2"/>
    <mergeCell ref="B7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D23" sqref="D23"/>
    </sheetView>
  </sheetViews>
  <sheetFormatPr baseColWidth="10" defaultRowHeight="15" x14ac:dyDescent="0.25"/>
  <cols>
    <col min="1" max="1" width="6.7109375" bestFit="1" customWidth="1"/>
    <col min="2" max="2" width="18.7109375" bestFit="1" customWidth="1"/>
    <col min="3" max="3" width="14.42578125" bestFit="1" customWidth="1"/>
    <col min="4" max="4" width="15.28515625" bestFit="1" customWidth="1"/>
    <col min="5" max="5" width="25.85546875" bestFit="1" customWidth="1"/>
    <col min="6" max="6" width="15.42578125" bestFit="1" customWidth="1"/>
    <col min="7" max="7" width="13" bestFit="1" customWidth="1"/>
    <col min="8" max="9" width="12.85546875" bestFit="1" customWidth="1"/>
    <col min="10" max="10" width="17.140625" bestFit="1" customWidth="1"/>
    <col min="11" max="11" width="17.140625" customWidth="1"/>
    <col min="12" max="12" width="15.140625" bestFit="1" customWidth="1"/>
    <col min="13" max="13" width="14.42578125" customWidth="1"/>
    <col min="14" max="14" width="9.140625" bestFit="1" customWidth="1"/>
    <col min="15" max="15" width="21.7109375" customWidth="1"/>
    <col min="16" max="16" width="32.7109375" customWidth="1"/>
  </cols>
  <sheetData>
    <row r="1" spans="1:16" ht="15.75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6" ht="15.75" x14ac:dyDescent="0.25">
      <c r="A2" s="32" t="s">
        <v>65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6" ht="16.5" thickBot="1" x14ac:dyDescent="0.3">
      <c r="A3" s="1"/>
      <c r="B3" s="1"/>
      <c r="C3" s="1"/>
      <c r="D3" s="1"/>
      <c r="E3" s="1"/>
      <c r="F3" s="1"/>
      <c r="G3" s="2"/>
      <c r="H3" s="1"/>
      <c r="I3" s="1"/>
      <c r="J3" s="1"/>
      <c r="K3" s="1"/>
      <c r="L3" s="1"/>
      <c r="M3" s="3"/>
      <c r="N3" s="3"/>
      <c r="O3" s="3"/>
    </row>
    <row r="4" spans="1:16" ht="16.5" thickBot="1" x14ac:dyDescent="0.3">
      <c r="A4" s="4" t="s">
        <v>1</v>
      </c>
      <c r="B4" s="5" t="s">
        <v>2</v>
      </c>
      <c r="C4" s="6" t="s">
        <v>3</v>
      </c>
      <c r="D4" s="5" t="s">
        <v>3</v>
      </c>
      <c r="E4" s="6" t="s">
        <v>4</v>
      </c>
      <c r="F4" s="4" t="s">
        <v>5</v>
      </c>
      <c r="G4" s="5" t="s">
        <v>6</v>
      </c>
      <c r="H4" s="58" t="s">
        <v>7</v>
      </c>
      <c r="I4" s="5" t="s">
        <v>18</v>
      </c>
      <c r="J4" s="6" t="s">
        <v>8</v>
      </c>
      <c r="K4" s="5" t="s">
        <v>28</v>
      </c>
      <c r="L4" s="7" t="s">
        <v>9</v>
      </c>
      <c r="M4" s="8" t="s">
        <v>10</v>
      </c>
      <c r="N4" s="8" t="s">
        <v>11</v>
      </c>
      <c r="O4" s="9" t="s">
        <v>12</v>
      </c>
      <c r="P4" s="8" t="s">
        <v>13</v>
      </c>
    </row>
    <row r="5" spans="1:16" ht="15.75" x14ac:dyDescent="0.25">
      <c r="A5" s="18">
        <v>5</v>
      </c>
      <c r="B5" s="30">
        <v>17829869</v>
      </c>
      <c r="C5" s="42" t="s">
        <v>23</v>
      </c>
      <c r="D5" s="43"/>
      <c r="E5" s="42" t="s">
        <v>33</v>
      </c>
      <c r="F5" s="44">
        <v>10760000</v>
      </c>
      <c r="G5" s="55">
        <v>0.01</v>
      </c>
      <c r="H5" s="45">
        <f t="shared" ref="H5" si="0">+F5*G5</f>
        <v>107600</v>
      </c>
      <c r="I5" s="41">
        <f>+F5*0.004</f>
        <v>43040</v>
      </c>
      <c r="J5" s="40">
        <v>200000</v>
      </c>
      <c r="K5" s="45"/>
      <c r="L5" s="41">
        <f t="shared" ref="L5:L6" si="1">+F5-H5-J5-I5-K5</f>
        <v>10409360</v>
      </c>
      <c r="M5" s="46" t="s">
        <v>37</v>
      </c>
      <c r="N5" s="43" t="s">
        <v>15</v>
      </c>
      <c r="O5" s="31" t="s">
        <v>38</v>
      </c>
      <c r="P5" s="21"/>
    </row>
    <row r="6" spans="1:16" ht="16.5" thickBot="1" x14ac:dyDescent="0.3">
      <c r="A6" s="12"/>
      <c r="B6" s="49"/>
      <c r="C6" s="50"/>
      <c r="D6" s="51"/>
      <c r="E6" s="50"/>
      <c r="F6" s="52"/>
      <c r="G6" s="57"/>
      <c r="H6" s="49"/>
      <c r="I6" s="54"/>
      <c r="J6" s="53"/>
      <c r="K6" s="49"/>
      <c r="L6" s="54">
        <f t="shared" si="1"/>
        <v>0</v>
      </c>
      <c r="M6" s="51"/>
      <c r="N6" s="13"/>
      <c r="O6" s="14"/>
      <c r="P6" s="15"/>
    </row>
    <row r="7" spans="1:16" ht="16.5" thickBot="1" x14ac:dyDescent="0.3">
      <c r="A7" s="22"/>
      <c r="B7" s="33" t="s">
        <v>16</v>
      </c>
      <c r="C7" s="34"/>
      <c r="D7" s="34"/>
      <c r="E7" s="34"/>
      <c r="F7" s="23">
        <f>SUM(F5:F6)</f>
        <v>10760000</v>
      </c>
      <c r="G7" s="24">
        <v>0.01</v>
      </c>
      <c r="H7" s="23">
        <f>+F7*G7</f>
        <v>107600</v>
      </c>
      <c r="I7" s="23">
        <f>SUM(I5:I6)</f>
        <v>43040</v>
      </c>
      <c r="J7" s="23">
        <f>SUM(J5:J6)</f>
        <v>200000</v>
      </c>
      <c r="K7" s="23">
        <f>SUM(K5:K6)</f>
        <v>0</v>
      </c>
      <c r="L7" s="23">
        <f>SUM(L5:L6)</f>
        <v>10409360</v>
      </c>
      <c r="M7" s="16"/>
      <c r="N7" s="16"/>
      <c r="O7" s="16"/>
    </row>
    <row r="9" spans="1:16" x14ac:dyDescent="0.25">
      <c r="F9" s="17" t="s">
        <v>17</v>
      </c>
      <c r="L9" s="17"/>
    </row>
  </sheetData>
  <mergeCells count="3">
    <mergeCell ref="A1:O1"/>
    <mergeCell ref="A2:O2"/>
    <mergeCell ref="B7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workbookViewId="0">
      <selection activeCell="D10" sqref="D10"/>
    </sheetView>
  </sheetViews>
  <sheetFormatPr baseColWidth="10" defaultRowHeight="15" x14ac:dyDescent="0.25"/>
  <cols>
    <col min="1" max="1" width="6.7109375" bestFit="1" customWidth="1"/>
    <col min="2" max="2" width="18.7109375" bestFit="1" customWidth="1"/>
    <col min="3" max="3" width="14.42578125" bestFit="1" customWidth="1"/>
    <col min="4" max="4" width="15.28515625" bestFit="1" customWidth="1"/>
    <col min="5" max="5" width="25.85546875" bestFit="1" customWidth="1"/>
    <col min="6" max="6" width="15.42578125" bestFit="1" customWidth="1"/>
    <col min="7" max="7" width="13" bestFit="1" customWidth="1"/>
    <col min="8" max="9" width="12.85546875" bestFit="1" customWidth="1"/>
    <col min="10" max="10" width="17.140625" bestFit="1" customWidth="1"/>
    <col min="11" max="11" width="17.140625" customWidth="1"/>
    <col min="12" max="12" width="15.140625" bestFit="1" customWidth="1"/>
    <col min="13" max="13" width="14.42578125" customWidth="1"/>
    <col min="14" max="14" width="9.140625" bestFit="1" customWidth="1"/>
    <col min="15" max="15" width="21.7109375" customWidth="1"/>
    <col min="16" max="16" width="32.7109375" customWidth="1"/>
  </cols>
  <sheetData>
    <row r="1" spans="1:16" ht="15.75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6" ht="15.75" x14ac:dyDescent="0.25">
      <c r="A2" s="32" t="s">
        <v>65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6" ht="16.5" thickBot="1" x14ac:dyDescent="0.3">
      <c r="A3" s="1"/>
      <c r="B3" s="1"/>
      <c r="C3" s="1"/>
      <c r="D3" s="1"/>
      <c r="E3" s="1"/>
      <c r="F3" s="1"/>
      <c r="G3" s="2"/>
      <c r="H3" s="1"/>
      <c r="I3" s="1"/>
      <c r="J3" s="1"/>
      <c r="K3" s="1"/>
      <c r="L3" s="1"/>
      <c r="M3" s="3"/>
      <c r="N3" s="3"/>
      <c r="O3" s="3"/>
    </row>
    <row r="4" spans="1:16" ht="16.5" thickBot="1" x14ac:dyDescent="0.3">
      <c r="A4" s="4" t="s">
        <v>1</v>
      </c>
      <c r="B4" s="5" t="s">
        <v>2</v>
      </c>
      <c r="C4" s="6" t="s">
        <v>3</v>
      </c>
      <c r="D4" s="5" t="s">
        <v>3</v>
      </c>
      <c r="E4" s="6" t="s">
        <v>4</v>
      </c>
      <c r="F4" s="4" t="s">
        <v>5</v>
      </c>
      <c r="G4" s="5" t="s">
        <v>6</v>
      </c>
      <c r="H4" s="58" t="s">
        <v>7</v>
      </c>
      <c r="I4" s="5" t="s">
        <v>18</v>
      </c>
      <c r="J4" s="6" t="s">
        <v>8</v>
      </c>
      <c r="K4" s="5" t="s">
        <v>28</v>
      </c>
      <c r="L4" s="7" t="s">
        <v>9</v>
      </c>
      <c r="M4" s="8" t="s">
        <v>10</v>
      </c>
      <c r="N4" s="8" t="s">
        <v>11</v>
      </c>
      <c r="O4" s="9" t="s">
        <v>12</v>
      </c>
      <c r="P4" s="8" t="s">
        <v>13</v>
      </c>
    </row>
    <row r="5" spans="1:16" ht="16.5" thickBot="1" x14ac:dyDescent="0.3">
      <c r="A5" s="59">
        <v>6</v>
      </c>
      <c r="B5" s="60">
        <v>1124058507</v>
      </c>
      <c r="C5" s="61" t="s">
        <v>39</v>
      </c>
      <c r="D5" s="62"/>
      <c r="E5" s="63" t="s">
        <v>36</v>
      </c>
      <c r="F5" s="44">
        <v>5000000</v>
      </c>
      <c r="G5" s="55">
        <v>0.01</v>
      </c>
      <c r="H5" s="45">
        <f t="shared" ref="H5" si="0">+F5*G5</f>
        <v>50000</v>
      </c>
      <c r="I5" s="41">
        <f t="shared" ref="I5" si="1">+F5*0.004</f>
        <v>20000</v>
      </c>
      <c r="J5" s="40">
        <v>200000</v>
      </c>
      <c r="K5" s="45">
        <v>60000</v>
      </c>
      <c r="L5" s="41">
        <f t="shared" ref="L5" si="2">+F5-H5-J5-I5-K5</f>
        <v>4670000</v>
      </c>
      <c r="M5" s="47" t="s">
        <v>44</v>
      </c>
      <c r="N5" s="46" t="s">
        <v>15</v>
      </c>
      <c r="O5" s="31" t="s">
        <v>45</v>
      </c>
      <c r="P5" s="21"/>
    </row>
    <row r="6" spans="1:16" ht="16.5" thickBot="1" x14ac:dyDescent="0.3">
      <c r="A6" s="22"/>
      <c r="B6" s="33" t="s">
        <v>16</v>
      </c>
      <c r="C6" s="34"/>
      <c r="D6" s="34"/>
      <c r="E6" s="34"/>
      <c r="F6" s="23">
        <f>SUM(F5:F5)</f>
        <v>5000000</v>
      </c>
      <c r="G6" s="24">
        <v>0.01</v>
      </c>
      <c r="H6" s="23">
        <f>+F6*G6</f>
        <v>50000</v>
      </c>
      <c r="I6" s="23">
        <f>SUM(I5:I5)</f>
        <v>20000</v>
      </c>
      <c r="J6" s="23">
        <f>SUM(J5:J5)</f>
        <v>200000</v>
      </c>
      <c r="K6" s="23">
        <f>SUM(K5:K5)</f>
        <v>60000</v>
      </c>
      <c r="L6" s="23">
        <f>SUM(L5:L5)</f>
        <v>4670000</v>
      </c>
      <c r="M6" s="16"/>
      <c r="N6" s="16"/>
      <c r="O6" s="16"/>
    </row>
    <row r="8" spans="1:16" x14ac:dyDescent="0.25">
      <c r="F8" s="17" t="s">
        <v>17</v>
      </c>
      <c r="L8" s="17"/>
    </row>
  </sheetData>
  <mergeCells count="3">
    <mergeCell ref="A1:O1"/>
    <mergeCell ref="A2:O2"/>
    <mergeCell ref="B6:E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G25" sqref="G25"/>
    </sheetView>
  </sheetViews>
  <sheetFormatPr baseColWidth="10" defaultRowHeight="15" x14ac:dyDescent="0.25"/>
  <cols>
    <col min="1" max="1" width="6.7109375" bestFit="1" customWidth="1"/>
    <col min="2" max="2" width="18.7109375" bestFit="1" customWidth="1"/>
    <col min="3" max="3" width="14.42578125" bestFit="1" customWidth="1"/>
    <col min="4" max="4" width="15.28515625" bestFit="1" customWidth="1"/>
    <col min="5" max="5" width="25.85546875" bestFit="1" customWidth="1"/>
    <col min="6" max="6" width="15.42578125" bestFit="1" customWidth="1"/>
    <col min="7" max="7" width="13" bestFit="1" customWidth="1"/>
    <col min="8" max="9" width="12.85546875" bestFit="1" customWidth="1"/>
    <col min="10" max="10" width="17.140625" bestFit="1" customWidth="1"/>
    <col min="11" max="11" width="17.140625" customWidth="1"/>
    <col min="12" max="12" width="15.140625" bestFit="1" customWidth="1"/>
    <col min="13" max="13" width="14.42578125" customWidth="1"/>
    <col min="14" max="14" width="9.140625" bestFit="1" customWidth="1"/>
    <col min="15" max="15" width="21.7109375" customWidth="1"/>
    <col min="16" max="16" width="32.7109375" customWidth="1"/>
  </cols>
  <sheetData>
    <row r="1" spans="1:16" ht="15.75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6" ht="15.75" x14ac:dyDescent="0.25">
      <c r="A2" s="32" t="s">
        <v>65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6" ht="16.5" thickBot="1" x14ac:dyDescent="0.3">
      <c r="A3" s="1"/>
      <c r="B3" s="1"/>
      <c r="C3" s="1"/>
      <c r="D3" s="1"/>
      <c r="E3" s="1"/>
      <c r="F3" s="1"/>
      <c r="G3" s="2"/>
      <c r="H3" s="1"/>
      <c r="I3" s="1"/>
      <c r="J3" s="1"/>
      <c r="K3" s="1"/>
      <c r="L3" s="1"/>
      <c r="M3" s="3"/>
      <c r="N3" s="3"/>
      <c r="O3" s="3"/>
    </row>
    <row r="4" spans="1:16" ht="16.5" thickBot="1" x14ac:dyDescent="0.3">
      <c r="A4" s="4" t="s">
        <v>1</v>
      </c>
      <c r="B4" s="5" t="s">
        <v>2</v>
      </c>
      <c r="C4" s="6" t="s">
        <v>3</v>
      </c>
      <c r="D4" s="5" t="s">
        <v>3</v>
      </c>
      <c r="E4" s="6" t="s">
        <v>4</v>
      </c>
      <c r="F4" s="4" t="s">
        <v>5</v>
      </c>
      <c r="G4" s="5" t="s">
        <v>6</v>
      </c>
      <c r="H4" s="58" t="s">
        <v>7</v>
      </c>
      <c r="I4" s="5" t="s">
        <v>18</v>
      </c>
      <c r="J4" s="6" t="s">
        <v>8</v>
      </c>
      <c r="K4" s="5" t="s">
        <v>28</v>
      </c>
      <c r="L4" s="7" t="s">
        <v>9</v>
      </c>
      <c r="M4" s="8" t="s">
        <v>10</v>
      </c>
      <c r="N4" s="8" t="s">
        <v>11</v>
      </c>
      <c r="O4" s="9" t="s">
        <v>12</v>
      </c>
      <c r="P4" s="8" t="s">
        <v>13</v>
      </c>
    </row>
    <row r="5" spans="1:16" ht="15.75" x14ac:dyDescent="0.25">
      <c r="A5" s="18">
        <v>7</v>
      </c>
      <c r="B5" s="30">
        <v>1124020904</v>
      </c>
      <c r="C5" s="42" t="s">
        <v>19</v>
      </c>
      <c r="D5" s="43"/>
      <c r="E5" s="42" t="s">
        <v>71</v>
      </c>
      <c r="F5" s="44">
        <v>5000000</v>
      </c>
      <c r="G5" s="56">
        <v>0.01</v>
      </c>
      <c r="H5" s="45">
        <f t="shared" ref="H5" si="0">+F5*G5</f>
        <v>50000</v>
      </c>
      <c r="I5" s="41">
        <f t="shared" ref="I5" si="1">+F5*0.004</f>
        <v>20000</v>
      </c>
      <c r="J5" s="48">
        <v>200000</v>
      </c>
      <c r="K5" s="45">
        <v>0</v>
      </c>
      <c r="L5" s="41">
        <f t="shared" ref="L5:L6" si="2">+F5-H5-J5-I5-K5</f>
        <v>4730000</v>
      </c>
      <c r="M5" s="47" t="s">
        <v>14</v>
      </c>
      <c r="N5" s="10" t="s">
        <v>15</v>
      </c>
      <c r="O5" s="31" t="s">
        <v>40</v>
      </c>
      <c r="P5" s="21"/>
    </row>
    <row r="6" spans="1:16" ht="16.5" thickBot="1" x14ac:dyDescent="0.3">
      <c r="A6" s="12"/>
      <c r="B6" s="49"/>
      <c r="C6" s="50"/>
      <c r="D6" s="51"/>
      <c r="E6" s="50"/>
      <c r="F6" s="52"/>
      <c r="G6" s="57"/>
      <c r="H6" s="49"/>
      <c r="I6" s="54"/>
      <c r="J6" s="53"/>
      <c r="K6" s="49"/>
      <c r="L6" s="54">
        <f t="shared" si="2"/>
        <v>0</v>
      </c>
      <c r="M6" s="51"/>
      <c r="N6" s="13"/>
      <c r="O6" s="14"/>
      <c r="P6" s="15"/>
    </row>
    <row r="7" spans="1:16" ht="16.5" thickBot="1" x14ac:dyDescent="0.3">
      <c r="A7" s="22"/>
      <c r="B7" s="33" t="s">
        <v>16</v>
      </c>
      <c r="C7" s="34"/>
      <c r="D7" s="34"/>
      <c r="E7" s="34"/>
      <c r="F7" s="23">
        <f>SUM(F5:F6)</f>
        <v>5000000</v>
      </c>
      <c r="G7" s="24">
        <v>0.01</v>
      </c>
      <c r="H7" s="23">
        <f>+F7*G7</f>
        <v>50000</v>
      </c>
      <c r="I7" s="23">
        <f>SUM(I5:I6)</f>
        <v>20000</v>
      </c>
      <c r="J7" s="23">
        <f>SUM(J5:J6)</f>
        <v>200000</v>
      </c>
      <c r="K7" s="23">
        <f>SUM(K5:K6)</f>
        <v>0</v>
      </c>
      <c r="L7" s="23">
        <f>SUM(L5:L6)</f>
        <v>4730000</v>
      </c>
      <c r="M7" s="16"/>
      <c r="N7" s="16"/>
      <c r="O7" s="16"/>
    </row>
    <row r="9" spans="1:16" x14ac:dyDescent="0.25">
      <c r="F9" s="17" t="s">
        <v>17</v>
      </c>
      <c r="L9" s="17"/>
    </row>
  </sheetData>
  <mergeCells count="3">
    <mergeCell ref="A1:O1"/>
    <mergeCell ref="A2:O2"/>
    <mergeCell ref="B7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A6" sqref="A6:XFD15"/>
    </sheetView>
  </sheetViews>
  <sheetFormatPr baseColWidth="10" defaultRowHeight="15" x14ac:dyDescent="0.25"/>
  <cols>
    <col min="1" max="1" width="6.7109375" bestFit="1" customWidth="1"/>
    <col min="2" max="2" width="18.7109375" bestFit="1" customWidth="1"/>
    <col min="3" max="3" width="14.42578125" bestFit="1" customWidth="1"/>
    <col min="4" max="4" width="15.28515625" bestFit="1" customWidth="1"/>
    <col min="5" max="5" width="25.85546875" bestFit="1" customWidth="1"/>
    <col min="6" max="6" width="15.42578125" bestFit="1" customWidth="1"/>
    <col min="7" max="7" width="13" bestFit="1" customWidth="1"/>
    <col min="8" max="9" width="12.85546875" bestFit="1" customWidth="1"/>
    <col min="10" max="10" width="17.140625" bestFit="1" customWidth="1"/>
    <col min="11" max="11" width="17.140625" customWidth="1"/>
    <col min="12" max="12" width="15.140625" bestFit="1" customWidth="1"/>
    <col min="13" max="13" width="14.42578125" customWidth="1"/>
    <col min="14" max="14" width="9.140625" bestFit="1" customWidth="1"/>
    <col min="15" max="15" width="21.7109375" customWidth="1"/>
    <col min="16" max="16" width="32.7109375" customWidth="1"/>
  </cols>
  <sheetData>
    <row r="1" spans="1:16" ht="15.75" x14ac:dyDescent="0.25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</row>
    <row r="2" spans="1:16" ht="15.75" x14ac:dyDescent="0.25">
      <c r="A2" s="32" t="s">
        <v>65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r="3" spans="1:16" ht="16.5" thickBot="1" x14ac:dyDescent="0.3">
      <c r="A3" s="1"/>
      <c r="B3" s="1"/>
      <c r="C3" s="1"/>
      <c r="D3" s="1"/>
      <c r="E3" s="1"/>
      <c r="F3" s="1"/>
      <c r="G3" s="2"/>
      <c r="H3" s="1"/>
      <c r="I3" s="1"/>
      <c r="J3" s="1"/>
      <c r="K3" s="1"/>
      <c r="L3" s="1"/>
      <c r="M3" s="3"/>
      <c r="N3" s="3"/>
      <c r="O3" s="3"/>
    </row>
    <row r="4" spans="1:16" ht="16.5" thickBot="1" x14ac:dyDescent="0.3">
      <c r="A4" s="4" t="s">
        <v>1</v>
      </c>
      <c r="B4" s="5" t="s">
        <v>2</v>
      </c>
      <c r="C4" s="6" t="s">
        <v>3</v>
      </c>
      <c r="D4" s="5" t="s">
        <v>3</v>
      </c>
      <c r="E4" s="6" t="s">
        <v>4</v>
      </c>
      <c r="F4" s="4" t="s">
        <v>5</v>
      </c>
      <c r="G4" s="5" t="s">
        <v>6</v>
      </c>
      <c r="H4" s="58" t="s">
        <v>7</v>
      </c>
      <c r="I4" s="5" t="s">
        <v>18</v>
      </c>
      <c r="J4" s="6" t="s">
        <v>8</v>
      </c>
      <c r="K4" s="5" t="s">
        <v>28</v>
      </c>
      <c r="L4" s="7" t="s">
        <v>9</v>
      </c>
      <c r="M4" s="8" t="s">
        <v>10</v>
      </c>
      <c r="N4" s="8" t="s">
        <v>11</v>
      </c>
      <c r="O4" s="9" t="s">
        <v>12</v>
      </c>
      <c r="P4" s="8" t="s">
        <v>13</v>
      </c>
    </row>
    <row r="5" spans="1:16" ht="15.75" x14ac:dyDescent="0.25">
      <c r="A5" s="18">
        <v>8</v>
      </c>
      <c r="B5" s="30">
        <v>84083802</v>
      </c>
      <c r="C5" s="42" t="s">
        <v>20</v>
      </c>
      <c r="D5" s="43" t="s">
        <v>41</v>
      </c>
      <c r="E5" s="42" t="s">
        <v>42</v>
      </c>
      <c r="F5" s="44">
        <v>5000000</v>
      </c>
      <c r="G5" s="56">
        <v>0.01</v>
      </c>
      <c r="H5" s="45">
        <f t="shared" ref="H5" si="0">+F5*G5</f>
        <v>50000</v>
      </c>
      <c r="I5" s="41">
        <f t="shared" ref="I5" si="1">+F5*0.004</f>
        <v>20000</v>
      </c>
      <c r="J5" s="48">
        <v>200000</v>
      </c>
      <c r="K5" s="45">
        <v>0</v>
      </c>
      <c r="L5" s="41">
        <f t="shared" ref="L5:L6" si="2">+F5-H5-J5-I5-K5</f>
        <v>4730000</v>
      </c>
      <c r="M5" s="47" t="s">
        <v>22</v>
      </c>
      <c r="N5" s="19"/>
      <c r="O5" s="20" t="s">
        <v>43</v>
      </c>
      <c r="P5" s="21"/>
    </row>
    <row r="6" spans="1:16" ht="16.5" thickBot="1" x14ac:dyDescent="0.3">
      <c r="A6" s="12"/>
      <c r="B6" s="49"/>
      <c r="C6" s="50"/>
      <c r="D6" s="51"/>
      <c r="E6" s="50"/>
      <c r="F6" s="52"/>
      <c r="G6" s="57"/>
      <c r="H6" s="49"/>
      <c r="I6" s="54"/>
      <c r="J6" s="53"/>
      <c r="K6" s="49"/>
      <c r="L6" s="54">
        <f t="shared" si="2"/>
        <v>0</v>
      </c>
      <c r="M6" s="51"/>
      <c r="N6" s="13"/>
      <c r="O6" s="14"/>
      <c r="P6" s="15"/>
    </row>
    <row r="7" spans="1:16" ht="16.5" thickBot="1" x14ac:dyDescent="0.3">
      <c r="A7" s="22"/>
      <c r="B7" s="33" t="s">
        <v>16</v>
      </c>
      <c r="C7" s="34"/>
      <c r="D7" s="34"/>
      <c r="E7" s="34"/>
      <c r="F7" s="23">
        <f>SUM(F5:F6)</f>
        <v>5000000</v>
      </c>
      <c r="G7" s="24">
        <v>0.01</v>
      </c>
      <c r="H7" s="23">
        <f>+F7*G7</f>
        <v>50000</v>
      </c>
      <c r="I7" s="23">
        <f>SUM(I5:I6)</f>
        <v>20000</v>
      </c>
      <c r="J7" s="23">
        <f>SUM(J5:J6)</f>
        <v>200000</v>
      </c>
      <c r="K7" s="23">
        <f>SUM(K5:K6)</f>
        <v>0</v>
      </c>
      <c r="L7" s="23">
        <f>SUM(L5:L6)</f>
        <v>4730000</v>
      </c>
      <c r="M7" s="16"/>
      <c r="N7" s="16"/>
      <c r="O7" s="16"/>
    </row>
    <row r="9" spans="1:16" x14ac:dyDescent="0.25">
      <c r="F9" s="17" t="s">
        <v>17</v>
      </c>
      <c r="L9" s="17"/>
    </row>
  </sheetData>
  <mergeCells count="3">
    <mergeCell ref="A1:O1"/>
    <mergeCell ref="A2:O2"/>
    <mergeCell ref="B7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RELACION DE PAGOS</vt:lpstr>
      <vt:lpstr>YULIANA</vt:lpstr>
      <vt:lpstr>WILMER</vt:lpstr>
      <vt:lpstr>CESAR</vt:lpstr>
      <vt:lpstr>NORWING</vt:lpstr>
      <vt:lpstr>MIGUEL</vt:lpstr>
      <vt:lpstr>GERMAN</vt:lpstr>
      <vt:lpstr>YULIMABA</vt:lpstr>
      <vt:lpstr>JAILER</vt:lpstr>
      <vt:lpstr>ORLANDO</vt:lpstr>
      <vt:lpstr>ELIAS</vt:lpstr>
      <vt:lpstr>HIPOLITO</vt:lpstr>
      <vt:lpstr>MIGUEL I</vt:lpstr>
      <vt:lpstr>JOSE PABLO</vt:lpstr>
      <vt:lpstr>LUIS ROD</vt:lpstr>
      <vt:lpstr>RICARDO</vt:lpstr>
      <vt:lpstr>JOHAN</vt:lpstr>
      <vt:lpstr>ALEJANDRO</vt:lpstr>
      <vt:lpstr>JOSE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EDNA IBARRA</dc:creator>
  <cp:lastModifiedBy>USUARIO</cp:lastModifiedBy>
  <dcterms:created xsi:type="dcterms:W3CDTF">2024-04-25T11:17:19Z</dcterms:created>
  <dcterms:modified xsi:type="dcterms:W3CDTF">2024-11-13T20:39:28Z</dcterms:modified>
</cp:coreProperties>
</file>