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ankmandiri1-my.sharepoint.com/personal/kevin_daffa_bankmandiri_co_id/Documents/Operation Transformation/MCAP 2023/Template Dokumen/Standardized Form KJPP/"/>
    </mc:Choice>
  </mc:AlternateContent>
  <xr:revisionPtr revIDLastSave="737" documentId="8_{8083A754-11D2-4664-BBD5-B00E668BE942}" xr6:coauthVersionLast="47" xr6:coauthVersionMax="47" xr10:uidLastSave="{9D73C906-E4E9-4F22-A5D9-CBED4606813F}"/>
  <bookViews>
    <workbookView xWindow="23125" yWindow="-109" windowWidth="23451" windowHeight="12561" xr2:uid="{BFBDD75D-B4D6-46AB-8C22-CE0FA69858F7}"/>
  </bookViews>
  <sheets>
    <sheet name="objek" sheetId="31" r:id="rId1"/>
    <sheet name="parsed" sheetId="32" r:id="rId2"/>
    <sheet name="datamaster" sheetId="29" r:id="rId3"/>
    <sheet name="Sheet6" sheetId="28" state="hidden" r:id="rId4"/>
  </sheets>
  <definedNames>
    <definedName name="air_val">objek!#REF!</definedName>
    <definedName name="batas_1_val">objek!#REF!</definedName>
    <definedName name="batas_2_val">objek!#REF!</definedName>
    <definedName name="batas_3_val">objek!#REF!</definedName>
    <definedName name="batas_4_val">objek!#REF!</definedName>
    <definedName name="batas_tanah_val">objek!#REF!</definedName>
    <definedName name="bentuk_objek_val">objek!#REF!</definedName>
    <definedName name="diskon_likuidasi_val">objek!$B$32</definedName>
    <definedName name="dp_spek_jenis">objek!$AD$21</definedName>
    <definedName name="dp_spek_satuan">objek!$AE$21</definedName>
    <definedName name="dp_spek_value1">objek!$AF$21</definedName>
    <definedName name="dp_spek_value2">objek!$AG$21</definedName>
    <definedName name="dp_spek_value3">objek!$AH$21</definedName>
    <definedName name="dp1_alamat">objek!#REF!</definedName>
    <definedName name="dp1_bentukobjek_val">objek!#REF!</definedName>
    <definedName name="dp1_blok_val">objek!#REF!</definedName>
    <definedName name="dp1_discount">objek!$AF$15</definedName>
    <definedName name="dp1_frontage_val">objek!#REF!</definedName>
    <definedName name="dp1_harga">objek!$AF$14</definedName>
    <definedName name="dp1_jenisdata_val">objek!$AF$11</definedName>
    <definedName name="dp1_jenisobjek_val">objek!$AF$10</definedName>
    <definedName name="dp1_jumlahlantai_val">objek!#REF!</definedName>
    <definedName name="dp1_kec_val">objek!#REF!</definedName>
    <definedName name="dp1_kel_val">objek!#REF!</definedName>
    <definedName name="dp1_kematangantanah_val">objek!#REF!</definedName>
    <definedName name="dp1_koordinat_val">objek!#REF!</definedName>
    <definedName name="dp1_kota_val">objek!#REF!</definedName>
    <definedName name="dp1_lebarjalan_val">objek!#REF!</definedName>
    <definedName name="dp1_legalitas_val">objek!#REF!</definedName>
    <definedName name="dp1_luasbangunan_val">objek!#REF!</definedName>
    <definedName name="dp1_luastanah_val">objek!#REF!</definedName>
    <definedName name="dp1_materialjalan_val">objek!#REF!</definedName>
    <definedName name="dp1_nilaibangunan">objek!#REF!</definedName>
    <definedName name="dp1_nilaiobjek">objek!$AF$16</definedName>
    <definedName name="dp1_nilaiobjekpm">objek!#REF!</definedName>
    <definedName name="dp1_nilaitanah">objek!$AF$16</definedName>
    <definedName name="dp1_nilaitanahpm">objek!#REF!</definedName>
    <definedName name="dp1_no_val">objek!#REF!</definedName>
    <definedName name="dp1_perawatan_val">objek!#REF!</definedName>
    <definedName name="dp1_posisi_val">objek!#REF!</definedName>
    <definedName name="dp1_provinsi_val">objek!#REF!</definedName>
    <definedName name="dp1_risk_banjir_val">objek!#REF!</definedName>
    <definedName name="dp1_risk_bts_val">objek!#REF!</definedName>
    <definedName name="dp1_risk_helikopter_val">objek!#REF!</definedName>
    <definedName name="dp1_risk_longsor_val">objek!#REF!</definedName>
    <definedName name="dp1_risk_sengketa_val">objek!#REF!</definedName>
    <definedName name="dp1_risk_sutet_val">objek!#REF!</definedName>
    <definedName name="dp1_risk_tpa_val">objek!#REF!</definedName>
    <definedName name="dp1_risk_tpu_val">objek!#REF!</definedName>
    <definedName name="dp1_rt_val">objek!#REF!</definedName>
    <definedName name="dp1_rw_val">objek!#REF!</definedName>
    <definedName name="dp1_tgl_penawaran">objek!$AF$12</definedName>
    <definedName name="dp1_zonasi_val">objek!#REF!</definedName>
    <definedName name="dp2_alamat_val">objek!#REF!</definedName>
    <definedName name="dp2_bentukobjek_val">objek!#REF!</definedName>
    <definedName name="dp2_blok_val">objek!#REF!</definedName>
    <definedName name="dp2_discount">objek!$AG$15</definedName>
    <definedName name="dp2_frontage_val">objek!#REF!</definedName>
    <definedName name="dp2_harga">objek!$AG$14</definedName>
    <definedName name="dp2_jenisdata_val">objek!$AG$11</definedName>
    <definedName name="dp2_jenisobjek_val">objek!$AG$10</definedName>
    <definedName name="dp2_jumlahlantai_val">objek!#REF!</definedName>
    <definedName name="dp2_kec_val">objek!#REF!</definedName>
    <definedName name="dp2_kel_val">objek!#REF!</definedName>
    <definedName name="dp2_kematangantanah_val">objek!#REF!</definedName>
    <definedName name="dp2_koordinat_val">objek!#REF!</definedName>
    <definedName name="dp2_kota_val">objek!#REF!</definedName>
    <definedName name="dp2_lebarjalan_val">objek!#REF!</definedName>
    <definedName name="dp2_legalitas_val">objek!#REF!</definedName>
    <definedName name="dp2_luasbangunan_val">objek!#REF!</definedName>
    <definedName name="dp2_luastanah_val">objek!#REF!</definedName>
    <definedName name="dp2_materialjalan_val">objek!#REF!</definedName>
    <definedName name="dp2_nilaibangunan">objek!#REF!</definedName>
    <definedName name="dp2_nilaiobjek">objek!$AG$16</definedName>
    <definedName name="dp2_nilaiobjekpm">objek!#REF!</definedName>
    <definedName name="dp2_nilaitanah">objek!$AG$16</definedName>
    <definedName name="dp2_nilaitanahpm">objek!#REF!</definedName>
    <definedName name="dp2_no_val">objek!#REF!</definedName>
    <definedName name="dp2_perawatan_val">objek!#REF!</definedName>
    <definedName name="dp2_posisi_val">objek!#REF!</definedName>
    <definedName name="dp2_provinsi_val">objek!#REF!</definedName>
    <definedName name="dp2_risk_banjir_val">objek!#REF!</definedName>
    <definedName name="dp2_risk_bts_val">objek!#REF!</definedName>
    <definedName name="dp2_risk_helikopter_val">objek!#REF!</definedName>
    <definedName name="dp2_risk_longsor_val">objek!#REF!</definedName>
    <definedName name="dp2_risk_sengketa_val">objek!#REF!</definedName>
    <definedName name="dp2_risk_sutet_val">objek!#REF!</definedName>
    <definedName name="dp2_risk_tpa_val">objek!#REF!</definedName>
    <definedName name="dp2_risk_tpu_val">objek!#REF!</definedName>
    <definedName name="dp2_rt_val">objek!#REF!</definedName>
    <definedName name="dp2_rw_val">objek!#REF!</definedName>
    <definedName name="dp2_tgl_penawaran">objek!$AG$12</definedName>
    <definedName name="dp2_zonasi_val">objek!#REF!</definedName>
    <definedName name="dp3_alamat_val">objek!#REF!</definedName>
    <definedName name="dp3_bentukobjek_val">objek!#REF!</definedName>
    <definedName name="dp3_blok_val">objek!#REF!</definedName>
    <definedName name="dp3_bts_val">objek!#REF!</definedName>
    <definedName name="dp3_discount">objek!$AH$15</definedName>
    <definedName name="dp3_frontage_val">objek!#REF!</definedName>
    <definedName name="dp3_harga">objek!$AH$14</definedName>
    <definedName name="dp3_jenisdata_val">objek!$AH$11</definedName>
    <definedName name="dp3_jenisobjek_val">objek!$AH$10</definedName>
    <definedName name="dp3_jumlahlantai_val">objek!#REF!</definedName>
    <definedName name="dp3_kec_val">objek!#REF!</definedName>
    <definedName name="dp3_kel_val">objek!#REF!</definedName>
    <definedName name="dp3_kematangantanah_val">objek!#REF!</definedName>
    <definedName name="dp3_koordinat_val">objek!#REF!</definedName>
    <definedName name="dp3_kota_val">objek!#REF!</definedName>
    <definedName name="dp3_lebarjalan_val">objek!#REF!</definedName>
    <definedName name="dp3_legalitas_val">objek!#REF!</definedName>
    <definedName name="dp3_luasbangunan_val">objek!#REF!</definedName>
    <definedName name="dp3_luastanah_val">objek!#REF!</definedName>
    <definedName name="dp3_materialjalan_val">objek!#REF!</definedName>
    <definedName name="dp3_nilaibangunan">objek!#REF!</definedName>
    <definedName name="dp3_nilaiobjek">objek!$AH$16</definedName>
    <definedName name="dp3_nilaiobjekpm">objek!#REF!</definedName>
    <definedName name="dp3_nilaitanah">objek!$AH$16</definedName>
    <definedName name="dp3_nilaitanahpm">objek!#REF!</definedName>
    <definedName name="dp3_no_val">objek!#REF!</definedName>
    <definedName name="dp3_perawatan_val">objek!#REF!</definedName>
    <definedName name="dp3_posisi_val">objek!#REF!</definedName>
    <definedName name="dp3_provinsi_val">objek!#REF!</definedName>
    <definedName name="dp3_risk_banjir_val">objek!#REF!</definedName>
    <definedName name="dp3_risk_helikopter_val">objek!#REF!</definedName>
    <definedName name="dp3_risk_longsor_val">objek!#REF!</definedName>
    <definedName name="dp3_risk_sengketa_val">objek!#REF!</definedName>
    <definedName name="dp3_risk_sutet_val">objek!#REF!</definedName>
    <definedName name="dp3_risk_tpa_val">objek!#REF!</definedName>
    <definedName name="dp3_risk_tpu_val">objek!#REF!</definedName>
    <definedName name="dp3_rt_val">objek!#REF!</definedName>
    <definedName name="dp3_rw_val">objek!#REF!</definedName>
    <definedName name="dp3_tgl_penawaran">objek!$AH$12</definedName>
    <definedName name="dp3_zonasi_val">objek!#REF!</definedName>
    <definedName name="elevasi_val">objek!#REF!</definedName>
    <definedName name="fasum_fasos_val">objek!#REF!</definedName>
    <definedName name="frontage_lebar_val">objek!#REF!</definedName>
    <definedName name="frontage_menghadap_val">objek!#REF!</definedName>
    <definedName name="gsb_val">objek!#REF!</definedName>
    <definedName name="imb_atas_nama_imb">objek!#REF!</definedName>
    <definedName name="imb_luas_imb">objek!#REF!</definedName>
    <definedName name="imb_nomor">objek!#REF!</definedName>
    <definedName name="imb_penerbit">objek!#REF!</definedName>
    <definedName name="imb_tgl_terbit">objek!#REF!</definedName>
    <definedName name="interior_val">objek!#REF!</definedName>
    <definedName name="jarak_jalan_utama_val">objek!#REF!</definedName>
    <definedName name="jarak_pusat_kota_val">objek!#REF!</definedName>
    <definedName name="jumlah_lantai_val">objek!#REF!</definedName>
    <definedName name="kb_val">objek!#REF!</definedName>
    <definedName name="kdb_val">objek!#REF!</definedName>
    <definedName name="kesimpulan_likuidasibangunan">objek!#REF!</definedName>
    <definedName name="kesimpulan_likuidasisarana">objek!#REF!</definedName>
    <definedName name="kesimpulan_likuidasitanah">objek!#REF!</definedName>
    <definedName name="kesimpulan_likuidasitotal">objek!$X$10</definedName>
    <definedName name="kesimpulan_pasarbangunan">objek!#REF!</definedName>
    <definedName name="kesimpulan_pasarsarana">objek!#REF!</definedName>
    <definedName name="kesimpulan_pasartanah">objek!#REF!</definedName>
    <definedName name="kesimpulan_pasartotal">objek!$W$10</definedName>
    <definedName name="klb_val">objek!#REF!</definedName>
    <definedName name="kondisi_val">objek!#REF!</definedName>
    <definedName name="lebar_jalan_val">objek!#REF!</definedName>
    <definedName name="legalitas_deskel">objek!#REF!</definedName>
    <definedName name="legalitas_gssu">objek!#REF!</definedName>
    <definedName name="legalitas_induk">objek!#REF!</definedName>
    <definedName name="legalitas_jenis">objek!$E$10</definedName>
    <definedName name="legalitas_kelurahan">objek!#REF!</definedName>
    <definedName name="legalitas_keterangan">objek!$L$10</definedName>
    <definedName name="legalitas_luas_legalitas">objek!$J$10</definedName>
    <definedName name="legalitas_nama_pemilik">objek!$G$10</definedName>
    <definedName name="legalitas_no_gs">objek!#REF!</definedName>
    <definedName name="legalitas_no_induk">objek!#REF!</definedName>
    <definedName name="legalitas_nomor">objek!$F$10</definedName>
    <definedName name="legalitas_satuan">objek!$K$10</definedName>
    <definedName name="legalitas_tgl_expired">objek!$I$10</definedName>
    <definedName name="legalitas_tgl_gs">objek!#REF!</definedName>
    <definedName name="legalitas_tgl_terbit">objek!$H$10</definedName>
    <definedName name="listrik_val">objek!#REF!</definedName>
    <definedName name="luas_objek_val">objek!#REF!</definedName>
    <definedName name="material_jalan_val">objek!#REF!</definedName>
    <definedName name="object_spek_jenis">objek!$Z$10</definedName>
    <definedName name="object_spek_satuan">objek!$AA$10</definedName>
    <definedName name="object_spek_value">objek!$AB$10</definedName>
    <definedName name="pelayanan_kebersihan_val">objek!#REF!</definedName>
    <definedName name="pemanfaatan_val">objek!$B$30</definedName>
    <definedName name="penguasaan_val">objek!#REF!</definedName>
    <definedName name="persentase_konstruksi_val">objek!#REF!</definedName>
    <definedName name="pos_security_val">objek!#REF!</definedName>
    <definedName name="posisi_val">objek!#REF!</definedName>
    <definedName name="rinciannilai_brb">objek!#REF!</definedName>
    <definedName name="rinciannilai_kategori">objek!$O$10</definedName>
    <definedName name="rinciannilai_luas">objek!$Q$10</definedName>
    <definedName name="rinciannilai_nilailikuidasi">objek!$T$10</definedName>
    <definedName name="rinciannilai_nilaipasar">objek!$S$10</definedName>
    <definedName name="rinciannilai_nilaipasarpm">objek!#REF!</definedName>
    <definedName name="rinciannilai_objek">objek!$P$10</definedName>
    <definedName name="rinciannilai_satuan">objek!$R$10</definedName>
    <definedName name="risk_banjir_val">objek!#REF!</definedName>
    <definedName name="risk_bts_val">objek!#REF!</definedName>
    <definedName name="risk_helikopter_val">objek!#REF!</definedName>
    <definedName name="risk_hijau_val">objek!#REF!</definedName>
    <definedName name="risk_kejahatan_val">objek!#REF!</definedName>
    <definedName name="risk_longsor_val">objek!#REF!</definedName>
    <definedName name="risk_makam_val">objek!#REF!</definedName>
    <definedName name="risk_marketability_val">objek!$B$29</definedName>
    <definedName name="risk_rob_val">objek!#REF!</definedName>
    <definedName name="risk_sengketa_val">objek!#REF!</definedName>
    <definedName name="risk_sutet_val">objek!#REF!</definedName>
    <definedName name="risk_tpa_val">objek!#REF!</definedName>
    <definedName name="risk_tpu_val">objek!#REF!</definedName>
    <definedName name="risk_wakaf_val">objek!#REF!</definedName>
    <definedName name="sambungan_telepon_val">objek!#REF!</definedName>
    <definedName name="status_imb_val">objek!#REF!</definedName>
    <definedName name="tahun_bangun_val">objek!#REF!</definedName>
    <definedName name="tahun_renovasi_val">objek!#REF!</definedName>
    <definedName name="waktu_ekspos_val">objek!$B$31</definedName>
    <definedName name="zonasi_val">objek!#REF!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" i="32" l="1"/>
  <c r="AI2" i="32"/>
  <c r="AH2" i="32"/>
  <c r="R4" i="32"/>
  <c r="R3" i="32"/>
  <c r="R2" i="32"/>
  <c r="Q4" i="32"/>
  <c r="Q3" i="32"/>
  <c r="Q2" i="32"/>
  <c r="P4" i="32"/>
  <c r="P3" i="32"/>
  <c r="P2" i="32"/>
  <c r="O4" i="32"/>
  <c r="O3" i="32"/>
  <c r="O2" i="32"/>
  <c r="L2" i="32" a="1"/>
  <c r="X2" i="32" a="1"/>
  <c r="M2" i="32" a="1"/>
  <c r="N2" i="32" a="1"/>
  <c r="W2" i="32" a="1"/>
  <c r="M2" i="32" l="1"/>
  <c r="N2" i="32"/>
  <c r="L2" i="32"/>
  <c r="W2" i="32"/>
  <c r="X2" i="32"/>
  <c r="X3" i="32" s="1"/>
  <c r="X4" i="32" s="1"/>
  <c r="C2" i="32" l="1"/>
  <c r="X10" i="31"/>
  <c r="W10" i="31"/>
  <c r="V4" i="32"/>
  <c r="V3" i="32"/>
  <c r="V2" i="32"/>
  <c r="F2" i="32" a="1"/>
  <c r="G2" i="32" a="1"/>
  <c r="Y4" i="32" a="1"/>
  <c r="AD2" i="32" a="1"/>
  <c r="Y3" i="32" a="1"/>
  <c r="Y2" i="32" a="1"/>
  <c r="I2" i="32" a="1"/>
  <c r="I2" i="32" l="1"/>
  <c r="G2" i="32"/>
  <c r="F2" i="32"/>
  <c r="W3" i="32"/>
  <c r="W4" i="32" s="1"/>
  <c r="Y4" i="32"/>
  <c r="Y3" i="32"/>
  <c r="Y2" i="32"/>
  <c r="AD2" i="32"/>
  <c r="AH16" i="31"/>
  <c r="AG16" i="31"/>
  <c r="AF16" i="31"/>
  <c r="T4" i="32"/>
  <c r="S4" i="32"/>
  <c r="T3" i="32"/>
  <c r="S3" i="32"/>
  <c r="T2" i="32"/>
  <c r="S2" i="32"/>
  <c r="Z2" i="32" a="1"/>
  <c r="J2" i="32" a="1"/>
  <c r="AE2" i="32" a="1"/>
  <c r="E2" i="32" a="1"/>
  <c r="AA2" i="32" a="1"/>
  <c r="K2" i="32" a="1"/>
  <c r="H2" i="32" a="1"/>
  <c r="D2" i="32" a="1"/>
  <c r="AC2" i="32" a="1"/>
  <c r="AB2" i="32" a="1"/>
  <c r="K2" i="32" l="1"/>
  <c r="D2" i="32"/>
  <c r="J2" i="32"/>
  <c r="AE2" i="32"/>
  <c r="AC2" i="32"/>
  <c r="Z2" i="32"/>
  <c r="E2" i="32"/>
  <c r="H2" i="32"/>
  <c r="AB2" i="32"/>
  <c r="AA2" i="32"/>
  <c r="AK2" i="32"/>
  <c r="AN2" i="32"/>
  <c r="AM2" i="32"/>
  <c r="AL2" i="32"/>
  <c r="U4" i="32" l="1"/>
  <c r="U3" i="32"/>
  <c r="U2" i="32"/>
  <c r="AF2" i="32" l="1"/>
  <c r="AG2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<sst xmlns="http://schemas.openxmlformats.org/spreadsheetml/2006/main" count="422" uniqueCount="309">
  <si>
    <t>Standardized Form - Tanah &amp; Bangunan</t>
  </si>
  <si>
    <t>PETUNJUK PENGISIAN</t>
  </si>
  <si>
    <t>: Isi Manual</t>
  </si>
  <si>
    <t>: Picklist / Dropdown</t>
  </si>
  <si>
    <t>INFORMASI LPA</t>
  </si>
  <si>
    <t>DATA PEMBANDING</t>
  </si>
  <si>
    <t>INFORMASI NILAI PER OBYEK</t>
  </si>
  <si>
    <t>KESIMPULAN TOTAL NILAI</t>
  </si>
  <si>
    <t>No.</t>
  </si>
  <si>
    <t>Parameter</t>
  </si>
  <si>
    <t>Data Pembanding 1</t>
  </si>
  <si>
    <t>Data Pembanding 2</t>
  </si>
  <si>
    <t>Data Pembanding 3</t>
  </si>
  <si>
    <t>Kesimpulan Nilai</t>
  </si>
  <si>
    <t>Nilai Pasar (Rp)</t>
  </si>
  <si>
    <t>(Indikasi)
Nilai Likuidasi (Rp)</t>
  </si>
  <si>
    <t>Jenis Objek</t>
  </si>
  <si>
    <t>Tanah</t>
  </si>
  <si>
    <t>Rumah Tinggal</t>
  </si>
  <si>
    <t>Total Objek</t>
  </si>
  <si>
    <t>RW</t>
  </si>
  <si>
    <t>INFORMASI OBJEK</t>
  </si>
  <si>
    <t>KONDISI OBJEK</t>
  </si>
  <si>
    <t>KETERANGAN
(Ya / Tidak / Tidak Terinformasi / Picklist / –  / Catatan)</t>
  </si>
  <si>
    <t>Lebar Jalan (meter)</t>
  </si>
  <si>
    <t>Bentuk Bidang Tanah</t>
  </si>
  <si>
    <t>Waktu Ekspos
(Jika tujuan penilaian adalah Lelang)</t>
  </si>
  <si>
    <t>Persentase Diskon Nilai Likuidasi
(Jika tujuan penilaian adalah Lelang)</t>
  </si>
  <si>
    <t>KETERANGAN</t>
  </si>
  <si>
    <t>Marketability</t>
  </si>
  <si>
    <t>:</t>
  </si>
  <si>
    <t>Penjaminan Utang</t>
  </si>
  <si>
    <t>Tanah Depan</t>
  </si>
  <si>
    <t>Bangunan</t>
  </si>
  <si>
    <t>Sarana Pelengkap</t>
  </si>
  <si>
    <t>Carport</t>
  </si>
  <si>
    <t>m</t>
  </si>
  <si>
    <t>-</t>
  </si>
  <si>
    <t>Keterangan</t>
  </si>
  <si>
    <t>LAMPIRAN KJPP</t>
  </si>
  <si>
    <t>CHECKLIST CATATAN LAPORAN PENILAIAN AGUNAN</t>
  </si>
  <si>
    <t>Nama Debitur/ Calon Debitur</t>
  </si>
  <si>
    <t>No. LPA</t>
  </si>
  <si>
    <t>Tanggal LPA</t>
  </si>
  <si>
    <t>Tanggal Penilaian</t>
  </si>
  <si>
    <t>ASSET 1 – Jl. ……………………………………………………..</t>
  </si>
  <si>
    <t>NO</t>
  </si>
  <si>
    <t>U R A I A N</t>
  </si>
  <si>
    <t>(Ya / Tidak / Tidak Terinformasi / –  / Catatan)</t>
  </si>
  <si>
    <t>Highest and Best Use (HBU) Asset</t>
  </si>
  <si>
    <t>Pendamping KJPP pada saat inspeksi dan hubungannya dengan Debitur</t>
  </si>
  <si>
    <t>Penghuni asset dan hubungannya dengan Debitur (keluarga / pihak ke-3 / pengelola asset / penyewa asset), dan asset digunakan sebagai apa</t>
  </si>
  <si>
    <r>
      <t xml:space="preserve">Occupancy Rate </t>
    </r>
    <r>
      <rPr>
        <sz val="9"/>
        <color theme="1"/>
        <rFont val="Arial"/>
        <family val="2"/>
      </rPr>
      <t>Komplek Ruko (Jika asset berupa Ruko dalam Komplek Ruko)</t>
    </r>
  </si>
  <si>
    <t>Hubungan atas nama yang terdaftar dalam sertifikat dengan Debitur</t>
  </si>
  <si>
    <t>Lokasi inspeksi penilaian telah sesuai dengan Aplikasi Sentuh Tanahku oleh Kementrian ATRBPN</t>
  </si>
  <si>
    <t>Kontur Tanah</t>
  </si>
  <si>
    <t>Elevasi Tanah</t>
  </si>
  <si>
    <t>Posisi Bidang Tanah Asset</t>
  </si>
  <si>
    <t>Jenis Perkerasan Jalan</t>
  </si>
  <si>
    <t>Risiko banjir pada asset yang dinilai</t>
  </si>
  <si>
    <t>Jarak SLTT / SUTET (meter)</t>
  </si>
  <si>
    <t>Jarak Makam (meter)</t>
  </si>
  <si>
    <t>Jarak TPA (meter)</t>
  </si>
  <si>
    <t>Indikasi Sengketa</t>
  </si>
  <si>
    <t>Tahun Bangunan</t>
  </si>
  <si>
    <t>Tahun Renovasi Bangunan</t>
  </si>
  <si>
    <t>Kondisi Bangunan</t>
  </si>
  <si>
    <t>Jumlah ruangan yang dapat digunakan sebagai Kamar Tidur</t>
  </si>
  <si>
    <t>Tahun Mesin &amp; Peralatan</t>
  </si>
  <si>
    <t>Kondisi Mesin &amp; Peralatan</t>
  </si>
  <si>
    <t>Tahun Kendaraan &amp; Alat Berat</t>
  </si>
  <si>
    <t>Kondisi Kendaraan &amp; Alat Berat</t>
  </si>
  <si>
    <t>Waktu Ekspos dan Diskon Nilai Likuidasi</t>
  </si>
  <si>
    <t>(Jika tujuan penilaian adalah Lelang)</t>
  </si>
  <si>
    <t>Catatan Lainnya (1)</t>
  </si>
  <si>
    <t>Catatan Lainnya (2)</t>
  </si>
  <si>
    <t>Catatan Lainnya (3)</t>
  </si>
  <si>
    <t>Kantor Jasa Penilai Publik,</t>
  </si>
  <si>
    <t>……………………………..</t>
  </si>
  <si>
    <t>Penanggung Jawab LPA</t>
  </si>
  <si>
    <t>Review LPA</t>
  </si>
  <si>
    <t>Pelaksana Inspeksi</t>
  </si>
  <si>
    <t>id</t>
  </si>
  <si>
    <t>jenis_objek</t>
  </si>
  <si>
    <t>kategori</t>
  </si>
  <si>
    <t>TK</t>
  </si>
  <si>
    <t>TB</t>
  </si>
  <si>
    <t>RK</t>
  </si>
  <si>
    <t>Marketable</t>
  </si>
  <si>
    <t>Penawaran</t>
  </si>
  <si>
    <t>m2</t>
  </si>
  <si>
    <t>Cukup Marketable</t>
  </si>
  <si>
    <t>Transaksi</t>
  </si>
  <si>
    <t>ha</t>
  </si>
  <si>
    <t>Kurang Marketable</t>
  </si>
  <si>
    <t>Tidak Marketable</t>
  </si>
  <si>
    <t>m3</t>
  </si>
  <si>
    <t>Unit</t>
  </si>
  <si>
    <t>Set</t>
  </si>
  <si>
    <t>GA</t>
  </si>
  <si>
    <t>Gedung Perkantoran</t>
  </si>
  <si>
    <t>BTS</t>
  </si>
  <si>
    <t>SUTET</t>
  </si>
  <si>
    <t>SLTT</t>
  </si>
  <si>
    <t>Lainnya</t>
  </si>
  <si>
    <t>CAP_MASTER_JENISOBJEK</t>
  </si>
  <si>
    <t>Cukup</t>
  </si>
  <si>
    <t>PT Bank Mandiri (Persero), Tbk</t>
  </si>
  <si>
    <t>Lelang</t>
  </si>
  <si>
    <t>Jual Beli</t>
  </si>
  <si>
    <t>AYDA (Agunan Yang Diambil Alih)</t>
  </si>
  <si>
    <t>cap_master_tujuan_penilaian_kjpp</t>
  </si>
  <si>
    <t>tujuan_penilaian</t>
  </si>
  <si>
    <t>Nomor LPA*</t>
  </si>
  <si>
    <t>Tgl LPA* (dd/mm/yyyy)
contoh : 30/12/2023</t>
  </si>
  <si>
    <t>Tanggal OTS* (dd/mm/yyyy)
contoh : 30/12/2023</t>
  </si>
  <si>
    <t>Tgl Penilaian* (dd/mm/yyyy)
contoh : 30/12/2023</t>
  </si>
  <si>
    <t>Nama Penilai Publik Penanggung Jawab LPA*</t>
  </si>
  <si>
    <t>Nama Debitur pada LPA*</t>
  </si>
  <si>
    <t>Pengguna Laporan*</t>
  </si>
  <si>
    <t>Tujuan Penilaian*</t>
  </si>
  <si>
    <t>Metodologi Penilaian*</t>
  </si>
  <si>
    <t>Jenis Objek*</t>
  </si>
  <si>
    <t>Alamat Lengkap*</t>
  </si>
  <si>
    <t>Blok*</t>
  </si>
  <si>
    <t>Nomor*</t>
  </si>
  <si>
    <t>RT*</t>
  </si>
  <si>
    <t>Koordinat*</t>
  </si>
  <si>
    <t>kategori_rincian_objek</t>
  </si>
  <si>
    <t>Jenis Legalitas*</t>
  </si>
  <si>
    <t>No. Dokumen*</t>
  </si>
  <si>
    <t>Nama Pemilik*</t>
  </si>
  <si>
    <t>Tanggal Terbit*
dd/mm/yyyy
contoh : 30/12/2023</t>
  </si>
  <si>
    <t>xxx</t>
  </si>
  <si>
    <t>Jenis Data*</t>
  </si>
  <si>
    <t>Tanggal Transaksi/Penawaran*
(dd/mm/yyyy)
Contoh :
30/12/2023</t>
  </si>
  <si>
    <t>Harga*</t>
  </si>
  <si>
    <t>Discount (Persen)*</t>
  </si>
  <si>
    <t>Indikasi Nilai Tanah/Objek</t>
  </si>
  <si>
    <t>nilai_per_m</t>
  </si>
  <si>
    <t>T</t>
  </si>
  <si>
    <t>B</t>
  </si>
  <si>
    <t>perawatan_bangunan</t>
  </si>
  <si>
    <t>Baik</t>
  </si>
  <si>
    <t>Rusak</t>
  </si>
  <si>
    <t>Pemanfaatan Aset*
(Rumah Tinggal / Kantor / Toko / Tempat Usaha / Gudang / Klinik / dll)</t>
  </si>
  <si>
    <t>bangunan.pemanfaatan</t>
  </si>
  <si>
    <t>djkn.waktu_ekspos</t>
  </si>
  <si>
    <t>djkn.diskon_likuidasi</t>
  </si>
  <si>
    <t>Kategori / Jenis Rincian Objek*</t>
  </si>
  <si>
    <t>Rincian Objek*</t>
  </si>
  <si>
    <t>Unit atau 
Luas Objek*</t>
  </si>
  <si>
    <t>Satuan*</t>
  </si>
  <si>
    <t>Nilai Pasar*</t>
  </si>
  <si>
    <t>(Indikasi)
Nilai Likuidasi*</t>
  </si>
  <si>
    <t>Rumah</t>
  </si>
  <si>
    <t>Satuan</t>
  </si>
  <si>
    <t>Unit/Luas</t>
  </si>
  <si>
    <t>Catatan Data Pembanding</t>
  </si>
  <si>
    <t>Spesifikasi Data Pembanding</t>
  </si>
  <si>
    <t>Jenis Spesifikasi</t>
  </si>
  <si>
    <t>Value Data 1</t>
  </si>
  <si>
    <t>Value Data 2</t>
  </si>
  <si>
    <t>Value Data 3</t>
  </si>
  <si>
    <t>Satuan Spesifikasi</t>
  </si>
  <si>
    <t>Tahun Pembuatan</t>
  </si>
  <si>
    <t>Indonesia</t>
  </si>
  <si>
    <t>Singapore</t>
  </si>
  <si>
    <t>Hongkong</t>
  </si>
  <si>
    <t>tipeImport</t>
  </si>
  <si>
    <t>capObject.kriteriaAgunanId</t>
  </si>
  <si>
    <t>capObject.jenisObjekId</t>
  </si>
  <si>
    <t>dokumenLegalitasGA.jenisLegalitas</t>
  </si>
  <si>
    <t>dokumenLegalitasGA.nomorLegalitas</t>
  </si>
  <si>
    <t>dokumenLegalitasGA.tanggalTerbit</t>
  </si>
  <si>
    <t>dokumenLegalitasGA.tanggalKadaluarsa</t>
  </si>
  <si>
    <t>dokumenLegalitasGA.jumlahUnit</t>
  </si>
  <si>
    <t>dokumenLegalitasGA.satuanUnit</t>
  </si>
  <si>
    <t>dokumenLegalitasGA.namaPemilik</t>
  </si>
  <si>
    <t>dokumenLegalitasGA.catatan</t>
  </si>
  <si>
    <t>INFORMASI LEGALITAS OBJEK</t>
  </si>
  <si>
    <t>SPESIFIKASI OBJEK</t>
  </si>
  <si>
    <t>Value Spesifikasi</t>
  </si>
  <si>
    <t>spesifikasiObjekGA.spesifikasiObjekId</t>
  </si>
  <si>
    <t>spesifikasiObjekGA.satuanId</t>
  </si>
  <si>
    <t>spesifikasiObjekGA.keterangan</t>
  </si>
  <si>
    <t>dataPasarGA.discount</t>
  </si>
  <si>
    <t>dataPasarGA.jenisObjekId</t>
  </si>
  <si>
    <t>TANAH KOSONG</t>
  </si>
  <si>
    <t>KEBUN RAKYAT</t>
  </si>
  <si>
    <t>TANAH DAN BANGUNAN</t>
  </si>
  <si>
    <t>RUMAH TINGGAL</t>
  </si>
  <si>
    <t>GUDANG</t>
  </si>
  <si>
    <t>GEDUNG KANTOR SEDERHANA</t>
  </si>
  <si>
    <t>APARTEMEN</t>
  </si>
  <si>
    <t>KIOS (MALL)</t>
  </si>
  <si>
    <t>OFFICE SPACE</t>
  </si>
  <si>
    <t>MESIN</t>
  </si>
  <si>
    <t>RUKO</t>
  </si>
  <si>
    <t>RUKAN</t>
  </si>
  <si>
    <t>HOTEL</t>
  </si>
  <si>
    <t>GEDUNG PERKANTORAN</t>
  </si>
  <si>
    <t>PABRIK KELAPA SAWIT</t>
  </si>
  <si>
    <t>KEBUN KELAPA SAWIT</t>
  </si>
  <si>
    <t>KEBUN KARET</t>
  </si>
  <si>
    <t>KEBUN</t>
  </si>
  <si>
    <t>KAPAL TONGKANG (BARGE)</t>
  </si>
  <si>
    <t>KAPAL SELF-PROPELLED BARGE</t>
  </si>
  <si>
    <t>KAPAL OIL BARGE</t>
  </si>
  <si>
    <t>KAPAL SELF-PROPELLED OIL BARGE</t>
  </si>
  <si>
    <t>KAPAL TUNDA</t>
  </si>
  <si>
    <t>KAPAL TANKER</t>
  </si>
  <si>
    <t>KAPAL CONTAINER</t>
  </si>
  <si>
    <t>KAPAL CARGO</t>
  </si>
  <si>
    <t>KAPAL RORO</t>
  </si>
  <si>
    <t>KAPAL PENUMPANG</t>
  </si>
  <si>
    <t>KAPAL BULK CARRIER</t>
  </si>
  <si>
    <t>JARINGAN/PERALATAN FIBER OPTIC</t>
  </si>
  <si>
    <t>PEMBANGKIT LISTRIK</t>
  </si>
  <si>
    <t>PESAWAT TERBANG</t>
  </si>
  <si>
    <t>HELIKOPTER</t>
  </si>
  <si>
    <t>EXCAVATOR</t>
  </si>
  <si>
    <t>ROLLER</t>
  </si>
  <si>
    <t>BACK HOE</t>
  </si>
  <si>
    <t>FORKLIFT</t>
  </si>
  <si>
    <t>CRANE</t>
  </si>
  <si>
    <t>BULLDOZER</t>
  </si>
  <si>
    <t>TRACTOR</t>
  </si>
  <si>
    <t>MOBIL TRUK</t>
  </si>
  <si>
    <t>MOBIL CONTAINER</t>
  </si>
  <si>
    <t>MOBIL PENUMPANG</t>
  </si>
  <si>
    <t>MOBIL</t>
  </si>
  <si>
    <t>MOTOR</t>
  </si>
  <si>
    <t>KENDARAAN</t>
  </si>
  <si>
    <t>KAPAL</t>
  </si>
  <si>
    <t>ALAT BERAT</t>
  </si>
  <si>
    <t>TANAH BANGUNAN (GENERAL TEMPLATE)</t>
  </si>
  <si>
    <t>LAINNYA</t>
  </si>
  <si>
    <t>dataPasarGA.jenisDataId</t>
  </si>
  <si>
    <t>ID</t>
  </si>
  <si>
    <t>JENIS_DATA</t>
  </si>
  <si>
    <t>Mata Uang*</t>
  </si>
  <si>
    <t>CURRENCY</t>
  </si>
  <si>
    <t>IDR</t>
  </si>
  <si>
    <t>USD</t>
  </si>
  <si>
    <t>EUR</t>
  </si>
  <si>
    <t>AUD</t>
  </si>
  <si>
    <t>GBP</t>
  </si>
  <si>
    <t>JPY</t>
  </si>
  <si>
    <t>CNY</t>
  </si>
  <si>
    <t>SGD</t>
  </si>
  <si>
    <t>CAP_MASTER_CURRENCY</t>
  </si>
  <si>
    <t>CAP_MASTER_JENIS_DATA</t>
  </si>
  <si>
    <t>dataPasarGA.currencyId</t>
  </si>
  <si>
    <t>dataPasarGA.tanggalTransaksi</t>
  </si>
  <si>
    <t>dataPasarGA.nominal</t>
  </si>
  <si>
    <t>Marketability*</t>
  </si>
  <si>
    <t>Tanggal Expired
dd/mm/yyyy
contoh : 30/12/2023</t>
  </si>
  <si>
    <t>dataPasarGA.indikasiNilai</t>
  </si>
  <si>
    <t>dataPasarGA.catatanObjek</t>
  </si>
  <si>
    <t>dataPasarGA.spesifikasiObjek.spesifikasiObjekId</t>
  </si>
  <si>
    <t>dataPasarGA.spesifikasiObjek.satuanId</t>
  </si>
  <si>
    <t>dataPasarGA.spesifikasiObjek.keterangan</t>
  </si>
  <si>
    <t>rincianNilaiGA.kategori</t>
  </si>
  <si>
    <t>rincianNilaiGA.namaObjek</t>
  </si>
  <si>
    <t>rincianNilaiGA.unit</t>
  </si>
  <si>
    <t>rincianNilaiGA.satuanId</t>
  </si>
  <si>
    <t>rincianNilaiGA.nilaiPasar</t>
  </si>
  <si>
    <t>rincianNilaiGA.nilaiLikuidasi</t>
  </si>
  <si>
    <t>summaryRincianNilaiGA.marketabilityId</t>
  </si>
  <si>
    <t>summaryRincianNilaiGA.totalNilaiPasarObjek</t>
  </si>
  <si>
    <t>summaryRincianNilaiGA.totalNilaiLikuidasiObjek</t>
  </si>
  <si>
    <t>Pembulatan</t>
  </si>
  <si>
    <t>summaryRincianNilaiGA.pembulatanNilaiPasar</t>
  </si>
  <si>
    <t>summaryRincianNilaiGA.pembulatanNilaiLikuidasi</t>
  </si>
  <si>
    <t>summaryRincianNilaiGA.metodologiPenilaianKjppId</t>
  </si>
  <si>
    <t>CM_METODOLOGI_PENILAIAN_KJPP</t>
  </si>
  <si>
    <t>METODOLOGI_PENILAIAN_KJPP</t>
  </si>
  <si>
    <t>PENDEKATAN BIAYA</t>
  </si>
  <si>
    <t>PENDEKATAN DATA PASAR</t>
  </si>
  <si>
    <t>PENDEKATAN PENDAPATAN</t>
  </si>
  <si>
    <t>REKONSILIASI</t>
  </si>
  <si>
    <t>CAP_MASTER_MARKETABLE</t>
  </si>
  <si>
    <t>MARKETABLE</t>
  </si>
  <si>
    <t>ls</t>
  </si>
  <si>
    <t>ton</t>
  </si>
  <si>
    <t>CAP_MASTER_SPESIFIKASI_OBJECT</t>
  </si>
  <si>
    <t>SPESIFIKASI_OBJECT</t>
  </si>
  <si>
    <t>Lokasi Pembuatan</t>
  </si>
  <si>
    <t>Length Over All</t>
  </si>
  <si>
    <t>Length</t>
  </si>
  <si>
    <t>Breadth</t>
  </si>
  <si>
    <t>Depth</t>
  </si>
  <si>
    <t>Gross Tonnage (GT)</t>
  </si>
  <si>
    <t>Nett Tonnage (NT)</t>
  </si>
  <si>
    <t>SATUAN</t>
  </si>
  <si>
    <t>CAP_MASTER_SATUAN</t>
  </si>
  <si>
    <t>Grosse Akta</t>
  </si>
  <si>
    <t>Sertifikat BKI</t>
  </si>
  <si>
    <t>Sertifikat Keselamatan</t>
  </si>
  <si>
    <t>1234/GA/2022</t>
  </si>
  <si>
    <t>555/BKI/2022</t>
  </si>
  <si>
    <t>4/SK/2023</t>
  </si>
  <si>
    <t>PT Onasis</t>
  </si>
  <si>
    <t>PT Onitsuka</t>
  </si>
  <si>
    <t>PT Osram</t>
  </si>
  <si>
    <t>Ket 1</t>
  </si>
  <si>
    <t>Ket 2</t>
  </si>
  <si>
    <t>Ket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</si>
</sst>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_-* #,##0.00_-;\-* #,##0.00_-;_-* &quot;-&quot;_-;_-@_-"/>
  </numFmts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36"/>
      <color theme="3" tint="-0.249977111117893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6">
    <xf numFmtId="0" fontId="0" fillId="0" borderId="0"/>
    <xf numFmtId="41" fontId="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9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4" fillId="4" borderId="1" xfId="0" applyFont="1" applyFill="1" applyBorder="1" applyAlignment="1">
      <alignment horizontal="center" wrapText="1"/>
    </xf>
    <xf numFmtId="0" fontId="6" fillId="0" borderId="0" xfId="2" applyFont="1" applyAlignment="1">
      <alignment vertical="center"/>
    </xf>
    <xf numFmtId="0" fontId="6" fillId="0" borderId="0" xfId="2" applyFont="1" applyAlignment="1">
      <alignment horizontal="left" vertical="center"/>
    </xf>
    <xf numFmtId="0" fontId="1" fillId="3" borderId="6" xfId="0" applyFont="1" applyFill="1" applyBorder="1"/>
    <xf numFmtId="0" fontId="8" fillId="3" borderId="0" xfId="0" applyFont="1" applyFill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horizontal="justify" vertical="center" wrapText="1"/>
    </xf>
    <xf numFmtId="0" fontId="12" fillId="0" borderId="17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justify" vertical="center"/>
    </xf>
    <xf numFmtId="0" fontId="14" fillId="6" borderId="8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 wrapText="1"/>
    </xf>
    <xf numFmtId="0" fontId="14" fillId="0" borderId="11" xfId="0" applyFont="1" applyBorder="1" applyAlignment="1">
      <alignment horizontal="justify" vertical="center" wrapText="1"/>
    </xf>
    <xf numFmtId="0" fontId="15" fillId="0" borderId="0" xfId="0" applyFont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0" fillId="3" borderId="1" xfId="0" applyFill="1" applyBorder="1"/>
    <xf numFmtId="0" fontId="0" fillId="3" borderId="0" xfId="0" applyFill="1" applyAlignment="1">
      <alignment horizontal="right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166" fontId="0" fillId="3" borderId="1" xfId="1" applyNumberFormat="1" applyFont="1" applyFill="1" applyBorder="1"/>
    <xf numFmtId="0" fontId="0" fillId="3" borderId="2" xfId="0" applyFill="1" applyBorder="1"/>
    <xf numFmtId="166" fontId="0" fillId="3" borderId="2" xfId="1" applyNumberFormat="1" applyFont="1" applyFill="1" applyBorder="1"/>
    <xf numFmtId="10" fontId="0" fillId="3" borderId="1" xfId="1" applyNumberFormat="1" applyFont="1" applyFill="1" applyBorder="1"/>
    <xf numFmtId="0" fontId="8" fillId="3" borderId="0" xfId="0" applyFont="1" applyFill="1" applyAlignment="1">
      <alignment horizontal="left" vertical="center"/>
    </xf>
    <xf numFmtId="0" fontId="0" fillId="3" borderId="20" xfId="0" applyFill="1" applyBorder="1" applyAlignment="1">
      <alignment horizontal="center"/>
    </xf>
    <xf numFmtId="0" fontId="0" fillId="3" borderId="20" xfId="0" applyFill="1" applyBorder="1"/>
    <xf numFmtId="14" fontId="0" fillId="3" borderId="20" xfId="0" applyNumberFormat="1" applyFill="1" applyBorder="1"/>
    <xf numFmtId="10" fontId="0" fillId="3" borderId="1" xfId="0" applyNumberFormat="1" applyFill="1" applyBorder="1"/>
    <xf numFmtId="0" fontId="1" fillId="5" borderId="0" xfId="0" applyFont="1" applyFill="1"/>
    <xf numFmtId="0" fontId="1" fillId="7" borderId="0" xfId="0" applyFont="1" applyFill="1"/>
    <xf numFmtId="0" fontId="16" fillId="0" borderId="1" xfId="0" applyFont="1" applyBorder="1"/>
    <xf numFmtId="0" fontId="17" fillId="0" borderId="1" xfId="0" applyFont="1" applyBorder="1"/>
    <xf numFmtId="0" fontId="16" fillId="5" borderId="1" xfId="0" applyFont="1" applyFill="1" applyBorder="1"/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 wrapText="1"/>
    </xf>
    <xf numFmtId="166" fontId="0" fillId="9" borderId="1" xfId="1" applyNumberFormat="1" applyFont="1" applyFill="1" applyBorder="1"/>
    <xf numFmtId="0" fontId="0" fillId="8" borderId="0" xfId="0" applyFill="1"/>
    <xf numFmtId="166" fontId="0" fillId="9" borderId="1" xfId="0" applyNumberFormat="1" applyFill="1" applyBorder="1"/>
    <xf numFmtId="0" fontId="0" fillId="0" borderId="20" xfId="0" applyBorder="1"/>
    <xf numFmtId="166" fontId="0" fillId="3" borderId="21" xfId="1" applyNumberFormat="1" applyFont="1" applyFill="1" applyBorder="1"/>
    <xf numFmtId="0" fontId="0" fillId="3" borderId="22" xfId="0" applyFill="1" applyBorder="1" applyAlignment="1">
      <alignment horizontal="center"/>
    </xf>
    <xf numFmtId="0" fontId="0" fillId="0" borderId="22" xfId="0" applyBorder="1"/>
    <xf numFmtId="0" fontId="0" fillId="3" borderId="22" xfId="0" applyFill="1" applyBorder="1"/>
    <xf numFmtId="14" fontId="0" fillId="3" borderId="22" xfId="0" applyNumberFormat="1" applyFill="1" applyBorder="1"/>
    <xf numFmtId="166" fontId="0" fillId="3" borderId="23" xfId="1" applyNumberFormat="1" applyFont="1" applyFill="1" applyBorder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7" xfId="0" applyFont="1" applyBorder="1"/>
    <xf numFmtId="0" fontId="1" fillId="10" borderId="0" xfId="0" applyFont="1" applyFill="1"/>
    <xf numFmtId="166" fontId="0" fillId="0" borderId="1" xfId="0" applyNumberFormat="1" applyBorder="1"/>
    <xf numFmtId="0" fontId="4" fillId="5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14" fillId="6" borderId="19" xfId="0" applyFont="1" applyFill="1" applyBorder="1" applyAlignment="1">
      <alignment horizontal="center" vertical="center" wrapText="1"/>
    </xf>
  </cellXfs>
  <cellStyles count="6">
    <cellStyle name="Comma [0]" xfId="1" builtinId="6"/>
    <cellStyle name="Comma [0] 2" xfId="4" xr:uid="{C87F6A9F-CB07-43E1-8D02-16585FA2E909}"/>
    <cellStyle name="Comma 2" xfId="3" xr:uid="{4EB9B2F8-9176-490F-91D1-9A7760667E7C}"/>
    <cellStyle name="Normal" xfId="0" builtinId="0"/>
    <cellStyle name="Normal 2" xfId="2" xr:uid="{E847702A-D6D7-4A73-B672-2CD2C0127FD1}"/>
    <cellStyle name="Percent 2" xfId="5" xr:uid="{B40D95C4-59EA-4F58-B89A-626D9F851908}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A26C-AA05-410E-BE7A-9097B1ACCE64}">
  <dimension ref="A1:AM137"/>
  <sheetViews>
    <sheetView tabSelected="1" topLeftCell="A2" zoomScale="55" zoomScaleNormal="55" workbookViewId="0">
      <selection activeCell="D21" sqref="D21"/>
    </sheetView>
  </sheetViews>
  <sheetFormatPr defaultColWidth="8.69921875" defaultRowHeight="15.75" customHeight="1" x14ac:dyDescent="0.3"/>
  <cols>
    <col min="1" max="1" width="44.59765625" style="55" customWidth="1"/>
    <col min="2" max="2" width="53.09765625" style="5" customWidth="1"/>
    <col min="3" max="4" width="8.69921875" style="5" customWidth="1"/>
    <col min="5" max="5" width="13.69921875" bestFit="1" customWidth="1"/>
    <col min="6" max="6" width="14.5" style="5" customWidth="1"/>
    <col min="7" max="7" width="13.3984375" style="5" bestFit="1" customWidth="1"/>
    <col min="8" max="8" width="12.69921875" style="5" bestFit="1" customWidth="1"/>
    <col min="9" max="9" width="14.19921875" style="5" bestFit="1" customWidth="1"/>
    <col min="10" max="10" width="18" style="5" customWidth="1"/>
    <col min="11" max="11" width="6.69921875" style="5" bestFit="1" customWidth="1"/>
    <col min="12" max="12" width="18" style="5" customWidth="1"/>
    <col min="13" max="14" width="8.69921875" style="5" customWidth="1"/>
    <col min="15" max="15" width="26.8984375" bestFit="1" customWidth="1"/>
    <col min="16" max="16" width="17.19921875" style="5" customWidth="1"/>
    <col min="17" max="17" width="18.59765625" style="5" customWidth="1"/>
    <col min="18" max="18" width="7.69921875" style="5" bestFit="1" customWidth="1"/>
    <col min="19" max="19" width="12.3984375" style="5" customWidth="1"/>
    <col min="20" max="20" width="13.5" style="5" bestFit="1" customWidth="1"/>
    <col min="21" max="21" width="8.69921875" style="5" customWidth="1"/>
    <col min="22" max="22" width="20.59765625" style="5" bestFit="1" customWidth="1"/>
    <col min="23" max="24" width="19.19921875" style="5" bestFit="1" customWidth="1"/>
    <col min="25" max="27" width="13.59765625" style="5" customWidth="1"/>
    <col min="28" max="28" width="20.69921875" style="5" customWidth="1"/>
    <col min="29" max="29" width="13.59765625" style="5" customWidth="1"/>
    <col min="30" max="31" width="16.5" style="5" customWidth="1"/>
    <col min="32" max="34" width="19.8984375" style="5" customWidth="1"/>
    <col min="35" max="35" width="8.69921875" style="5"/>
    <col min="36" max="39" width="8.69921875" style="5" customWidth="1"/>
    <col min="40" max="59" width="8.69921875" customWidth="1"/>
    <col min="60" max="61" width="9"/>
  </cols>
  <sheetData>
    <row r="1" spans="1:39" s="5" customFormat="1" x14ac:dyDescent="0.3">
      <c r="A1" s="55"/>
    </row>
    <row r="2" spans="1:39" ht="46.6" x14ac:dyDescent="0.85">
      <c r="A2" s="45" t="s">
        <v>0</v>
      </c>
      <c r="D2" s="11"/>
      <c r="E2" s="5"/>
      <c r="O2" s="5"/>
    </row>
    <row r="3" spans="1:39" s="5" customFormat="1" x14ac:dyDescent="0.3">
      <c r="A3" s="55"/>
      <c r="F3" s="36"/>
    </row>
    <row r="4" spans="1:39" x14ac:dyDescent="0.3">
      <c r="A4" s="88" t="s">
        <v>1</v>
      </c>
      <c r="B4" s="89"/>
      <c r="E4" s="5"/>
      <c r="O4" s="5"/>
    </row>
    <row r="5" spans="1:39" x14ac:dyDescent="0.3">
      <c r="A5" s="56"/>
      <c r="B5" s="10" t="s">
        <v>2</v>
      </c>
      <c r="E5" s="5"/>
      <c r="O5" s="5"/>
    </row>
    <row r="6" spans="1:39" x14ac:dyDescent="0.3">
      <c r="A6" s="57"/>
      <c r="B6" s="10" t="s">
        <v>3</v>
      </c>
      <c r="E6" s="5"/>
      <c r="O6" s="5"/>
    </row>
    <row r="7" spans="1:39" ht="15.45" customHeight="1" x14ac:dyDescent="0.3">
      <c r="D7" s="6"/>
      <c r="E7" s="6"/>
      <c r="O7" s="5"/>
    </row>
    <row r="8" spans="1:39" s="1" customFormat="1" ht="31.5" customHeight="1" x14ac:dyDescent="0.3">
      <c r="A8" s="83" t="s">
        <v>4</v>
      </c>
      <c r="B8" s="83"/>
      <c r="C8" s="5"/>
      <c r="D8" s="90" t="s">
        <v>180</v>
      </c>
      <c r="E8" s="90"/>
      <c r="F8" s="90"/>
      <c r="G8" s="90"/>
      <c r="H8" s="90"/>
      <c r="I8" s="90"/>
      <c r="J8" s="90"/>
      <c r="K8" s="90"/>
      <c r="L8" s="90"/>
      <c r="M8" s="5"/>
      <c r="N8" s="83" t="s">
        <v>6</v>
      </c>
      <c r="O8" s="83"/>
      <c r="P8" s="83"/>
      <c r="Q8" s="83"/>
      <c r="R8" s="83"/>
      <c r="S8" s="83"/>
      <c r="T8" s="83"/>
      <c r="U8" s="6"/>
      <c r="V8" s="83" t="s">
        <v>7</v>
      </c>
      <c r="W8" s="83"/>
      <c r="X8" s="83"/>
      <c r="Y8" s="6"/>
      <c r="Z8" s="83" t="s">
        <v>181</v>
      </c>
      <c r="AA8" s="83"/>
      <c r="AB8" s="83"/>
      <c r="AC8" s="6"/>
      <c r="AD8" s="83" t="s">
        <v>5</v>
      </c>
      <c r="AE8" s="83"/>
      <c r="AF8" s="83"/>
      <c r="AG8" s="83"/>
      <c r="AH8" s="83"/>
      <c r="AI8" s="5"/>
      <c r="AJ8" s="6"/>
      <c r="AK8" s="6"/>
      <c r="AL8" s="5"/>
      <c r="AM8" s="5"/>
    </row>
    <row r="9" spans="1:39" ht="78.650000000000006" x14ac:dyDescent="0.3">
      <c r="A9" s="83"/>
      <c r="B9" s="83"/>
      <c r="C9" s="6"/>
      <c r="D9" s="74" t="s">
        <v>8</v>
      </c>
      <c r="E9" s="74" t="s">
        <v>129</v>
      </c>
      <c r="F9" s="74" t="s">
        <v>130</v>
      </c>
      <c r="G9" s="74" t="s">
        <v>131</v>
      </c>
      <c r="H9" s="79" t="s">
        <v>132</v>
      </c>
      <c r="I9" s="79" t="s">
        <v>257</v>
      </c>
      <c r="J9" s="74" t="s">
        <v>157</v>
      </c>
      <c r="K9" s="74" t="s">
        <v>156</v>
      </c>
      <c r="L9" s="74" t="s">
        <v>38</v>
      </c>
      <c r="N9" s="74" t="s">
        <v>8</v>
      </c>
      <c r="O9" s="38" t="s">
        <v>149</v>
      </c>
      <c r="P9" s="38" t="s">
        <v>150</v>
      </c>
      <c r="Q9" s="38" t="s">
        <v>151</v>
      </c>
      <c r="R9" s="38" t="s">
        <v>152</v>
      </c>
      <c r="S9" s="38" t="s">
        <v>153</v>
      </c>
      <c r="T9" s="38" t="s">
        <v>154</v>
      </c>
      <c r="V9" s="38" t="s">
        <v>13</v>
      </c>
      <c r="W9" s="38" t="s">
        <v>14</v>
      </c>
      <c r="X9" s="38" t="s">
        <v>15</v>
      </c>
      <c r="Z9" s="38" t="s">
        <v>160</v>
      </c>
      <c r="AA9" s="38" t="s">
        <v>164</v>
      </c>
      <c r="AB9" s="38" t="s">
        <v>182</v>
      </c>
      <c r="AD9" s="91" t="s">
        <v>9</v>
      </c>
      <c r="AE9" s="92"/>
      <c r="AF9" s="38" t="s">
        <v>10</v>
      </c>
      <c r="AG9" s="38" t="s">
        <v>11</v>
      </c>
      <c r="AH9" s="38" t="s">
        <v>12</v>
      </c>
      <c r="AI9" s="6"/>
    </row>
    <row r="10" spans="1:39" x14ac:dyDescent="0.3">
      <c r="A10" s="61" t="s">
        <v>113</v>
      </c>
      <c r="B10" s="34"/>
      <c r="C10" s="35"/>
      <c r="D10" s="68"/>
      <c r="E10" s="69" t="s">
        <v>297</v>
      </c>
      <c r="F10" s="70" t="s">
        <v>300</v>
      </c>
      <c r="G10" s="70" t="s">
        <v>303</v>
      </c>
      <c r="H10" s="71">
        <v>42368</v>
      </c>
      <c r="I10" s="71">
        <v>55152</v>
      </c>
      <c r="J10" s="72">
        <v>12</v>
      </c>
      <c r="K10" s="72" t="s">
        <v>37</v>
      </c>
      <c r="L10" s="43" t="s">
        <v>306</v>
      </c>
      <c r="N10" s="4"/>
      <c r="O10" s="2" t="s">
        <v>17</v>
      </c>
      <c r="P10" s="42" t="s">
        <v>32</v>
      </c>
      <c r="Q10" s="43">
        <v>1</v>
      </c>
      <c r="R10" s="3" t="s">
        <v>93</v>
      </c>
      <c r="S10" s="43">
        <v>4000</v>
      </c>
      <c r="T10" s="43">
        <v>7000</v>
      </c>
      <c r="V10" s="75" t="s">
        <v>19</v>
      </c>
      <c r="W10" s="65">
        <f>SUM(S10:S1048576)</f>
        <v>9006</v>
      </c>
      <c r="X10" s="65">
        <f>SUM(T10:T1048576)</f>
        <v>15009</v>
      </c>
      <c r="Z10" s="34" t="s">
        <v>288</v>
      </c>
      <c r="AA10" s="34" t="s">
        <v>90</v>
      </c>
      <c r="AB10" s="34">
        <v>1</v>
      </c>
      <c r="AD10" s="85" t="s">
        <v>16</v>
      </c>
      <c r="AE10" s="86"/>
      <c r="AF10" s="3" t="s">
        <v>200</v>
      </c>
      <c r="AG10" s="3" t="s">
        <v>202</v>
      </c>
      <c r="AH10" s="3" t="s">
        <v>204</v>
      </c>
    </row>
    <row r="11" spans="1:39" ht="31.5" x14ac:dyDescent="0.3">
      <c r="A11" s="59" t="s">
        <v>114</v>
      </c>
      <c r="B11" s="40"/>
      <c r="C11" s="35"/>
      <c r="D11" s="46"/>
      <c r="E11" s="66" t="s">
        <v>298</v>
      </c>
      <c r="F11" s="47" t="s">
        <v>301</v>
      </c>
      <c r="G11" s="47" t="s">
        <v>304</v>
      </c>
      <c r="H11" s="48">
        <v>37776</v>
      </c>
      <c r="I11" s="48">
        <v>60422</v>
      </c>
      <c r="J11" s="67">
        <v>56</v>
      </c>
      <c r="K11" s="67" t="s">
        <v>36</v>
      </c>
      <c r="L11" s="41" t="s">
        <v>307</v>
      </c>
      <c r="N11" s="4"/>
      <c r="O11" s="2" t="s">
        <v>33</v>
      </c>
      <c r="P11" s="34" t="s">
        <v>155</v>
      </c>
      <c r="Q11" s="43">
        <v>2</v>
      </c>
      <c r="R11" s="3" t="s">
        <v>90</v>
      </c>
      <c r="S11" s="43">
        <v>5000</v>
      </c>
      <c r="T11" s="43">
        <v>8000</v>
      </c>
      <c r="V11" s="75" t="s">
        <v>272</v>
      </c>
      <c r="W11" s="78">
        <v>8</v>
      </c>
      <c r="X11" s="78">
        <v>7</v>
      </c>
      <c r="Z11" s="34" t="s">
        <v>291</v>
      </c>
      <c r="AA11" s="34" t="s">
        <v>96</v>
      </c>
      <c r="AB11" s="34">
        <v>2</v>
      </c>
      <c r="AD11" s="85" t="s">
        <v>134</v>
      </c>
      <c r="AE11" s="86"/>
      <c r="AF11" s="3" t="s">
        <v>92</v>
      </c>
      <c r="AG11" s="3" t="s">
        <v>89</v>
      </c>
      <c r="AH11" s="3" t="s">
        <v>92</v>
      </c>
    </row>
    <row r="12" spans="1:39" ht="62.95" customHeight="1" x14ac:dyDescent="0.3">
      <c r="A12" s="59" t="s">
        <v>116</v>
      </c>
      <c r="B12" s="40"/>
      <c r="C12" s="35"/>
      <c r="D12" s="46"/>
      <c r="E12" s="66" t="s">
        <v>299</v>
      </c>
      <c r="F12" s="47" t="s">
        <v>302</v>
      </c>
      <c r="G12" s="47" t="s">
        <v>305</v>
      </c>
      <c r="H12" s="48">
        <v>33212</v>
      </c>
      <c r="I12" s="48">
        <v>66085</v>
      </c>
      <c r="J12" s="67">
        <v>9</v>
      </c>
      <c r="K12" s="67" t="s">
        <v>90</v>
      </c>
      <c r="L12" s="41" t="s">
        <v>308</v>
      </c>
      <c r="N12" s="4"/>
      <c r="O12" s="2" t="s">
        <v>34</v>
      </c>
      <c r="P12" s="34" t="s">
        <v>35</v>
      </c>
      <c r="Q12" s="43">
        <v>3</v>
      </c>
      <c r="R12" s="3" t="s">
        <v>98</v>
      </c>
      <c r="S12" s="43">
        <v>6</v>
      </c>
      <c r="T12" s="43">
        <v>9</v>
      </c>
      <c r="Z12" s="34" t="s">
        <v>292</v>
      </c>
      <c r="AA12" s="34" t="s">
        <v>36</v>
      </c>
      <c r="AB12" s="34">
        <v>3</v>
      </c>
      <c r="AD12" s="80" t="s">
        <v>135</v>
      </c>
      <c r="AE12" s="81"/>
      <c r="AF12" s="40">
        <v>56953</v>
      </c>
      <c r="AG12" s="40">
        <v>56223</v>
      </c>
      <c r="AH12" s="40">
        <v>57319</v>
      </c>
    </row>
    <row r="13" spans="1:39" ht="31.5" x14ac:dyDescent="0.3">
      <c r="A13" s="59" t="s">
        <v>115</v>
      </c>
      <c r="B13" s="34"/>
      <c r="C13" s="35"/>
      <c r="D13" s="46"/>
      <c r="E13" s="66"/>
      <c r="F13" s="47"/>
      <c r="G13" s="47"/>
      <c r="H13" s="48"/>
      <c r="I13" s="48"/>
      <c r="J13" s="67"/>
      <c r="K13" s="41"/>
      <c r="L13" s="41"/>
      <c r="N13" s="4"/>
      <c r="O13" s="2"/>
      <c r="P13" s="34"/>
      <c r="Q13" s="43"/>
      <c r="R13" s="3"/>
      <c r="S13" s="43"/>
      <c r="T13" s="43"/>
      <c r="Z13" s="34" t="s">
        <v>293</v>
      </c>
      <c r="AA13" s="34" t="s">
        <v>98</v>
      </c>
      <c r="AB13" s="34">
        <v>4</v>
      </c>
      <c r="AD13" s="80" t="s">
        <v>241</v>
      </c>
      <c r="AE13" s="81"/>
      <c r="AF13" s="34" t="s">
        <v>245</v>
      </c>
      <c r="AG13" s="34" t="s">
        <v>244</v>
      </c>
      <c r="AH13" s="34" t="s">
        <v>247</v>
      </c>
    </row>
    <row r="14" spans="1:39" x14ac:dyDescent="0.3">
      <c r="A14" s="61" t="s">
        <v>117</v>
      </c>
      <c r="B14" s="34"/>
      <c r="C14" s="35"/>
      <c r="D14" s="46"/>
      <c r="E14" s="66"/>
      <c r="F14" s="47"/>
      <c r="G14" s="47"/>
      <c r="H14" s="47"/>
      <c r="I14" s="47"/>
      <c r="J14" s="67"/>
      <c r="K14" s="41"/>
      <c r="L14" s="41"/>
      <c r="N14" s="4"/>
      <c r="O14" s="2"/>
      <c r="P14" s="34"/>
      <c r="Q14" s="43"/>
      <c r="R14" s="3"/>
      <c r="S14" s="43"/>
      <c r="T14" s="43"/>
      <c r="Z14" s="34"/>
      <c r="AA14" s="34"/>
      <c r="AB14" s="34"/>
      <c r="AD14" s="80" t="s">
        <v>136</v>
      </c>
      <c r="AE14" s="81"/>
      <c r="AF14" s="41">
        <v>20000</v>
      </c>
      <c r="AG14" s="41">
        <v>15000</v>
      </c>
      <c r="AH14" s="41">
        <v>16000</v>
      </c>
    </row>
    <row r="15" spans="1:39" x14ac:dyDescent="0.3">
      <c r="A15" s="61" t="s">
        <v>118</v>
      </c>
      <c r="B15" s="34"/>
      <c r="C15" s="35"/>
      <c r="D15" s="46"/>
      <c r="E15" s="66"/>
      <c r="F15" s="47"/>
      <c r="G15" s="47"/>
      <c r="H15" s="47"/>
      <c r="I15" s="47"/>
      <c r="J15" s="67"/>
      <c r="K15" s="41"/>
      <c r="L15" s="41"/>
      <c r="N15" s="4"/>
      <c r="O15" s="2"/>
      <c r="P15" s="39"/>
      <c r="Q15" s="43"/>
      <c r="R15" s="3"/>
      <c r="S15" s="43"/>
      <c r="T15" s="43"/>
      <c r="Z15" s="34"/>
      <c r="AA15" s="34"/>
      <c r="AB15" s="34"/>
      <c r="AD15" s="80" t="s">
        <v>137</v>
      </c>
      <c r="AE15" s="81"/>
      <c r="AF15" s="44">
        <v>0.1</v>
      </c>
      <c r="AG15" s="44">
        <v>0.2</v>
      </c>
      <c r="AH15" s="44">
        <v>0.3</v>
      </c>
    </row>
    <row r="16" spans="1:39" ht="15.75" customHeight="1" x14ac:dyDescent="0.3">
      <c r="A16" s="61" t="s">
        <v>119</v>
      </c>
      <c r="B16" s="34" t="s">
        <v>107</v>
      </c>
      <c r="C16" s="35"/>
      <c r="D16" s="46"/>
      <c r="E16" s="66"/>
      <c r="F16" s="47"/>
      <c r="G16" s="47"/>
      <c r="H16" s="47"/>
      <c r="I16" s="47"/>
      <c r="J16" s="67"/>
      <c r="K16" s="41"/>
      <c r="L16" s="41"/>
      <c r="N16" s="4"/>
      <c r="O16" s="2"/>
      <c r="P16" s="34"/>
      <c r="Q16" s="43"/>
      <c r="R16" s="3"/>
      <c r="S16" s="43"/>
      <c r="T16" s="43"/>
      <c r="Z16" s="34"/>
      <c r="AA16" s="34"/>
      <c r="AB16" s="34"/>
      <c r="AD16" s="80" t="s">
        <v>138</v>
      </c>
      <c r="AE16" s="81"/>
      <c r="AF16" s="63">
        <f>(1-AF15)*AF14</f>
        <v>18000</v>
      </c>
      <c r="AG16" s="63">
        <f>(1-AG15)*AG14</f>
        <v>12000</v>
      </c>
      <c r="AH16" s="63">
        <f>(1-AH15)*AH14</f>
        <v>11200</v>
      </c>
    </row>
    <row r="17" spans="1:34" x14ac:dyDescent="0.3">
      <c r="A17" s="61" t="s">
        <v>120</v>
      </c>
      <c r="B17" s="3"/>
      <c r="C17" s="35"/>
      <c r="D17" s="46"/>
      <c r="E17" s="66"/>
      <c r="F17" s="47"/>
      <c r="G17" s="47"/>
      <c r="H17" s="47"/>
      <c r="I17" s="47"/>
      <c r="J17" s="67"/>
      <c r="K17" s="41"/>
      <c r="L17" s="41"/>
      <c r="N17" s="4"/>
      <c r="O17" s="2"/>
      <c r="P17" s="34"/>
      <c r="Q17" s="43"/>
      <c r="R17" s="3"/>
      <c r="S17" s="43"/>
      <c r="T17" s="43"/>
      <c r="Z17" s="34"/>
      <c r="AA17" s="34"/>
      <c r="AB17" s="34"/>
      <c r="AD17" s="82" t="s">
        <v>158</v>
      </c>
      <c r="AE17" s="82"/>
      <c r="AF17" s="87"/>
      <c r="AG17" s="87"/>
      <c r="AH17" s="87"/>
    </row>
    <row r="18" spans="1:34" x14ac:dyDescent="0.3">
      <c r="A18" s="58" t="s">
        <v>121</v>
      </c>
      <c r="B18" s="3" t="s">
        <v>279</v>
      </c>
      <c r="C18" s="35"/>
      <c r="D18" s="46"/>
      <c r="E18" s="66"/>
      <c r="F18" s="47"/>
      <c r="G18" s="47"/>
      <c r="H18" s="47"/>
      <c r="I18" s="47"/>
      <c r="J18" s="67"/>
      <c r="K18" s="41"/>
      <c r="L18" s="41"/>
      <c r="N18" s="4"/>
      <c r="O18" s="2"/>
      <c r="P18" s="34"/>
      <c r="Q18" s="43"/>
      <c r="R18" s="3"/>
      <c r="S18" s="43"/>
      <c r="T18" s="43"/>
      <c r="Z18" s="34"/>
      <c r="AA18" s="34"/>
      <c r="AB18" s="34"/>
      <c r="AD18" s="82"/>
      <c r="AE18" s="82"/>
      <c r="AF18" s="87"/>
      <c r="AG18" s="87"/>
      <c r="AH18" s="87"/>
    </row>
    <row r="19" spans="1:34" x14ac:dyDescent="0.3">
      <c r="A19" s="60" t="s">
        <v>123</v>
      </c>
      <c r="B19" s="34"/>
      <c r="C19" s="35"/>
      <c r="D19" s="46"/>
      <c r="E19" s="66"/>
      <c r="F19" s="47"/>
      <c r="G19" s="47"/>
      <c r="H19" s="47"/>
      <c r="I19" s="47"/>
      <c r="J19" s="67"/>
      <c r="K19" s="41"/>
      <c r="L19" s="41"/>
      <c r="N19" s="4"/>
      <c r="O19" s="2"/>
      <c r="P19" s="34"/>
      <c r="Q19" s="43"/>
      <c r="R19" s="3"/>
      <c r="S19" s="43"/>
      <c r="T19" s="43"/>
      <c r="Z19" s="34"/>
      <c r="AA19" s="34"/>
      <c r="AB19" s="34"/>
      <c r="AD19" s="83" t="s">
        <v>159</v>
      </c>
      <c r="AE19" s="83"/>
      <c r="AF19" s="83"/>
      <c r="AG19" s="83"/>
      <c r="AH19" s="83"/>
    </row>
    <row r="20" spans="1:34" s="5" customFormat="1" x14ac:dyDescent="0.3">
      <c r="A20" s="60" t="s">
        <v>124</v>
      </c>
      <c r="B20" s="34"/>
      <c r="C20" s="35"/>
      <c r="D20" s="46"/>
      <c r="E20" s="66"/>
      <c r="F20" s="47"/>
      <c r="G20" s="47"/>
      <c r="H20" s="47"/>
      <c r="I20" s="47"/>
      <c r="J20" s="67"/>
      <c r="K20" s="41"/>
      <c r="L20" s="41"/>
      <c r="N20" s="4"/>
      <c r="O20" s="2"/>
      <c r="P20" s="34"/>
      <c r="Q20" s="43"/>
      <c r="R20" s="3"/>
      <c r="S20" s="43"/>
      <c r="T20" s="43"/>
      <c r="Z20" s="34"/>
      <c r="AA20" s="34"/>
      <c r="AB20" s="34"/>
      <c r="AD20" s="73" t="s">
        <v>160</v>
      </c>
      <c r="AE20" s="73" t="s">
        <v>164</v>
      </c>
      <c r="AF20" s="73" t="s">
        <v>161</v>
      </c>
      <c r="AG20" s="73" t="s">
        <v>162</v>
      </c>
      <c r="AH20" s="73" t="s">
        <v>163</v>
      </c>
    </row>
    <row r="21" spans="1:34" s="5" customFormat="1" x14ac:dyDescent="0.3">
      <c r="A21" s="60" t="s">
        <v>125</v>
      </c>
      <c r="B21" s="34"/>
      <c r="C21" s="35"/>
      <c r="D21" s="46"/>
      <c r="E21" s="66"/>
      <c r="F21" s="47"/>
      <c r="G21" s="47"/>
      <c r="H21" s="47"/>
      <c r="I21" s="47"/>
      <c r="J21" s="67"/>
      <c r="K21" s="41"/>
      <c r="L21" s="41"/>
      <c r="N21" s="4"/>
      <c r="O21" s="2"/>
      <c r="P21" s="34"/>
      <c r="Q21" s="43"/>
      <c r="R21" s="3"/>
      <c r="S21" s="43"/>
      <c r="T21" s="43"/>
      <c r="Z21" s="34"/>
      <c r="AA21" s="34"/>
      <c r="AB21" s="34"/>
      <c r="AD21" s="34" t="s">
        <v>165</v>
      </c>
      <c r="AE21" s="34" t="s">
        <v>37</v>
      </c>
      <c r="AF21" s="34">
        <v>2020</v>
      </c>
      <c r="AG21" s="34">
        <v>2021</v>
      </c>
      <c r="AH21" s="34">
        <v>2022</v>
      </c>
    </row>
    <row r="22" spans="1:34" s="5" customFormat="1" x14ac:dyDescent="0.3">
      <c r="A22" s="60" t="s">
        <v>126</v>
      </c>
      <c r="B22" s="34"/>
      <c r="C22" s="35"/>
      <c r="D22" s="46"/>
      <c r="E22" s="66"/>
      <c r="F22" s="47"/>
      <c r="G22" s="47"/>
      <c r="H22" s="47"/>
      <c r="I22" s="47"/>
      <c r="J22" s="67"/>
      <c r="K22" s="41"/>
      <c r="L22" s="41"/>
      <c r="N22" s="4"/>
      <c r="O22" s="2"/>
      <c r="P22" s="34"/>
      <c r="Q22" s="43"/>
      <c r="R22" s="3"/>
      <c r="S22" s="43"/>
      <c r="T22" s="43"/>
      <c r="Z22" s="34"/>
      <c r="AA22" s="34"/>
      <c r="AB22" s="34"/>
      <c r="AD22" s="34" t="s">
        <v>288</v>
      </c>
      <c r="AE22" s="34" t="s">
        <v>37</v>
      </c>
      <c r="AF22" s="34" t="s">
        <v>166</v>
      </c>
      <c r="AG22" s="34" t="s">
        <v>167</v>
      </c>
      <c r="AH22" s="34" t="s">
        <v>168</v>
      </c>
    </row>
    <row r="23" spans="1:34" s="5" customFormat="1" ht="15.45" customHeight="1" x14ac:dyDescent="0.3">
      <c r="A23" s="60" t="s">
        <v>20</v>
      </c>
      <c r="B23" s="34"/>
      <c r="C23" s="6"/>
      <c r="D23" s="46"/>
      <c r="E23" s="66"/>
      <c r="F23" s="47"/>
      <c r="G23" s="47"/>
      <c r="H23" s="47"/>
      <c r="I23" s="47"/>
      <c r="J23" s="67"/>
      <c r="K23" s="41"/>
      <c r="L23" s="41"/>
      <c r="N23" s="4"/>
      <c r="O23" s="2"/>
      <c r="P23" s="34"/>
      <c r="Q23" s="43"/>
      <c r="R23" s="3"/>
      <c r="S23" s="43"/>
      <c r="T23" s="43"/>
      <c r="Z23" s="34"/>
      <c r="AA23" s="34"/>
      <c r="AB23" s="34"/>
      <c r="AD23" s="34" t="s">
        <v>289</v>
      </c>
      <c r="AE23" s="34" t="s">
        <v>36</v>
      </c>
      <c r="AF23" s="34">
        <v>11</v>
      </c>
      <c r="AG23" s="34">
        <v>22</v>
      </c>
      <c r="AH23" s="34">
        <v>33</v>
      </c>
    </row>
    <row r="24" spans="1:34" s="5" customFormat="1" x14ac:dyDescent="0.3">
      <c r="A24" s="60" t="s">
        <v>127</v>
      </c>
      <c r="B24" s="34"/>
      <c r="D24" s="46"/>
      <c r="E24" s="66"/>
      <c r="F24" s="47"/>
      <c r="G24" s="47"/>
      <c r="H24" s="47"/>
      <c r="I24" s="47"/>
      <c r="J24" s="67"/>
      <c r="K24" s="41"/>
      <c r="L24" s="41"/>
      <c r="N24" s="4"/>
      <c r="O24" s="2"/>
      <c r="P24" s="34"/>
      <c r="Q24" s="43"/>
      <c r="R24" s="3"/>
      <c r="S24" s="43"/>
      <c r="T24" s="43"/>
      <c r="Z24" s="34"/>
      <c r="AA24" s="34"/>
      <c r="AB24" s="34"/>
      <c r="AD24" s="34" t="s">
        <v>290</v>
      </c>
      <c r="AE24" s="34" t="s">
        <v>36</v>
      </c>
      <c r="AF24" s="34">
        <v>9</v>
      </c>
      <c r="AG24" s="34">
        <v>8</v>
      </c>
      <c r="AH24" s="34">
        <v>7</v>
      </c>
    </row>
    <row r="25" spans="1:34" s="5" customFormat="1" x14ac:dyDescent="0.3">
      <c r="A25" s="55"/>
      <c r="D25" s="46"/>
      <c r="E25" s="66"/>
      <c r="F25" s="47"/>
      <c r="G25" s="47"/>
      <c r="H25" s="47"/>
      <c r="I25" s="47"/>
      <c r="J25" s="67"/>
      <c r="K25" s="41"/>
      <c r="L25" s="41"/>
      <c r="N25" s="4"/>
      <c r="O25" s="2"/>
      <c r="P25" s="34"/>
      <c r="Q25" s="43"/>
      <c r="R25" s="3"/>
      <c r="S25" s="43"/>
      <c r="T25" s="43"/>
      <c r="Z25" s="34"/>
      <c r="AA25" s="34"/>
      <c r="AB25" s="34"/>
      <c r="AD25" s="34"/>
      <c r="AE25" s="34"/>
      <c r="AF25" s="34"/>
      <c r="AG25" s="34"/>
      <c r="AH25" s="34"/>
    </row>
    <row r="26" spans="1:34" s="5" customFormat="1" x14ac:dyDescent="0.3">
      <c r="A26" s="84" t="s">
        <v>21</v>
      </c>
      <c r="B26" s="84"/>
      <c r="D26" s="46"/>
      <c r="E26" s="66"/>
      <c r="F26" s="47"/>
      <c r="G26" s="47"/>
      <c r="H26" s="47"/>
      <c r="I26" s="47"/>
      <c r="J26" s="67"/>
      <c r="K26" s="41"/>
      <c r="L26" s="41"/>
      <c r="N26" s="4"/>
      <c r="O26" s="2"/>
      <c r="P26" s="34"/>
      <c r="Q26" s="43"/>
      <c r="R26" s="3"/>
      <c r="S26" s="43"/>
      <c r="T26" s="43"/>
      <c r="Z26" s="34"/>
      <c r="AA26" s="34"/>
      <c r="AB26" s="34"/>
      <c r="AD26" s="34"/>
      <c r="AE26" s="34"/>
      <c r="AF26" s="34"/>
      <c r="AG26" s="34"/>
      <c r="AH26" s="34"/>
    </row>
    <row r="27" spans="1:34" s="5" customFormat="1" ht="31.5" x14ac:dyDescent="0.3">
      <c r="A27" s="38" t="s">
        <v>22</v>
      </c>
      <c r="B27" s="7" t="s">
        <v>23</v>
      </c>
      <c r="D27" s="46"/>
      <c r="E27" s="66"/>
      <c r="F27" s="47"/>
      <c r="G27" s="47"/>
      <c r="H27" s="47"/>
      <c r="I27" s="47"/>
      <c r="J27" s="67"/>
      <c r="K27" s="41"/>
      <c r="L27" s="41"/>
      <c r="N27" s="4"/>
      <c r="O27" s="2"/>
      <c r="P27" s="34"/>
      <c r="Q27" s="43"/>
      <c r="R27" s="3"/>
      <c r="S27" s="43"/>
      <c r="T27" s="43"/>
      <c r="Z27" s="34"/>
      <c r="AA27" s="34"/>
      <c r="AB27" s="34"/>
      <c r="AD27" s="34"/>
      <c r="AE27" s="34"/>
      <c r="AF27" s="34"/>
      <c r="AG27" s="34"/>
      <c r="AH27" s="34"/>
    </row>
    <row r="28" spans="1:34" s="5" customFormat="1" x14ac:dyDescent="0.3">
      <c r="A28" s="58" t="s">
        <v>122</v>
      </c>
      <c r="B28" s="3" t="s">
        <v>100</v>
      </c>
      <c r="D28" s="46"/>
      <c r="E28" s="66"/>
      <c r="F28" s="47"/>
      <c r="G28" s="47"/>
      <c r="H28" s="47"/>
      <c r="I28" s="47"/>
      <c r="J28" s="67"/>
      <c r="K28" s="41"/>
      <c r="L28" s="41"/>
      <c r="N28" s="4"/>
      <c r="O28" s="2"/>
      <c r="P28" s="34"/>
      <c r="Q28" s="43"/>
      <c r="R28" s="3"/>
      <c r="S28" s="43"/>
      <c r="T28" s="43"/>
      <c r="Z28" s="34"/>
      <c r="AA28" s="34"/>
      <c r="AB28" s="34"/>
      <c r="AD28" s="34"/>
      <c r="AE28" s="34"/>
      <c r="AF28" s="34"/>
      <c r="AG28" s="34"/>
      <c r="AH28" s="34"/>
    </row>
    <row r="29" spans="1:34" s="5" customFormat="1" x14ac:dyDescent="0.3">
      <c r="A29" s="58" t="s">
        <v>256</v>
      </c>
      <c r="B29" s="3" t="s">
        <v>91</v>
      </c>
      <c r="D29" s="46"/>
      <c r="E29" s="66"/>
      <c r="F29" s="47"/>
      <c r="G29" s="47"/>
      <c r="H29" s="47"/>
      <c r="I29" s="47"/>
      <c r="J29" s="67"/>
      <c r="K29" s="41"/>
      <c r="L29" s="41"/>
      <c r="N29" s="4"/>
      <c r="O29" s="2"/>
      <c r="P29" s="34"/>
      <c r="Q29" s="43"/>
      <c r="R29" s="3"/>
      <c r="S29" s="43"/>
      <c r="T29" s="43"/>
      <c r="Z29" s="34"/>
      <c r="AA29" s="34"/>
      <c r="AB29" s="34"/>
      <c r="AD29" s="34"/>
      <c r="AE29" s="34"/>
      <c r="AF29" s="34"/>
      <c r="AG29" s="34"/>
      <c r="AH29" s="34"/>
    </row>
    <row r="30" spans="1:34" s="5" customFormat="1" ht="47.2" x14ac:dyDescent="0.3">
      <c r="A30" s="62" t="s">
        <v>145</v>
      </c>
      <c r="B30" s="34" t="s">
        <v>18</v>
      </c>
      <c r="D30" s="46"/>
      <c r="E30" s="66"/>
      <c r="F30" s="47"/>
      <c r="G30" s="47"/>
      <c r="H30" s="47"/>
      <c r="I30" s="47"/>
      <c r="J30" s="67"/>
      <c r="K30" s="41"/>
      <c r="L30" s="41"/>
      <c r="N30" s="4"/>
      <c r="O30" s="2"/>
      <c r="P30" s="34"/>
      <c r="Q30" s="43"/>
      <c r="R30" s="3"/>
      <c r="S30" s="43"/>
      <c r="T30" s="43"/>
      <c r="Z30" s="34"/>
      <c r="AA30" s="34"/>
      <c r="AB30" s="34"/>
      <c r="AD30" s="34"/>
      <c r="AE30" s="34"/>
      <c r="AF30" s="34"/>
      <c r="AG30" s="34"/>
      <c r="AH30" s="34"/>
    </row>
    <row r="31" spans="1:34" s="5" customFormat="1" ht="31.5" x14ac:dyDescent="0.3">
      <c r="A31" s="62" t="s">
        <v>26</v>
      </c>
      <c r="B31" s="34">
        <v>7</v>
      </c>
      <c r="D31" s="46"/>
      <c r="E31" s="66"/>
      <c r="F31" s="47"/>
      <c r="G31" s="47"/>
      <c r="H31" s="47"/>
      <c r="I31" s="47"/>
      <c r="J31" s="67"/>
      <c r="K31" s="41"/>
      <c r="L31" s="41"/>
      <c r="N31" s="4"/>
      <c r="O31" s="2"/>
      <c r="P31" s="34"/>
      <c r="Q31" s="43"/>
      <c r="R31" s="3"/>
      <c r="S31" s="43"/>
      <c r="T31" s="43"/>
      <c r="Z31" s="34"/>
      <c r="AA31" s="34"/>
      <c r="AB31" s="34"/>
      <c r="AD31" s="34"/>
      <c r="AE31" s="34"/>
      <c r="AF31" s="34"/>
      <c r="AG31" s="34"/>
      <c r="AH31" s="34"/>
    </row>
    <row r="32" spans="1:34" s="5" customFormat="1" ht="31.5" x14ac:dyDescent="0.3">
      <c r="A32" s="62" t="s">
        <v>27</v>
      </c>
      <c r="B32" s="49">
        <v>0.4</v>
      </c>
      <c r="D32" s="46"/>
      <c r="E32" s="66"/>
      <c r="F32" s="47"/>
      <c r="G32" s="47"/>
      <c r="H32" s="47"/>
      <c r="I32" s="47"/>
      <c r="J32" s="67"/>
      <c r="K32" s="41"/>
      <c r="L32" s="41"/>
      <c r="N32" s="4"/>
      <c r="O32" s="2"/>
      <c r="P32" s="34"/>
      <c r="Q32" s="43"/>
      <c r="R32" s="3"/>
      <c r="S32" s="43"/>
      <c r="T32" s="43"/>
      <c r="Z32" s="34"/>
      <c r="AA32" s="34"/>
      <c r="AB32" s="34"/>
      <c r="AD32" s="34"/>
      <c r="AE32" s="34"/>
      <c r="AF32" s="34"/>
      <c r="AG32" s="34"/>
      <c r="AH32" s="34"/>
    </row>
    <row r="33" spans="1:34" s="5" customFormat="1" x14ac:dyDescent="0.3">
      <c r="A33" s="55"/>
      <c r="D33" s="46"/>
      <c r="E33" s="66"/>
      <c r="F33" s="47"/>
      <c r="G33" s="47"/>
      <c r="H33" s="47"/>
      <c r="I33" s="47"/>
      <c r="J33" s="67"/>
      <c r="K33" s="41"/>
      <c r="L33" s="41"/>
      <c r="N33" s="4"/>
      <c r="O33" s="2"/>
      <c r="P33" s="34"/>
      <c r="Q33" s="43"/>
      <c r="R33" s="3"/>
      <c r="S33" s="43"/>
      <c r="T33" s="43"/>
      <c r="Z33" s="34"/>
      <c r="AA33" s="34"/>
      <c r="AB33" s="34"/>
      <c r="AD33" s="34"/>
      <c r="AE33" s="34"/>
      <c r="AF33" s="34"/>
      <c r="AG33" s="34"/>
      <c r="AH33" s="34"/>
    </row>
    <row r="34" spans="1:34" s="5" customFormat="1" x14ac:dyDescent="0.3">
      <c r="A34" s="55"/>
      <c r="D34" s="46"/>
      <c r="E34" s="66"/>
      <c r="F34" s="47"/>
      <c r="G34" s="47"/>
      <c r="H34" s="47"/>
      <c r="I34" s="47"/>
      <c r="J34" s="67"/>
      <c r="K34" s="41"/>
      <c r="L34" s="41"/>
      <c r="N34" s="4"/>
      <c r="O34" s="2"/>
      <c r="P34" s="34"/>
      <c r="Q34" s="43"/>
      <c r="R34" s="3"/>
      <c r="S34" s="43"/>
      <c r="T34" s="43"/>
      <c r="Z34" s="34"/>
      <c r="AA34" s="34"/>
      <c r="AB34" s="34"/>
      <c r="AD34" s="34"/>
      <c r="AE34" s="34"/>
      <c r="AF34" s="34"/>
      <c r="AG34" s="34"/>
      <c r="AH34" s="34"/>
    </row>
    <row r="35" spans="1:34" s="5" customFormat="1" x14ac:dyDescent="0.3">
      <c r="A35" s="55"/>
      <c r="D35" s="46"/>
      <c r="E35" s="66"/>
      <c r="F35" s="47"/>
      <c r="G35" s="47"/>
      <c r="H35" s="47"/>
      <c r="I35" s="47"/>
      <c r="J35" s="67"/>
      <c r="K35" s="41"/>
      <c r="L35" s="41"/>
      <c r="N35" s="4"/>
      <c r="O35" s="2"/>
      <c r="P35" s="34"/>
      <c r="Q35" s="43"/>
      <c r="R35" s="3"/>
      <c r="S35" s="43"/>
      <c r="T35" s="43"/>
      <c r="Z35" s="34"/>
      <c r="AA35" s="34"/>
      <c r="AB35" s="34"/>
      <c r="AD35" s="34"/>
      <c r="AE35" s="34"/>
      <c r="AF35" s="34"/>
      <c r="AG35" s="34"/>
      <c r="AH35" s="34"/>
    </row>
    <row r="36" spans="1:34" s="5" customFormat="1" x14ac:dyDescent="0.3">
      <c r="A36" s="55"/>
      <c r="D36" s="46"/>
      <c r="E36" s="66"/>
      <c r="F36" s="47"/>
      <c r="G36" s="47"/>
      <c r="H36" s="47"/>
      <c r="I36" s="47"/>
      <c r="J36" s="67"/>
      <c r="K36" s="41"/>
      <c r="L36" s="41"/>
      <c r="N36" s="4"/>
      <c r="O36" s="2"/>
      <c r="P36" s="34"/>
      <c r="Q36" s="43"/>
      <c r="R36" s="3"/>
      <c r="S36" s="43"/>
      <c r="T36" s="43"/>
      <c r="Z36" s="34"/>
      <c r="AA36" s="34"/>
      <c r="AB36" s="34"/>
      <c r="AD36" s="34"/>
      <c r="AE36" s="34"/>
      <c r="AF36" s="34"/>
      <c r="AG36" s="34"/>
      <c r="AH36" s="34"/>
    </row>
    <row r="37" spans="1:34" s="5" customFormat="1" x14ac:dyDescent="0.3">
      <c r="A37" s="55"/>
      <c r="D37" s="46"/>
      <c r="E37" s="66"/>
      <c r="F37" s="47"/>
      <c r="G37" s="47"/>
      <c r="H37" s="47"/>
      <c r="I37" s="47"/>
      <c r="J37" s="67"/>
      <c r="K37" s="41"/>
      <c r="L37" s="41"/>
      <c r="N37" s="4"/>
      <c r="O37" s="2"/>
      <c r="P37" s="34"/>
      <c r="Q37" s="43"/>
      <c r="R37" s="3"/>
      <c r="S37" s="43"/>
      <c r="T37" s="43"/>
      <c r="Z37" s="34"/>
      <c r="AA37" s="34"/>
      <c r="AB37" s="34"/>
      <c r="AD37" s="34"/>
      <c r="AE37" s="34"/>
      <c r="AF37" s="34"/>
      <c r="AG37" s="34"/>
      <c r="AH37" s="34"/>
    </row>
    <row r="38" spans="1:34" s="5" customFormat="1" x14ac:dyDescent="0.3">
      <c r="A38" s="55"/>
      <c r="D38" s="46"/>
      <c r="E38" s="66"/>
      <c r="F38" s="47"/>
      <c r="G38" s="47"/>
      <c r="H38" s="47"/>
      <c r="I38" s="47"/>
      <c r="J38" s="67"/>
      <c r="K38" s="41"/>
      <c r="L38" s="41"/>
      <c r="N38" s="4"/>
      <c r="O38" s="2"/>
      <c r="P38" s="34"/>
      <c r="Q38" s="43"/>
      <c r="R38" s="3"/>
      <c r="S38" s="43"/>
      <c r="T38" s="43"/>
      <c r="Z38" s="34"/>
      <c r="AA38" s="34"/>
      <c r="AB38" s="34"/>
      <c r="AD38" s="34"/>
      <c r="AE38" s="34"/>
      <c r="AF38" s="34"/>
      <c r="AG38" s="34"/>
      <c r="AH38" s="34"/>
    </row>
    <row r="39" spans="1:34" s="5" customFormat="1" x14ac:dyDescent="0.3">
      <c r="A39" s="55"/>
      <c r="D39" s="46"/>
      <c r="E39" s="66"/>
      <c r="F39" s="47"/>
      <c r="G39" s="47"/>
      <c r="H39" s="47"/>
      <c r="I39" s="47"/>
      <c r="J39" s="67"/>
      <c r="K39" s="41"/>
      <c r="L39" s="41"/>
      <c r="N39" s="4"/>
      <c r="O39" s="2"/>
      <c r="P39" s="34"/>
      <c r="Q39" s="43"/>
      <c r="R39" s="3"/>
      <c r="S39" s="43"/>
      <c r="T39" s="43"/>
      <c r="Z39" s="34"/>
      <c r="AA39" s="34"/>
      <c r="AB39" s="34"/>
      <c r="AD39" s="34"/>
      <c r="AE39" s="34"/>
      <c r="AF39" s="34"/>
      <c r="AG39" s="34"/>
      <c r="AH39" s="34"/>
    </row>
    <row r="40" spans="1:34" s="5" customFormat="1" x14ac:dyDescent="0.3">
      <c r="A40" s="55"/>
      <c r="D40" s="46"/>
      <c r="E40" s="66"/>
      <c r="F40" s="47"/>
      <c r="G40" s="47"/>
      <c r="H40" s="47"/>
      <c r="I40" s="47"/>
      <c r="J40" s="67"/>
      <c r="K40" s="41"/>
      <c r="L40" s="41"/>
      <c r="N40" s="4"/>
      <c r="O40" s="2"/>
      <c r="P40" s="34"/>
      <c r="Q40" s="43"/>
      <c r="R40" s="3"/>
      <c r="S40" s="43"/>
      <c r="T40" s="43"/>
      <c r="Z40" s="34"/>
      <c r="AA40" s="34"/>
      <c r="AB40" s="34"/>
      <c r="AD40" s="34"/>
      <c r="AE40" s="34"/>
      <c r="AF40" s="34"/>
      <c r="AG40" s="34"/>
      <c r="AH40" s="34"/>
    </row>
    <row r="41" spans="1:34" s="5" customFormat="1" x14ac:dyDescent="0.3">
      <c r="A41" s="55"/>
      <c r="D41" s="46"/>
      <c r="E41" s="66"/>
      <c r="F41" s="47"/>
      <c r="G41" s="47"/>
      <c r="H41" s="47"/>
      <c r="I41" s="47"/>
      <c r="J41" s="67"/>
      <c r="K41" s="41"/>
      <c r="L41" s="41"/>
      <c r="N41" s="4"/>
      <c r="O41" s="2"/>
      <c r="P41" s="34"/>
      <c r="Q41" s="43"/>
      <c r="R41" s="3"/>
      <c r="S41" s="43"/>
      <c r="T41" s="43"/>
      <c r="Z41" s="34"/>
      <c r="AA41" s="34"/>
      <c r="AB41" s="34"/>
      <c r="AD41" s="34"/>
      <c r="AE41" s="34"/>
      <c r="AF41" s="34"/>
      <c r="AG41" s="34"/>
      <c r="AH41" s="34"/>
    </row>
    <row r="42" spans="1:34" s="5" customFormat="1" x14ac:dyDescent="0.3">
      <c r="A42" s="55"/>
      <c r="D42" s="46"/>
      <c r="E42" s="66"/>
      <c r="F42" s="47"/>
      <c r="G42" s="47"/>
      <c r="H42" s="47"/>
      <c r="I42" s="47"/>
      <c r="J42" s="67"/>
      <c r="K42" s="41"/>
      <c r="L42" s="41"/>
      <c r="N42" s="4"/>
      <c r="O42" s="2"/>
      <c r="P42" s="34"/>
      <c r="Q42" s="43"/>
      <c r="R42" s="3"/>
      <c r="S42" s="43"/>
      <c r="T42" s="43"/>
      <c r="Z42" s="34"/>
      <c r="AA42" s="34"/>
      <c r="AB42" s="34"/>
      <c r="AD42" s="34"/>
      <c r="AE42" s="34"/>
      <c r="AF42" s="34"/>
      <c r="AG42" s="34"/>
      <c r="AH42" s="34"/>
    </row>
    <row r="43" spans="1:34" s="5" customFormat="1" ht="15.6" customHeight="1" x14ac:dyDescent="0.3">
      <c r="A43" s="55"/>
      <c r="D43" s="46"/>
      <c r="E43" s="66"/>
      <c r="F43" s="47"/>
      <c r="G43" s="47"/>
      <c r="H43" s="47"/>
      <c r="I43" s="47"/>
      <c r="J43" s="67"/>
      <c r="K43" s="41"/>
      <c r="L43" s="41"/>
      <c r="N43" s="4"/>
      <c r="O43" s="2"/>
      <c r="P43" s="34"/>
      <c r="Q43" s="43"/>
      <c r="R43" s="3"/>
      <c r="S43" s="43"/>
      <c r="T43" s="43"/>
      <c r="Z43" s="34"/>
      <c r="AA43" s="34"/>
      <c r="AB43" s="34"/>
      <c r="AD43" s="34"/>
      <c r="AE43" s="34"/>
      <c r="AF43" s="34"/>
      <c r="AG43" s="34"/>
      <c r="AH43" s="34"/>
    </row>
    <row r="44" spans="1:34" s="5" customFormat="1" x14ac:dyDescent="0.3">
      <c r="A44" s="55"/>
      <c r="B44" s="36"/>
      <c r="D44" s="46"/>
      <c r="E44" s="66"/>
      <c r="F44" s="47"/>
      <c r="G44" s="47"/>
      <c r="H44" s="47"/>
      <c r="I44" s="47"/>
      <c r="J44" s="67"/>
      <c r="K44" s="41"/>
      <c r="L44" s="41"/>
      <c r="N44" s="4"/>
      <c r="O44" s="2"/>
      <c r="P44" s="34"/>
      <c r="Q44" s="43"/>
      <c r="R44" s="3"/>
      <c r="S44" s="43"/>
      <c r="T44" s="43"/>
      <c r="Z44" s="34"/>
      <c r="AA44" s="34"/>
      <c r="AB44" s="34"/>
      <c r="AD44" s="34"/>
      <c r="AE44" s="34"/>
      <c r="AF44" s="34"/>
      <c r="AG44" s="34"/>
      <c r="AH44" s="34"/>
    </row>
    <row r="45" spans="1:34" s="5" customFormat="1" x14ac:dyDescent="0.3">
      <c r="A45" s="9"/>
      <c r="B45" s="8"/>
      <c r="D45" s="46"/>
      <c r="E45" s="66"/>
      <c r="F45" s="47"/>
      <c r="G45" s="47"/>
      <c r="H45" s="47"/>
      <c r="I45" s="47"/>
      <c r="J45" s="67"/>
      <c r="K45" s="41"/>
      <c r="L45" s="41"/>
      <c r="N45" s="4"/>
      <c r="O45" s="2"/>
      <c r="P45" s="34"/>
      <c r="Q45" s="43"/>
      <c r="R45" s="3"/>
      <c r="S45" s="43"/>
      <c r="T45" s="43"/>
      <c r="Z45" s="34"/>
      <c r="AA45" s="34"/>
      <c r="AB45" s="34"/>
      <c r="AD45" s="34"/>
      <c r="AE45" s="34"/>
      <c r="AF45" s="34"/>
      <c r="AG45" s="34"/>
      <c r="AH45" s="34"/>
    </row>
    <row r="46" spans="1:34" s="5" customFormat="1" x14ac:dyDescent="0.3">
      <c r="A46" s="55"/>
      <c r="D46" s="46"/>
      <c r="E46" s="66"/>
      <c r="F46" s="47"/>
      <c r="G46" s="47"/>
      <c r="H46" s="47"/>
      <c r="I46" s="47"/>
      <c r="J46" s="67"/>
      <c r="K46" s="41"/>
      <c r="L46" s="41"/>
      <c r="N46" s="4"/>
      <c r="O46" s="2"/>
      <c r="P46" s="34"/>
      <c r="Q46" s="43"/>
      <c r="R46" s="3"/>
      <c r="S46" s="43"/>
      <c r="T46" s="43"/>
      <c r="Z46" s="34"/>
      <c r="AA46" s="34"/>
      <c r="AB46" s="34"/>
      <c r="AD46" s="34"/>
      <c r="AE46" s="34"/>
      <c r="AF46" s="34"/>
      <c r="AG46" s="34"/>
      <c r="AH46" s="34"/>
    </row>
    <row r="47" spans="1:34" s="5" customFormat="1" x14ac:dyDescent="0.3">
      <c r="A47" s="55"/>
      <c r="B47" s="8"/>
      <c r="D47" s="46"/>
      <c r="E47" s="66"/>
      <c r="F47" s="47"/>
      <c r="G47" s="47"/>
      <c r="H47" s="47"/>
      <c r="I47" s="47"/>
      <c r="J47" s="67"/>
      <c r="K47" s="41"/>
      <c r="L47" s="41"/>
      <c r="N47" s="4"/>
      <c r="O47" s="2"/>
      <c r="P47" s="34"/>
      <c r="Q47" s="43"/>
      <c r="R47" s="3"/>
      <c r="S47" s="43"/>
      <c r="T47" s="43"/>
      <c r="Z47" s="34"/>
      <c r="AA47" s="34"/>
      <c r="AB47" s="34"/>
      <c r="AD47" s="34"/>
      <c r="AE47" s="34"/>
      <c r="AF47" s="34"/>
      <c r="AG47" s="34"/>
      <c r="AH47" s="34"/>
    </row>
    <row r="48" spans="1:34" s="5" customFormat="1" x14ac:dyDescent="0.3">
      <c r="A48" s="55"/>
      <c r="D48" s="46"/>
      <c r="E48" s="66"/>
      <c r="F48" s="47"/>
      <c r="G48" s="47"/>
      <c r="H48" s="47"/>
      <c r="I48" s="47"/>
      <c r="J48" s="67"/>
      <c r="K48" s="41"/>
      <c r="L48" s="41"/>
      <c r="N48" s="4"/>
      <c r="O48" s="2"/>
      <c r="P48" s="34"/>
      <c r="Q48" s="43"/>
      <c r="R48" s="3"/>
      <c r="S48" s="43"/>
      <c r="T48" s="43"/>
      <c r="Z48" s="34"/>
      <c r="AA48" s="34"/>
      <c r="AB48" s="34"/>
      <c r="AD48" s="34"/>
      <c r="AE48" s="34"/>
      <c r="AF48" s="34"/>
      <c r="AG48" s="34"/>
      <c r="AH48" s="34"/>
    </row>
    <row r="49" spans="1:34" s="5" customFormat="1" x14ac:dyDescent="0.3">
      <c r="A49" s="55"/>
      <c r="D49" s="46"/>
      <c r="E49" s="66"/>
      <c r="F49" s="47"/>
      <c r="G49" s="47"/>
      <c r="H49" s="47"/>
      <c r="I49" s="47"/>
      <c r="J49" s="67"/>
      <c r="K49" s="41"/>
      <c r="L49" s="41"/>
      <c r="N49" s="4"/>
      <c r="O49" s="2"/>
      <c r="P49" s="34"/>
      <c r="Q49" s="43"/>
      <c r="R49" s="3"/>
      <c r="S49" s="43"/>
      <c r="T49" s="43"/>
      <c r="Z49" s="34"/>
      <c r="AA49" s="34"/>
      <c r="AB49" s="34"/>
      <c r="AD49" s="34"/>
      <c r="AE49" s="34"/>
      <c r="AF49" s="34"/>
      <c r="AG49" s="34"/>
      <c r="AH49" s="34"/>
    </row>
    <row r="50" spans="1:34" s="5" customFormat="1" x14ac:dyDescent="0.3">
      <c r="A50" s="55"/>
      <c r="D50" s="46"/>
      <c r="E50" s="66"/>
      <c r="F50" s="47"/>
      <c r="G50" s="47"/>
      <c r="H50" s="47"/>
      <c r="I50" s="47"/>
      <c r="J50" s="67"/>
      <c r="K50" s="41"/>
      <c r="L50" s="41"/>
      <c r="N50" s="4"/>
      <c r="O50" s="2"/>
      <c r="P50" s="34"/>
      <c r="Q50" s="43"/>
      <c r="R50" s="3"/>
      <c r="S50" s="43"/>
      <c r="T50" s="43"/>
      <c r="Z50" s="34"/>
      <c r="AA50" s="34"/>
      <c r="AB50" s="34"/>
      <c r="AD50" s="34"/>
      <c r="AE50" s="34"/>
      <c r="AF50" s="34"/>
      <c r="AG50" s="34"/>
      <c r="AH50" s="34"/>
    </row>
    <row r="51" spans="1:34" s="5" customFormat="1" x14ac:dyDescent="0.3">
      <c r="A51" s="55"/>
      <c r="D51" s="46"/>
      <c r="E51" s="66"/>
      <c r="F51" s="47"/>
      <c r="G51" s="47"/>
      <c r="H51" s="47"/>
      <c r="I51" s="47"/>
      <c r="J51" s="67"/>
      <c r="K51" s="41"/>
      <c r="L51" s="41"/>
      <c r="N51" s="4"/>
      <c r="O51" s="2"/>
      <c r="P51" s="34"/>
      <c r="Q51" s="43"/>
      <c r="R51" s="3"/>
      <c r="S51" s="43"/>
      <c r="T51" s="43"/>
      <c r="Z51" s="34"/>
      <c r="AA51" s="34"/>
      <c r="AB51" s="34"/>
      <c r="AD51" s="34"/>
      <c r="AE51" s="34"/>
      <c r="AF51" s="34"/>
      <c r="AG51" s="34"/>
      <c r="AH51" s="34"/>
    </row>
    <row r="52" spans="1:34" s="5" customFormat="1" x14ac:dyDescent="0.3">
      <c r="A52" s="55"/>
      <c r="D52" s="46"/>
      <c r="E52" s="66"/>
      <c r="F52" s="47"/>
      <c r="G52" s="47"/>
      <c r="H52" s="47"/>
      <c r="I52" s="47"/>
      <c r="J52" s="67"/>
      <c r="K52" s="41"/>
      <c r="L52" s="41"/>
      <c r="N52" s="4"/>
      <c r="O52" s="2"/>
      <c r="P52" s="34"/>
      <c r="Q52" s="43"/>
      <c r="R52" s="3"/>
      <c r="S52" s="43"/>
      <c r="T52" s="43"/>
      <c r="Z52" s="34"/>
      <c r="AA52" s="34"/>
      <c r="AB52" s="34"/>
      <c r="AD52" s="34"/>
      <c r="AE52" s="34"/>
      <c r="AF52" s="34"/>
      <c r="AG52" s="34"/>
      <c r="AH52" s="34"/>
    </row>
    <row r="53" spans="1:34" s="5" customFormat="1" x14ac:dyDescent="0.3">
      <c r="A53" s="55"/>
      <c r="B53" s="36"/>
      <c r="D53" s="46"/>
      <c r="E53" s="66"/>
      <c r="F53" s="47"/>
      <c r="G53" s="47"/>
      <c r="H53" s="47"/>
      <c r="I53" s="47"/>
      <c r="J53" s="67"/>
      <c r="K53" s="41"/>
      <c r="L53" s="41"/>
      <c r="N53" s="4"/>
      <c r="O53" s="2"/>
      <c r="P53" s="34"/>
      <c r="Q53" s="43"/>
      <c r="R53" s="3"/>
      <c r="S53" s="43"/>
      <c r="T53" s="43"/>
      <c r="Z53" s="34"/>
      <c r="AA53" s="34"/>
      <c r="AB53" s="34"/>
      <c r="AD53" s="34"/>
      <c r="AE53" s="34"/>
      <c r="AF53" s="34"/>
      <c r="AG53" s="34"/>
      <c r="AH53" s="34"/>
    </row>
    <row r="54" spans="1:34" s="5" customFormat="1" x14ac:dyDescent="0.3">
      <c r="A54" s="55"/>
      <c r="D54" s="46"/>
      <c r="E54" s="66"/>
      <c r="F54" s="47"/>
      <c r="G54" s="47"/>
      <c r="H54" s="47"/>
      <c r="I54" s="47"/>
      <c r="J54" s="67"/>
      <c r="K54" s="41"/>
      <c r="L54" s="41"/>
      <c r="N54" s="4"/>
      <c r="O54" s="2"/>
      <c r="P54" s="34"/>
      <c r="Q54" s="43"/>
      <c r="R54" s="3"/>
      <c r="S54" s="43"/>
      <c r="T54" s="43"/>
      <c r="Z54" s="34"/>
      <c r="AA54" s="34"/>
      <c r="AB54" s="34"/>
      <c r="AD54" s="34"/>
      <c r="AE54" s="34"/>
      <c r="AF54" s="34"/>
      <c r="AG54" s="34"/>
      <c r="AH54" s="34"/>
    </row>
    <row r="55" spans="1:34" s="5" customFormat="1" x14ac:dyDescent="0.3">
      <c r="A55" s="55"/>
      <c r="D55" s="46"/>
      <c r="E55" s="66"/>
      <c r="F55" s="47"/>
      <c r="G55" s="47"/>
      <c r="H55" s="47"/>
      <c r="I55" s="47"/>
      <c r="J55" s="67"/>
      <c r="K55" s="41"/>
      <c r="L55" s="41"/>
      <c r="N55" s="4"/>
      <c r="O55" s="2"/>
      <c r="P55" s="34"/>
      <c r="Q55" s="43"/>
      <c r="R55" s="3"/>
      <c r="S55" s="43"/>
      <c r="T55" s="43"/>
      <c r="Z55" s="34"/>
      <c r="AA55" s="34"/>
      <c r="AB55" s="34"/>
      <c r="AD55" s="34"/>
      <c r="AE55" s="34"/>
      <c r="AF55" s="34"/>
      <c r="AG55" s="34"/>
      <c r="AH55" s="34"/>
    </row>
    <row r="56" spans="1:34" s="5" customFormat="1" x14ac:dyDescent="0.3">
      <c r="A56" s="55"/>
      <c r="D56" s="46"/>
      <c r="E56" s="66"/>
      <c r="F56" s="47"/>
      <c r="G56" s="47"/>
      <c r="H56" s="47"/>
      <c r="I56" s="47"/>
      <c r="J56" s="67"/>
      <c r="K56" s="41"/>
      <c r="L56" s="41"/>
      <c r="N56" s="4"/>
      <c r="O56" s="2"/>
      <c r="P56" s="34"/>
      <c r="Q56" s="43"/>
      <c r="R56" s="3"/>
      <c r="S56" s="43"/>
      <c r="T56" s="43"/>
      <c r="Z56" s="34"/>
      <c r="AA56" s="34"/>
      <c r="AB56" s="34"/>
      <c r="AD56" s="34"/>
      <c r="AE56" s="34"/>
      <c r="AF56" s="34"/>
      <c r="AG56" s="34"/>
      <c r="AH56" s="34"/>
    </row>
    <row r="57" spans="1:34" s="5" customFormat="1" x14ac:dyDescent="0.3">
      <c r="A57" s="55"/>
      <c r="D57" s="46"/>
      <c r="E57" s="66"/>
      <c r="F57" s="47"/>
      <c r="G57" s="47"/>
      <c r="H57" s="47"/>
      <c r="I57" s="47"/>
      <c r="J57" s="67"/>
      <c r="K57" s="41"/>
      <c r="L57" s="41"/>
      <c r="N57" s="4"/>
      <c r="O57" s="2"/>
      <c r="P57" s="34"/>
      <c r="Q57" s="43"/>
      <c r="R57" s="3"/>
      <c r="S57" s="43"/>
      <c r="T57" s="43"/>
      <c r="Z57" s="34"/>
      <c r="AA57" s="34"/>
      <c r="AB57" s="34"/>
      <c r="AD57" s="34"/>
      <c r="AE57" s="34"/>
      <c r="AF57" s="34"/>
      <c r="AG57" s="34"/>
      <c r="AH57" s="34"/>
    </row>
    <row r="58" spans="1:34" s="5" customFormat="1" x14ac:dyDescent="0.3">
      <c r="A58" s="55"/>
      <c r="D58" s="46"/>
      <c r="E58" s="66"/>
      <c r="F58" s="47"/>
      <c r="G58" s="47"/>
      <c r="H58" s="47"/>
      <c r="I58" s="47"/>
      <c r="J58" s="67"/>
      <c r="K58" s="41"/>
      <c r="L58" s="41"/>
      <c r="N58" s="4"/>
      <c r="O58" s="2"/>
      <c r="P58" s="34"/>
      <c r="Q58" s="43"/>
      <c r="R58" s="3"/>
      <c r="S58" s="43"/>
      <c r="T58" s="43"/>
      <c r="Z58" s="34"/>
      <c r="AA58" s="34"/>
      <c r="AB58" s="34"/>
      <c r="AD58" s="34"/>
      <c r="AE58" s="34"/>
      <c r="AF58" s="34"/>
      <c r="AG58" s="34"/>
      <c r="AH58" s="34"/>
    </row>
    <row r="59" spans="1:34" s="5" customFormat="1" x14ac:dyDescent="0.3">
      <c r="A59" s="55"/>
      <c r="D59" s="46"/>
      <c r="E59" s="66"/>
      <c r="F59" s="47"/>
      <c r="G59" s="47"/>
      <c r="H59" s="47"/>
      <c r="I59" s="47"/>
      <c r="J59" s="67"/>
      <c r="K59" s="41"/>
      <c r="L59" s="41"/>
      <c r="N59" s="4"/>
      <c r="O59" s="2"/>
      <c r="P59" s="34"/>
      <c r="Q59" s="43"/>
      <c r="R59" s="3"/>
      <c r="S59" s="43"/>
      <c r="T59" s="43"/>
      <c r="Z59" s="34"/>
      <c r="AA59" s="34"/>
      <c r="AB59" s="34"/>
      <c r="AD59" s="34"/>
      <c r="AE59" s="34"/>
      <c r="AF59" s="34"/>
      <c r="AG59" s="34"/>
      <c r="AH59" s="34"/>
    </row>
    <row r="60" spans="1:34" s="5" customFormat="1" x14ac:dyDescent="0.3">
      <c r="A60" s="55"/>
      <c r="D60" s="46"/>
      <c r="E60" s="66"/>
      <c r="F60" s="47"/>
      <c r="G60" s="47"/>
      <c r="H60" s="47"/>
      <c r="I60" s="47"/>
      <c r="J60" s="67"/>
      <c r="K60" s="41"/>
      <c r="L60" s="41"/>
      <c r="N60" s="4"/>
      <c r="O60" s="2"/>
      <c r="P60" s="34"/>
      <c r="Q60" s="43"/>
      <c r="R60" s="3"/>
      <c r="S60" s="43"/>
      <c r="T60" s="43"/>
      <c r="Z60" s="34"/>
      <c r="AA60" s="34"/>
      <c r="AB60" s="34"/>
      <c r="AD60" s="34"/>
      <c r="AE60" s="34"/>
      <c r="AF60" s="34"/>
      <c r="AG60" s="34"/>
      <c r="AH60" s="34"/>
    </row>
    <row r="61" spans="1:34" s="5" customFormat="1" x14ac:dyDescent="0.3">
      <c r="A61" s="55"/>
      <c r="D61" s="46"/>
      <c r="E61" s="66"/>
      <c r="F61" s="47"/>
      <c r="G61" s="47"/>
      <c r="H61" s="47"/>
      <c r="I61" s="47"/>
      <c r="J61" s="67"/>
      <c r="K61" s="41"/>
      <c r="L61" s="41"/>
      <c r="N61" s="4"/>
      <c r="O61" s="2"/>
      <c r="P61" s="34"/>
      <c r="Q61" s="43"/>
      <c r="R61" s="3"/>
      <c r="S61" s="43"/>
      <c r="T61" s="43"/>
      <c r="Z61" s="34"/>
      <c r="AA61" s="34"/>
      <c r="AB61" s="34"/>
      <c r="AD61" s="34"/>
      <c r="AE61" s="34"/>
      <c r="AF61" s="34"/>
      <c r="AG61" s="34"/>
      <c r="AH61" s="34"/>
    </row>
    <row r="62" spans="1:34" s="5" customFormat="1" x14ac:dyDescent="0.3">
      <c r="A62" s="55"/>
      <c r="B62" s="36"/>
      <c r="D62" s="46"/>
      <c r="E62" s="66"/>
      <c r="F62" s="47"/>
      <c r="G62" s="47"/>
      <c r="H62" s="47"/>
      <c r="I62" s="47"/>
      <c r="J62" s="67"/>
      <c r="K62" s="41"/>
      <c r="L62" s="41"/>
      <c r="N62" s="4"/>
      <c r="O62" s="2"/>
      <c r="P62" s="34"/>
      <c r="Q62" s="43"/>
      <c r="R62" s="3"/>
      <c r="S62" s="43"/>
      <c r="T62" s="43"/>
      <c r="Z62" s="34"/>
      <c r="AA62" s="34"/>
      <c r="AB62" s="34"/>
      <c r="AD62" s="34"/>
      <c r="AE62" s="34"/>
      <c r="AF62" s="34"/>
      <c r="AG62" s="34"/>
      <c r="AH62" s="34"/>
    </row>
    <row r="63" spans="1:34" s="5" customFormat="1" x14ac:dyDescent="0.3">
      <c r="A63" s="55"/>
      <c r="D63" s="46"/>
      <c r="E63" s="66"/>
      <c r="F63" s="47"/>
      <c r="G63" s="47"/>
      <c r="H63" s="47"/>
      <c r="I63" s="47"/>
      <c r="J63" s="67"/>
      <c r="K63" s="41"/>
      <c r="L63" s="41"/>
      <c r="N63" s="4"/>
      <c r="O63" s="2"/>
      <c r="P63" s="34"/>
      <c r="Q63" s="43"/>
      <c r="R63" s="3"/>
      <c r="S63" s="43"/>
      <c r="T63" s="43"/>
      <c r="Z63" s="34"/>
      <c r="AA63" s="34"/>
      <c r="AB63" s="34"/>
      <c r="AD63" s="34"/>
      <c r="AE63" s="34"/>
      <c r="AF63" s="34"/>
      <c r="AG63" s="34"/>
      <c r="AH63" s="34"/>
    </row>
    <row r="64" spans="1:34" s="5" customFormat="1" x14ac:dyDescent="0.3">
      <c r="A64" s="55"/>
      <c r="D64" s="46"/>
      <c r="E64" s="66"/>
      <c r="F64" s="47"/>
      <c r="G64" s="47"/>
      <c r="H64" s="47"/>
      <c r="I64" s="47"/>
      <c r="J64" s="67"/>
      <c r="K64" s="41"/>
      <c r="L64" s="41"/>
      <c r="N64" s="4"/>
      <c r="O64" s="2"/>
      <c r="P64" s="34"/>
      <c r="Q64" s="43"/>
      <c r="R64" s="3"/>
      <c r="S64" s="43"/>
      <c r="T64" s="43"/>
      <c r="Z64" s="34"/>
      <c r="AA64" s="34"/>
      <c r="AB64" s="34"/>
      <c r="AD64" s="34"/>
      <c r="AE64" s="34"/>
      <c r="AF64" s="34"/>
      <c r="AG64" s="34"/>
      <c r="AH64" s="34"/>
    </row>
    <row r="65" spans="1:34" s="5" customFormat="1" x14ac:dyDescent="0.3">
      <c r="A65" s="55"/>
      <c r="D65" s="46"/>
      <c r="E65" s="66"/>
      <c r="F65" s="47"/>
      <c r="G65" s="47"/>
      <c r="H65" s="47"/>
      <c r="I65" s="47"/>
      <c r="J65" s="67"/>
      <c r="K65" s="41"/>
      <c r="L65" s="41"/>
      <c r="N65" s="4"/>
      <c r="O65" s="2"/>
      <c r="P65" s="34"/>
      <c r="Q65" s="43"/>
      <c r="R65" s="3"/>
      <c r="S65" s="43"/>
      <c r="T65" s="43"/>
      <c r="Z65" s="34"/>
      <c r="AA65" s="34"/>
      <c r="AB65" s="34"/>
      <c r="AD65" s="34"/>
      <c r="AE65" s="34"/>
      <c r="AF65" s="34"/>
      <c r="AG65" s="34"/>
      <c r="AH65" s="34"/>
    </row>
    <row r="66" spans="1:34" s="5" customFormat="1" ht="15.45" customHeight="1" x14ac:dyDescent="0.3">
      <c r="A66" s="55"/>
      <c r="D66" s="46"/>
      <c r="E66" s="66"/>
      <c r="F66" s="47"/>
      <c r="G66" s="47"/>
      <c r="H66" s="47"/>
      <c r="I66" s="47"/>
      <c r="J66" s="67"/>
      <c r="K66" s="41"/>
      <c r="L66" s="41"/>
      <c r="N66" s="4"/>
      <c r="O66" s="2"/>
      <c r="P66" s="34"/>
      <c r="Q66" s="43"/>
      <c r="R66" s="3"/>
      <c r="S66" s="43"/>
      <c r="T66" s="43"/>
      <c r="Z66" s="34"/>
      <c r="AA66" s="34"/>
      <c r="AB66" s="34"/>
      <c r="AD66" s="34"/>
      <c r="AE66" s="34"/>
      <c r="AF66" s="34"/>
      <c r="AG66" s="34"/>
      <c r="AH66" s="34"/>
    </row>
    <row r="67" spans="1:34" s="5" customFormat="1" ht="15.6" customHeight="1" x14ac:dyDescent="0.3">
      <c r="A67" s="55"/>
      <c r="D67" s="46"/>
      <c r="E67" s="66"/>
      <c r="F67" s="47"/>
      <c r="G67" s="47"/>
      <c r="H67" s="47"/>
      <c r="I67" s="47"/>
      <c r="J67" s="67"/>
      <c r="K67" s="41"/>
      <c r="L67" s="41"/>
      <c r="N67" s="4"/>
      <c r="O67" s="2"/>
      <c r="P67" s="34"/>
      <c r="Q67" s="43"/>
      <c r="R67" s="3"/>
      <c r="S67" s="43"/>
      <c r="T67" s="43"/>
      <c r="Z67" s="34"/>
      <c r="AA67" s="34"/>
      <c r="AB67" s="34"/>
      <c r="AD67" s="34"/>
      <c r="AE67" s="34"/>
      <c r="AF67" s="34"/>
      <c r="AG67" s="34"/>
      <c r="AH67" s="34"/>
    </row>
    <row r="68" spans="1:34" s="5" customFormat="1" x14ac:dyDescent="0.3">
      <c r="A68" s="55"/>
      <c r="D68" s="46"/>
      <c r="E68" s="66"/>
      <c r="F68" s="47"/>
      <c r="G68" s="47"/>
      <c r="H68" s="47"/>
      <c r="I68" s="47"/>
      <c r="J68" s="67"/>
      <c r="K68" s="41"/>
      <c r="L68" s="41"/>
      <c r="N68" s="4"/>
      <c r="O68" s="2"/>
      <c r="P68" s="34"/>
      <c r="Q68" s="43"/>
      <c r="R68" s="3"/>
      <c r="S68" s="43"/>
      <c r="T68" s="43"/>
      <c r="Z68" s="34"/>
      <c r="AA68" s="34"/>
      <c r="AB68" s="34"/>
      <c r="AD68" s="34"/>
      <c r="AE68" s="34"/>
      <c r="AF68" s="34"/>
      <c r="AG68" s="34"/>
      <c r="AH68" s="34"/>
    </row>
    <row r="69" spans="1:34" x14ac:dyDescent="0.3">
      <c r="D69" s="46"/>
      <c r="E69" s="66"/>
      <c r="F69" s="47"/>
      <c r="G69" s="47"/>
      <c r="H69" s="47"/>
      <c r="I69" s="47"/>
      <c r="J69" s="67"/>
      <c r="K69" s="41"/>
      <c r="L69" s="41"/>
      <c r="N69" s="4"/>
      <c r="O69" s="2"/>
      <c r="P69" s="34"/>
      <c r="Q69" s="43"/>
      <c r="R69" s="3"/>
      <c r="S69" s="43"/>
      <c r="T69" s="43"/>
      <c r="Z69" s="34"/>
      <c r="AA69" s="34"/>
      <c r="AB69" s="34"/>
      <c r="AD69" s="34"/>
      <c r="AE69" s="34"/>
      <c r="AF69" s="34"/>
      <c r="AG69" s="34"/>
      <c r="AH69" s="34"/>
    </row>
    <row r="70" spans="1:34" x14ac:dyDescent="0.3">
      <c r="D70" s="46"/>
      <c r="E70" s="66"/>
      <c r="F70" s="47"/>
      <c r="G70" s="47"/>
      <c r="H70" s="47"/>
      <c r="I70" s="47"/>
      <c r="J70" s="67"/>
      <c r="K70" s="41"/>
      <c r="L70" s="41"/>
      <c r="N70" s="4"/>
      <c r="O70" s="2"/>
      <c r="P70" s="34"/>
      <c r="Q70" s="43"/>
      <c r="R70" s="3"/>
      <c r="S70" s="43"/>
      <c r="T70" s="43"/>
      <c r="Z70" s="34"/>
      <c r="AA70" s="34"/>
      <c r="AB70" s="34"/>
      <c r="AD70" s="34"/>
      <c r="AE70" s="34"/>
      <c r="AF70" s="34"/>
      <c r="AG70" s="34"/>
      <c r="AH70" s="34"/>
    </row>
    <row r="71" spans="1:34" x14ac:dyDescent="0.3">
      <c r="D71" s="46"/>
      <c r="E71" s="66"/>
      <c r="F71" s="47"/>
      <c r="G71" s="47"/>
      <c r="H71" s="47"/>
      <c r="I71" s="47"/>
      <c r="J71" s="67"/>
      <c r="K71" s="41"/>
      <c r="L71" s="41"/>
      <c r="N71" s="4"/>
      <c r="O71" s="2"/>
      <c r="P71" s="34"/>
      <c r="Q71" s="43"/>
      <c r="R71" s="3"/>
      <c r="S71" s="43"/>
      <c r="T71" s="43"/>
      <c r="Z71" s="34"/>
      <c r="AA71" s="34"/>
      <c r="AB71" s="34"/>
      <c r="AD71" s="34"/>
      <c r="AE71" s="34"/>
      <c r="AF71" s="34"/>
      <c r="AG71" s="34"/>
      <c r="AH71" s="34"/>
    </row>
    <row r="72" spans="1:34" x14ac:dyDescent="0.3">
      <c r="D72" s="46"/>
      <c r="E72" s="66"/>
      <c r="F72" s="47"/>
      <c r="G72" s="47"/>
      <c r="H72" s="47"/>
      <c r="I72" s="47"/>
      <c r="J72" s="67"/>
      <c r="K72" s="41"/>
      <c r="L72" s="41"/>
      <c r="N72" s="4"/>
      <c r="O72" s="2"/>
      <c r="P72" s="34"/>
      <c r="Q72" s="43"/>
      <c r="R72" s="3"/>
      <c r="S72" s="43"/>
      <c r="T72" s="43"/>
      <c r="Z72" s="34"/>
      <c r="AA72" s="34"/>
      <c r="AB72" s="34"/>
      <c r="AD72" s="34"/>
      <c r="AE72" s="34"/>
      <c r="AF72" s="34"/>
      <c r="AG72" s="34"/>
      <c r="AH72" s="34"/>
    </row>
    <row r="73" spans="1:34" x14ac:dyDescent="0.3">
      <c r="D73" s="46"/>
      <c r="E73" s="66"/>
      <c r="F73" s="47"/>
      <c r="G73" s="47"/>
      <c r="H73" s="47"/>
      <c r="I73" s="47"/>
      <c r="J73" s="67"/>
      <c r="K73" s="41"/>
      <c r="L73" s="41"/>
      <c r="N73" s="4"/>
      <c r="O73" s="2"/>
      <c r="P73" s="34"/>
      <c r="Q73" s="43"/>
      <c r="R73" s="3"/>
      <c r="S73" s="43"/>
      <c r="T73" s="43"/>
      <c r="Z73" s="34"/>
      <c r="AA73" s="34"/>
      <c r="AB73" s="34"/>
      <c r="AD73" s="34"/>
      <c r="AE73" s="34"/>
      <c r="AF73" s="34"/>
      <c r="AG73" s="34"/>
      <c r="AH73" s="34"/>
    </row>
    <row r="74" spans="1:34" x14ac:dyDescent="0.3">
      <c r="D74" s="46"/>
      <c r="E74" s="66"/>
      <c r="F74" s="47"/>
      <c r="G74" s="47"/>
      <c r="H74" s="47"/>
      <c r="I74" s="47"/>
      <c r="J74" s="67"/>
      <c r="K74" s="41"/>
      <c r="L74" s="41"/>
      <c r="N74" s="4"/>
      <c r="O74" s="2"/>
      <c r="P74" s="34"/>
      <c r="Q74" s="43"/>
      <c r="R74" s="3"/>
      <c r="S74" s="43"/>
      <c r="T74" s="43"/>
      <c r="Z74" s="34"/>
      <c r="AA74" s="34"/>
      <c r="AB74" s="34"/>
      <c r="AD74" s="34"/>
      <c r="AE74" s="34"/>
      <c r="AF74" s="34"/>
      <c r="AG74" s="34"/>
      <c r="AH74" s="34"/>
    </row>
    <row r="75" spans="1:34" x14ac:dyDescent="0.3">
      <c r="D75" s="46"/>
      <c r="E75" s="66"/>
      <c r="F75" s="47"/>
      <c r="G75" s="47"/>
      <c r="H75" s="47"/>
      <c r="I75" s="47"/>
      <c r="J75" s="67"/>
      <c r="K75" s="41"/>
      <c r="L75" s="41"/>
      <c r="N75" s="4"/>
      <c r="O75" s="2"/>
      <c r="P75" s="34"/>
      <c r="Q75" s="43"/>
      <c r="R75" s="3"/>
      <c r="S75" s="43"/>
      <c r="T75" s="43"/>
      <c r="Z75" s="34"/>
      <c r="AA75" s="34"/>
      <c r="AB75" s="34"/>
      <c r="AD75" s="34"/>
      <c r="AE75" s="34"/>
      <c r="AF75" s="34"/>
      <c r="AG75" s="34"/>
      <c r="AH75" s="34"/>
    </row>
    <row r="76" spans="1:34" x14ac:dyDescent="0.3">
      <c r="C76" s="6"/>
      <c r="D76" s="46"/>
      <c r="E76" s="66"/>
      <c r="F76" s="47"/>
      <c r="G76" s="47"/>
      <c r="H76" s="47"/>
      <c r="I76" s="47"/>
      <c r="J76" s="67"/>
      <c r="K76" s="41"/>
      <c r="L76" s="41"/>
      <c r="N76" s="4"/>
      <c r="O76" s="2"/>
      <c r="P76" s="34"/>
      <c r="Q76" s="43"/>
      <c r="R76" s="3"/>
      <c r="S76" s="43"/>
      <c r="T76" s="43"/>
      <c r="Z76" s="34"/>
      <c r="AA76" s="34"/>
      <c r="AB76" s="34"/>
      <c r="AD76" s="34"/>
      <c r="AE76" s="34"/>
      <c r="AF76" s="34"/>
      <c r="AG76" s="34"/>
      <c r="AH76" s="34"/>
    </row>
    <row r="77" spans="1:34" x14ac:dyDescent="0.3">
      <c r="D77" s="46"/>
      <c r="E77" s="66"/>
      <c r="F77" s="47"/>
      <c r="G77" s="47"/>
      <c r="H77" s="47"/>
      <c r="I77" s="47"/>
      <c r="J77" s="67"/>
      <c r="K77" s="41"/>
      <c r="L77" s="41"/>
      <c r="N77" s="4"/>
      <c r="O77" s="2"/>
      <c r="P77" s="34"/>
      <c r="Q77" s="43"/>
      <c r="R77" s="3"/>
      <c r="S77" s="43"/>
      <c r="T77" s="43"/>
      <c r="Z77" s="34"/>
      <c r="AA77" s="34"/>
      <c r="AB77" s="34"/>
      <c r="AD77" s="34"/>
      <c r="AE77" s="34"/>
      <c r="AF77" s="34"/>
      <c r="AG77" s="34"/>
      <c r="AH77" s="34"/>
    </row>
    <row r="78" spans="1:34" ht="15.45" customHeight="1" x14ac:dyDescent="0.3">
      <c r="D78" s="46"/>
      <c r="E78" s="66"/>
      <c r="F78" s="47"/>
      <c r="G78" s="47"/>
      <c r="H78" s="47"/>
      <c r="I78" s="47"/>
      <c r="J78" s="67"/>
      <c r="K78" s="41"/>
      <c r="L78" s="41"/>
      <c r="N78" s="4"/>
      <c r="O78" s="2"/>
      <c r="P78" s="34"/>
      <c r="Q78" s="43"/>
      <c r="R78" s="3"/>
      <c r="S78" s="43"/>
      <c r="T78" s="43"/>
      <c r="Z78" s="34"/>
      <c r="AA78" s="34"/>
      <c r="AB78" s="34"/>
      <c r="AD78" s="34"/>
      <c r="AE78" s="34"/>
      <c r="AF78" s="34"/>
      <c r="AG78" s="34"/>
      <c r="AH78" s="34"/>
    </row>
    <row r="79" spans="1:34" x14ac:dyDescent="0.3">
      <c r="C79" s="35"/>
      <c r="D79" s="46"/>
      <c r="E79" s="66"/>
      <c r="F79" s="47"/>
      <c r="G79" s="47"/>
      <c r="H79" s="47"/>
      <c r="I79" s="47"/>
      <c r="J79" s="67"/>
      <c r="K79" s="41"/>
      <c r="L79" s="41"/>
      <c r="N79" s="4"/>
      <c r="O79" s="2"/>
      <c r="P79" s="34"/>
      <c r="Q79" s="43"/>
      <c r="R79" s="3"/>
      <c r="S79" s="43"/>
      <c r="T79" s="43"/>
      <c r="Z79" s="34"/>
      <c r="AA79" s="34"/>
      <c r="AB79" s="34"/>
      <c r="AD79" s="34"/>
      <c r="AE79" s="34"/>
      <c r="AF79" s="34"/>
      <c r="AG79" s="34"/>
      <c r="AH79" s="34"/>
    </row>
    <row r="80" spans="1:34" x14ac:dyDescent="0.3">
      <c r="C80" s="35"/>
      <c r="D80" s="46"/>
      <c r="E80" s="66"/>
      <c r="F80" s="47"/>
      <c r="G80" s="47"/>
      <c r="H80" s="47"/>
      <c r="I80" s="47"/>
      <c r="J80" s="67"/>
      <c r="K80" s="41"/>
      <c r="L80" s="41"/>
      <c r="N80" s="4"/>
      <c r="O80" s="2"/>
      <c r="P80" s="34"/>
      <c r="Q80" s="43"/>
      <c r="R80" s="3"/>
      <c r="S80" s="43"/>
      <c r="T80" s="43"/>
      <c r="Z80" s="34"/>
      <c r="AA80" s="34"/>
      <c r="AB80" s="34"/>
      <c r="AD80" s="34"/>
      <c r="AE80" s="34"/>
      <c r="AF80" s="34"/>
      <c r="AG80" s="34"/>
      <c r="AH80" s="34"/>
    </row>
    <row r="81" spans="3:34" x14ac:dyDescent="0.3">
      <c r="C81" s="35"/>
      <c r="D81" s="46"/>
      <c r="E81" s="66"/>
      <c r="F81" s="47"/>
      <c r="G81" s="47"/>
      <c r="H81" s="47"/>
      <c r="I81" s="47"/>
      <c r="J81" s="67"/>
      <c r="K81" s="41"/>
      <c r="L81" s="41"/>
      <c r="N81" s="4"/>
      <c r="O81" s="2"/>
      <c r="P81" s="34"/>
      <c r="Q81" s="43"/>
      <c r="R81" s="3"/>
      <c r="S81" s="43"/>
      <c r="T81" s="43"/>
      <c r="Z81" s="34"/>
      <c r="AA81" s="34"/>
      <c r="AB81" s="34"/>
      <c r="AD81" s="34"/>
      <c r="AE81" s="34"/>
      <c r="AF81" s="34"/>
      <c r="AG81" s="34"/>
      <c r="AH81" s="34"/>
    </row>
    <row r="82" spans="3:34" x14ac:dyDescent="0.3">
      <c r="C82" s="35"/>
      <c r="D82" s="46"/>
      <c r="E82" s="66"/>
      <c r="F82" s="47"/>
      <c r="G82" s="47"/>
      <c r="H82" s="47"/>
      <c r="I82" s="47"/>
      <c r="J82" s="67"/>
      <c r="K82" s="41"/>
      <c r="L82" s="41"/>
      <c r="N82" s="4"/>
      <c r="O82" s="2"/>
      <c r="P82" s="34"/>
      <c r="Q82" s="43"/>
      <c r="R82" s="3"/>
      <c r="S82" s="43"/>
      <c r="T82" s="43"/>
      <c r="Z82" s="34"/>
      <c r="AA82" s="34"/>
      <c r="AB82" s="34"/>
      <c r="AD82" s="34"/>
      <c r="AE82" s="34"/>
      <c r="AF82" s="34"/>
      <c r="AG82" s="34"/>
      <c r="AH82" s="34"/>
    </row>
    <row r="83" spans="3:34" x14ac:dyDescent="0.3">
      <c r="C83" s="35"/>
      <c r="D83" s="46"/>
      <c r="E83" s="66"/>
      <c r="F83" s="47"/>
      <c r="G83" s="47"/>
      <c r="H83" s="47"/>
      <c r="I83" s="47"/>
      <c r="J83" s="67"/>
      <c r="K83" s="41"/>
      <c r="L83" s="41"/>
      <c r="N83" s="4"/>
      <c r="O83" s="2"/>
      <c r="P83" s="34"/>
      <c r="Q83" s="43"/>
      <c r="R83" s="3"/>
      <c r="S83" s="43"/>
      <c r="T83" s="43"/>
      <c r="Z83" s="34"/>
      <c r="AA83" s="34"/>
      <c r="AB83" s="34"/>
      <c r="AD83" s="34"/>
      <c r="AE83" s="34"/>
      <c r="AF83" s="34"/>
      <c r="AG83" s="34"/>
      <c r="AH83" s="34"/>
    </row>
    <row r="84" spans="3:34" x14ac:dyDescent="0.3">
      <c r="C84" s="35"/>
      <c r="D84" s="46"/>
      <c r="E84" s="66"/>
      <c r="F84" s="47"/>
      <c r="G84" s="47"/>
      <c r="H84" s="47"/>
      <c r="I84" s="47"/>
      <c r="J84" s="67"/>
      <c r="K84" s="41"/>
      <c r="L84" s="41"/>
      <c r="N84" s="4"/>
      <c r="O84" s="2"/>
      <c r="P84" s="34"/>
      <c r="Q84" s="43"/>
      <c r="R84" s="3"/>
      <c r="S84" s="43"/>
      <c r="T84" s="43"/>
      <c r="Z84" s="34"/>
      <c r="AA84" s="34"/>
      <c r="AB84" s="34"/>
      <c r="AD84" s="34"/>
      <c r="AE84" s="34"/>
      <c r="AF84" s="34"/>
      <c r="AG84" s="34"/>
      <c r="AH84" s="34"/>
    </row>
    <row r="85" spans="3:34" x14ac:dyDescent="0.3">
      <c r="C85" s="35"/>
      <c r="D85" s="46"/>
      <c r="E85" s="66"/>
      <c r="F85" s="47"/>
      <c r="G85" s="47"/>
      <c r="H85" s="47"/>
      <c r="I85" s="47"/>
      <c r="J85" s="67"/>
      <c r="K85" s="41"/>
      <c r="L85" s="41"/>
      <c r="N85" s="4"/>
      <c r="O85" s="2"/>
      <c r="P85" s="34"/>
      <c r="Q85" s="43"/>
      <c r="R85" s="3"/>
      <c r="S85" s="43"/>
      <c r="T85" s="43"/>
      <c r="Z85" s="34"/>
      <c r="AA85" s="34"/>
      <c r="AB85" s="34"/>
      <c r="AD85" s="34"/>
      <c r="AE85" s="34"/>
      <c r="AF85" s="34"/>
      <c r="AG85" s="34"/>
      <c r="AH85" s="34"/>
    </row>
    <row r="86" spans="3:34" x14ac:dyDescent="0.3">
      <c r="D86" s="46"/>
      <c r="E86" s="66"/>
      <c r="F86" s="47"/>
      <c r="G86" s="47"/>
      <c r="H86" s="47"/>
      <c r="I86" s="47"/>
      <c r="J86" s="67"/>
      <c r="K86" s="41"/>
      <c r="L86" s="41"/>
      <c r="N86" s="4"/>
      <c r="O86" s="2"/>
      <c r="P86" s="34"/>
      <c r="Q86" s="43"/>
      <c r="R86" s="3"/>
      <c r="S86" s="43"/>
      <c r="T86" s="43"/>
      <c r="Z86" s="34"/>
      <c r="AA86" s="34"/>
      <c r="AB86" s="34"/>
      <c r="AD86" s="34"/>
      <c r="AE86" s="34"/>
      <c r="AF86" s="34"/>
      <c r="AG86" s="34"/>
      <c r="AH86" s="34"/>
    </row>
    <row r="87" spans="3:34" x14ac:dyDescent="0.3">
      <c r="D87" s="46"/>
      <c r="E87" s="66"/>
      <c r="F87" s="47"/>
      <c r="G87" s="47"/>
      <c r="H87" s="47"/>
      <c r="I87" s="47"/>
      <c r="J87" s="67"/>
      <c r="K87" s="41"/>
      <c r="L87" s="41"/>
      <c r="N87" s="4"/>
      <c r="O87" s="2"/>
      <c r="P87" s="34"/>
      <c r="Q87" s="43"/>
      <c r="R87" s="3"/>
      <c r="S87" s="43"/>
      <c r="T87" s="43"/>
      <c r="Z87" s="34"/>
      <c r="AA87" s="34"/>
      <c r="AB87" s="34"/>
      <c r="AD87" s="34"/>
      <c r="AE87" s="34"/>
      <c r="AF87" s="34"/>
      <c r="AG87" s="34"/>
      <c r="AH87" s="34"/>
    </row>
    <row r="88" spans="3:34" ht="15.45" customHeight="1" x14ac:dyDescent="0.3">
      <c r="D88" s="46"/>
      <c r="E88" s="66"/>
      <c r="F88" s="47"/>
      <c r="G88" s="47"/>
      <c r="H88" s="47"/>
      <c r="I88" s="47"/>
      <c r="J88" s="67"/>
      <c r="K88" s="41"/>
      <c r="L88" s="41"/>
      <c r="N88" s="4"/>
      <c r="O88" s="2"/>
      <c r="P88" s="34"/>
      <c r="Q88" s="43"/>
      <c r="R88" s="3"/>
      <c r="S88" s="43"/>
      <c r="T88" s="43"/>
      <c r="Z88" s="34"/>
      <c r="AA88" s="34"/>
      <c r="AB88" s="34"/>
      <c r="AD88" s="34"/>
      <c r="AE88" s="34"/>
      <c r="AF88" s="34"/>
      <c r="AG88" s="34"/>
      <c r="AH88" s="34"/>
    </row>
    <row r="89" spans="3:34" x14ac:dyDescent="0.3">
      <c r="D89" s="46"/>
      <c r="E89" s="66"/>
      <c r="F89" s="47"/>
      <c r="G89" s="47"/>
      <c r="H89" s="47"/>
      <c r="I89" s="47"/>
      <c r="J89" s="67"/>
      <c r="K89" s="41"/>
      <c r="L89" s="41"/>
      <c r="N89" s="4"/>
      <c r="O89" s="2"/>
      <c r="P89" s="34"/>
      <c r="Q89" s="43"/>
      <c r="R89" s="3"/>
      <c r="S89" s="43"/>
      <c r="T89" s="43"/>
      <c r="Z89" s="34"/>
      <c r="AA89" s="34"/>
      <c r="AB89" s="34"/>
      <c r="AD89" s="34"/>
      <c r="AE89" s="34"/>
      <c r="AF89" s="34"/>
      <c r="AG89" s="34"/>
      <c r="AH89" s="34"/>
    </row>
    <row r="90" spans="3:34" x14ac:dyDescent="0.3">
      <c r="D90" s="46"/>
      <c r="E90" s="66"/>
      <c r="F90" s="47"/>
      <c r="G90" s="47"/>
      <c r="H90" s="47"/>
      <c r="I90" s="47"/>
      <c r="J90" s="67"/>
      <c r="K90" s="41"/>
      <c r="L90" s="41"/>
      <c r="N90" s="4"/>
      <c r="O90" s="2"/>
      <c r="P90" s="34"/>
      <c r="Q90" s="43"/>
      <c r="R90" s="3"/>
      <c r="S90" s="43"/>
      <c r="T90" s="43"/>
      <c r="Z90" s="34"/>
      <c r="AA90" s="34"/>
      <c r="AB90" s="34"/>
      <c r="AD90" s="34"/>
      <c r="AE90" s="34"/>
      <c r="AF90" s="34"/>
      <c r="AG90" s="34"/>
      <c r="AH90" s="34"/>
    </row>
    <row r="91" spans="3:34" x14ac:dyDescent="0.3">
      <c r="D91" s="46"/>
      <c r="E91" s="66"/>
      <c r="F91" s="47"/>
      <c r="G91" s="47"/>
      <c r="H91" s="47"/>
      <c r="I91" s="47"/>
      <c r="J91" s="67"/>
      <c r="K91" s="41"/>
      <c r="L91" s="41"/>
      <c r="N91" s="4"/>
      <c r="O91" s="2"/>
      <c r="P91" s="34"/>
      <c r="Q91" s="43"/>
      <c r="R91" s="3"/>
      <c r="S91" s="43"/>
      <c r="T91" s="43"/>
      <c r="Z91" s="34"/>
      <c r="AA91" s="34"/>
      <c r="AB91" s="34"/>
      <c r="AD91" s="34"/>
      <c r="AE91" s="34"/>
      <c r="AF91" s="34"/>
      <c r="AG91" s="34"/>
      <c r="AH91" s="34"/>
    </row>
    <row r="92" spans="3:34" x14ac:dyDescent="0.3">
      <c r="D92" s="46"/>
      <c r="E92" s="66"/>
      <c r="F92" s="47"/>
      <c r="G92" s="47"/>
      <c r="H92" s="47"/>
      <c r="I92" s="47"/>
      <c r="J92" s="67"/>
      <c r="K92" s="41"/>
      <c r="L92" s="41"/>
      <c r="N92" s="4"/>
      <c r="O92" s="2"/>
      <c r="P92" s="34"/>
      <c r="Q92" s="43"/>
      <c r="R92" s="3"/>
      <c r="S92" s="43"/>
      <c r="T92" s="43"/>
      <c r="Z92" s="34"/>
      <c r="AA92" s="34"/>
      <c r="AB92" s="34"/>
      <c r="AD92" s="34"/>
      <c r="AE92" s="34"/>
      <c r="AF92" s="34"/>
      <c r="AG92" s="34"/>
      <c r="AH92" s="34"/>
    </row>
    <row r="93" spans="3:34" x14ac:dyDescent="0.3">
      <c r="D93" s="46"/>
      <c r="E93" s="66"/>
      <c r="F93" s="47"/>
      <c r="G93" s="47"/>
      <c r="H93" s="47"/>
      <c r="I93" s="47"/>
      <c r="J93" s="67"/>
      <c r="K93" s="41"/>
      <c r="L93" s="41"/>
      <c r="N93" s="4"/>
      <c r="O93" s="2"/>
      <c r="P93" s="34"/>
      <c r="Q93" s="43"/>
      <c r="R93" s="3"/>
      <c r="S93" s="43"/>
      <c r="T93" s="43"/>
      <c r="Z93" s="34"/>
      <c r="AA93" s="34"/>
      <c r="AB93" s="34"/>
      <c r="AD93" s="34"/>
      <c r="AE93" s="34"/>
      <c r="AF93" s="34"/>
      <c r="AG93" s="34"/>
      <c r="AH93" s="34"/>
    </row>
    <row r="94" spans="3:34" x14ac:dyDescent="0.3">
      <c r="D94" s="46"/>
      <c r="E94" s="66"/>
      <c r="F94" s="47"/>
      <c r="G94" s="47"/>
      <c r="H94" s="47"/>
      <c r="I94" s="47"/>
      <c r="J94" s="67"/>
      <c r="K94" s="41"/>
      <c r="L94" s="41"/>
      <c r="N94" s="4"/>
      <c r="O94" s="2"/>
      <c r="P94" s="34"/>
      <c r="Q94" s="43"/>
      <c r="R94" s="3"/>
      <c r="S94" s="43"/>
      <c r="T94" s="43"/>
      <c r="Z94" s="34"/>
      <c r="AA94" s="34"/>
      <c r="AB94" s="34"/>
      <c r="AD94" s="34"/>
      <c r="AE94" s="34"/>
      <c r="AF94" s="34"/>
      <c r="AG94" s="34"/>
      <c r="AH94" s="34"/>
    </row>
    <row r="95" spans="3:34" x14ac:dyDescent="0.3">
      <c r="D95" s="46"/>
      <c r="E95" s="66"/>
      <c r="F95" s="47"/>
      <c r="G95" s="47"/>
      <c r="H95" s="47"/>
      <c r="I95" s="47"/>
      <c r="J95" s="67"/>
      <c r="K95" s="41"/>
      <c r="L95" s="41"/>
      <c r="N95" s="4"/>
      <c r="O95" s="2"/>
      <c r="P95" s="34"/>
      <c r="Q95" s="43"/>
      <c r="R95" s="3"/>
      <c r="S95" s="43"/>
      <c r="T95" s="43"/>
      <c r="Z95" s="34"/>
      <c r="AA95" s="34"/>
      <c r="AB95" s="34"/>
      <c r="AD95" s="34"/>
      <c r="AE95" s="34"/>
      <c r="AF95" s="34"/>
      <c r="AG95" s="34"/>
      <c r="AH95" s="34"/>
    </row>
    <row r="96" spans="3:34" x14ac:dyDescent="0.3">
      <c r="D96" s="46"/>
      <c r="E96" s="66"/>
      <c r="F96" s="47"/>
      <c r="G96" s="47"/>
      <c r="H96" s="47"/>
      <c r="I96" s="47"/>
      <c r="J96" s="67"/>
      <c r="K96" s="41"/>
      <c r="L96" s="41"/>
      <c r="N96" s="4"/>
      <c r="O96" s="2"/>
      <c r="P96" s="34"/>
      <c r="Q96" s="43"/>
      <c r="R96" s="3"/>
      <c r="S96" s="43"/>
      <c r="T96" s="43"/>
      <c r="Z96" s="34"/>
      <c r="AA96" s="34"/>
      <c r="AB96" s="34"/>
      <c r="AD96" s="34"/>
      <c r="AE96" s="34"/>
      <c r="AF96" s="34"/>
      <c r="AG96" s="34"/>
      <c r="AH96" s="34"/>
    </row>
    <row r="97" spans="4:39" x14ac:dyDescent="0.3">
      <c r="D97" s="46"/>
      <c r="E97" s="66"/>
      <c r="F97" s="47"/>
      <c r="G97" s="47"/>
      <c r="H97" s="47"/>
      <c r="I97" s="47"/>
      <c r="J97" s="67"/>
      <c r="K97" s="41"/>
      <c r="L97" s="41"/>
      <c r="N97" s="4"/>
      <c r="O97" s="2"/>
      <c r="P97" s="34"/>
      <c r="Q97" s="43"/>
      <c r="R97" s="3"/>
      <c r="S97" s="43"/>
      <c r="T97" s="43"/>
      <c r="Z97" s="34"/>
      <c r="AA97" s="34"/>
      <c r="AB97" s="34"/>
      <c r="AD97" s="34"/>
      <c r="AE97" s="34"/>
      <c r="AF97" s="34"/>
      <c r="AG97" s="34"/>
      <c r="AH97" s="34"/>
    </row>
    <row r="98" spans="4:39" x14ac:dyDescent="0.3">
      <c r="D98" s="46"/>
      <c r="E98" s="66"/>
      <c r="F98" s="47"/>
      <c r="G98" s="47"/>
      <c r="H98" s="47"/>
      <c r="I98" s="47"/>
      <c r="J98" s="67"/>
      <c r="K98" s="41"/>
      <c r="L98" s="41"/>
      <c r="N98" s="4"/>
      <c r="O98" s="2"/>
      <c r="P98" s="34"/>
      <c r="Q98" s="43"/>
      <c r="R98" s="3"/>
      <c r="S98" s="43"/>
      <c r="T98" s="43"/>
      <c r="Z98" s="34"/>
      <c r="AA98" s="34"/>
      <c r="AB98" s="34"/>
      <c r="AD98" s="34"/>
      <c r="AE98" s="34"/>
      <c r="AF98" s="34"/>
      <c r="AG98" s="34"/>
      <c r="AH98" s="34"/>
    </row>
    <row r="99" spans="4:39" x14ac:dyDescent="0.3">
      <c r="D99" s="46"/>
      <c r="E99" s="66"/>
      <c r="F99" s="47"/>
      <c r="G99" s="47"/>
      <c r="H99" s="47"/>
      <c r="I99" s="47"/>
      <c r="J99" s="67"/>
      <c r="K99" s="41"/>
      <c r="L99" s="41"/>
      <c r="N99" s="4"/>
      <c r="O99" s="2"/>
      <c r="P99" s="34"/>
      <c r="Q99" s="43"/>
      <c r="R99" s="3"/>
      <c r="S99" s="43"/>
      <c r="T99" s="43"/>
      <c r="Z99" s="34"/>
      <c r="AA99" s="34"/>
      <c r="AB99" s="34"/>
      <c r="AD99" s="34"/>
      <c r="AE99" s="34"/>
      <c r="AF99" s="34"/>
      <c r="AG99" s="34"/>
      <c r="AH99" s="34"/>
    </row>
    <row r="100" spans="4:39" x14ac:dyDescent="0.3">
      <c r="D100" s="46"/>
      <c r="E100" s="66"/>
      <c r="F100" s="47"/>
      <c r="G100" s="47"/>
      <c r="H100" s="47"/>
      <c r="I100" s="47"/>
      <c r="J100" s="67"/>
      <c r="K100" s="41"/>
      <c r="L100" s="41"/>
      <c r="N100" s="4"/>
      <c r="O100" s="2"/>
      <c r="P100" s="34"/>
      <c r="Q100" s="43"/>
      <c r="R100" s="3"/>
      <c r="S100" s="43"/>
      <c r="T100" s="43"/>
      <c r="Z100" s="34"/>
      <c r="AA100" s="34"/>
      <c r="AB100" s="34"/>
      <c r="AD100" s="34"/>
      <c r="AE100" s="34"/>
      <c r="AF100" s="34"/>
      <c r="AG100" s="34"/>
      <c r="AH100" s="34"/>
    </row>
    <row r="101" spans="4:39" x14ac:dyDescent="0.3">
      <c r="D101" s="46"/>
      <c r="E101" s="66"/>
      <c r="F101" s="47"/>
      <c r="G101" s="47"/>
      <c r="H101" s="47"/>
      <c r="I101" s="47"/>
      <c r="J101" s="67"/>
      <c r="K101" s="41"/>
      <c r="L101" s="41"/>
      <c r="N101" s="4"/>
      <c r="O101" s="2"/>
      <c r="P101" s="34"/>
      <c r="Q101" s="43"/>
      <c r="R101" s="3"/>
      <c r="S101" s="43"/>
      <c r="T101" s="43"/>
      <c r="Z101" s="34"/>
      <c r="AA101" s="34"/>
      <c r="AB101" s="34"/>
      <c r="AD101" s="34"/>
      <c r="AE101" s="34"/>
      <c r="AF101" s="34"/>
      <c r="AG101" s="34"/>
      <c r="AH101" s="34"/>
    </row>
    <row r="102" spans="4:39" x14ac:dyDescent="0.3">
      <c r="D102" s="46"/>
      <c r="E102" s="66"/>
      <c r="F102" s="47"/>
      <c r="G102" s="47"/>
      <c r="H102" s="47"/>
      <c r="I102" s="47"/>
      <c r="J102" s="67"/>
      <c r="K102" s="41"/>
      <c r="L102" s="41"/>
      <c r="N102" s="4"/>
      <c r="O102" s="2"/>
      <c r="P102" s="34"/>
      <c r="Q102" s="43"/>
      <c r="R102" s="3"/>
      <c r="S102" s="43"/>
      <c r="T102" s="43"/>
      <c r="Z102" s="34"/>
      <c r="AA102" s="34"/>
      <c r="AB102" s="34"/>
      <c r="AD102" s="34"/>
      <c r="AE102" s="34"/>
      <c r="AF102" s="34"/>
      <c r="AG102" s="34"/>
      <c r="AH102" s="34"/>
    </row>
    <row r="103" spans="4:39" x14ac:dyDescent="0.3">
      <c r="D103" s="46"/>
      <c r="E103" s="66"/>
      <c r="F103" s="47"/>
      <c r="G103" s="47"/>
      <c r="H103" s="47"/>
      <c r="I103" s="47"/>
      <c r="J103" s="67"/>
      <c r="K103" s="41"/>
      <c r="L103" s="41"/>
      <c r="N103" s="4"/>
      <c r="O103" s="2"/>
      <c r="P103" s="34"/>
      <c r="Q103" s="43"/>
      <c r="R103" s="3"/>
      <c r="S103" s="43"/>
      <c r="T103" s="43"/>
      <c r="Z103" s="34"/>
      <c r="AA103" s="34"/>
      <c r="AB103" s="34"/>
      <c r="AD103" s="34"/>
      <c r="AE103" s="34"/>
      <c r="AF103" s="34"/>
      <c r="AG103" s="34"/>
      <c r="AH103" s="34"/>
    </row>
    <row r="104" spans="4:39" x14ac:dyDescent="0.3">
      <c r="D104" s="46"/>
      <c r="E104" s="66"/>
      <c r="F104" s="47"/>
      <c r="G104" s="47"/>
      <c r="H104" s="47"/>
      <c r="I104" s="47"/>
      <c r="J104" s="67"/>
      <c r="K104" s="41"/>
      <c r="L104" s="41"/>
      <c r="N104" s="4"/>
      <c r="O104" s="2"/>
      <c r="P104" s="34"/>
      <c r="Q104" s="43"/>
      <c r="R104" s="3"/>
      <c r="S104" s="43"/>
      <c r="T104" s="43"/>
      <c r="Z104" s="34"/>
      <c r="AA104" s="34"/>
      <c r="AB104" s="34"/>
      <c r="AD104" s="34"/>
      <c r="AE104" s="34"/>
      <c r="AF104" s="34"/>
      <c r="AG104" s="34"/>
      <c r="AH104" s="34"/>
    </row>
    <row r="105" spans="4:39" x14ac:dyDescent="0.3">
      <c r="D105" s="46"/>
      <c r="E105" s="66"/>
      <c r="F105" s="47"/>
      <c r="G105" s="47"/>
      <c r="H105" s="47"/>
      <c r="I105" s="47"/>
      <c r="J105" s="67"/>
      <c r="K105" s="41"/>
      <c r="L105" s="41"/>
      <c r="N105" s="4"/>
      <c r="O105" s="2"/>
      <c r="P105" s="34"/>
      <c r="Q105" s="43"/>
      <c r="R105" s="3"/>
      <c r="S105" s="43"/>
      <c r="T105" s="43"/>
      <c r="Z105" s="34"/>
      <c r="AA105" s="34"/>
      <c r="AB105" s="34"/>
      <c r="AD105" s="34"/>
      <c r="AE105" s="34"/>
      <c r="AF105" s="34"/>
      <c r="AG105" s="34"/>
      <c r="AH105" s="34"/>
    </row>
    <row r="106" spans="4:39" x14ac:dyDescent="0.3">
      <c r="D106" s="46"/>
      <c r="E106" s="66"/>
      <c r="F106" s="47"/>
      <c r="G106" s="47"/>
      <c r="H106" s="47"/>
      <c r="I106" s="47"/>
      <c r="J106" s="67"/>
      <c r="K106" s="41"/>
      <c r="L106" s="41"/>
      <c r="N106" s="4"/>
      <c r="O106" s="2"/>
      <c r="P106" s="34"/>
      <c r="Q106" s="43"/>
      <c r="R106" s="3"/>
      <c r="S106" s="43"/>
      <c r="T106" s="43"/>
      <c r="Z106" s="34"/>
      <c r="AA106" s="34"/>
      <c r="AB106" s="34"/>
      <c r="AD106" s="34"/>
      <c r="AE106" s="34"/>
      <c r="AF106" s="34"/>
      <c r="AG106" s="34"/>
      <c r="AH106" s="34"/>
    </row>
    <row r="107" spans="4:39" x14ac:dyDescent="0.3">
      <c r="D107" s="46"/>
      <c r="E107" s="66"/>
      <c r="F107" s="47"/>
      <c r="G107" s="47"/>
      <c r="H107" s="47"/>
      <c r="I107" s="47"/>
      <c r="J107" s="67"/>
      <c r="K107" s="41"/>
      <c r="L107" s="41"/>
      <c r="N107" s="4"/>
      <c r="O107" s="2"/>
      <c r="P107" s="34"/>
      <c r="Q107" s="43"/>
      <c r="R107" s="3"/>
      <c r="S107" s="43"/>
      <c r="T107" s="43"/>
      <c r="Z107" s="34"/>
      <c r="AA107" s="34"/>
      <c r="AB107" s="34"/>
      <c r="AD107" s="34"/>
      <c r="AE107" s="34"/>
      <c r="AF107" s="34"/>
      <c r="AG107" s="34"/>
      <c r="AH107" s="34"/>
    </row>
    <row r="108" spans="4:39" x14ac:dyDescent="0.3">
      <c r="D108" s="46"/>
      <c r="E108" s="66"/>
      <c r="F108" s="47"/>
      <c r="G108" s="47"/>
      <c r="H108" s="47"/>
      <c r="I108" s="47"/>
      <c r="J108" s="67"/>
      <c r="K108" s="41"/>
      <c r="L108" s="41"/>
      <c r="N108" s="4"/>
      <c r="O108" s="2"/>
      <c r="P108" s="34"/>
      <c r="Q108" s="43"/>
      <c r="R108" s="3"/>
      <c r="S108" s="43"/>
      <c r="T108" s="43"/>
      <c r="Z108" s="34"/>
      <c r="AA108" s="34"/>
      <c r="AB108" s="34"/>
      <c r="AD108" s="34"/>
      <c r="AE108" s="34"/>
      <c r="AF108" s="34"/>
      <c r="AG108" s="34"/>
      <c r="AH108" s="34"/>
    </row>
    <row r="109" spans="4:39" x14ac:dyDescent="0.3">
      <c r="D109" s="46"/>
      <c r="E109" s="66"/>
      <c r="F109" s="47"/>
      <c r="G109" s="47"/>
      <c r="H109" s="47"/>
      <c r="I109" s="47"/>
      <c r="J109" s="67"/>
      <c r="K109" s="41"/>
      <c r="L109" s="41"/>
      <c r="N109" s="4"/>
      <c r="O109" s="2"/>
      <c r="P109" s="34"/>
      <c r="Q109" s="41"/>
      <c r="R109" s="3"/>
      <c r="S109" s="41"/>
      <c r="T109" s="41"/>
      <c r="Z109" s="34"/>
      <c r="AA109" s="34"/>
      <c r="AB109" s="34"/>
      <c r="AD109" s="34"/>
      <c r="AE109" s="34"/>
      <c r="AF109" s="34"/>
      <c r="AG109" s="34"/>
      <c r="AH109" s="34"/>
      <c r="AL109"/>
      <c r="AM109"/>
    </row>
    <row r="110" spans="4:39" x14ac:dyDescent="0.3">
      <c r="D110" s="37"/>
      <c r="AD110" s="34"/>
      <c r="AE110" s="34"/>
      <c r="AF110" s="34"/>
      <c r="AG110" s="34"/>
      <c r="AH110" s="34"/>
    </row>
    <row r="111" spans="4:39" x14ac:dyDescent="0.3">
      <c r="D111" s="37"/>
      <c r="AD111" s="34"/>
      <c r="AE111" s="34"/>
      <c r="AF111" s="34"/>
      <c r="AG111" s="34"/>
      <c r="AH111" s="34"/>
    </row>
    <row r="112" spans="4:39" x14ac:dyDescent="0.3">
      <c r="D112" s="37"/>
    </row>
    <row r="113" spans="4:4" x14ac:dyDescent="0.3">
      <c r="D113" s="37"/>
    </row>
    <row r="114" spans="4:4" x14ac:dyDescent="0.3">
      <c r="D114" s="37"/>
    </row>
    <row r="115" spans="4:4" x14ac:dyDescent="0.3">
      <c r="D115" s="37"/>
    </row>
    <row r="116" spans="4:4" x14ac:dyDescent="0.3">
      <c r="D116" s="37"/>
    </row>
    <row r="117" spans="4:4" x14ac:dyDescent="0.3">
      <c r="D117" s="37"/>
    </row>
    <row r="118" spans="4:4" x14ac:dyDescent="0.3">
      <c r="D118" s="37"/>
    </row>
    <row r="119" spans="4:4" x14ac:dyDescent="0.3">
      <c r="D119" s="37"/>
    </row>
    <row r="120" spans="4:4" x14ac:dyDescent="0.3">
      <c r="D120" s="37"/>
    </row>
    <row r="121" spans="4:4" x14ac:dyDescent="0.3">
      <c r="D121" s="37"/>
    </row>
    <row r="122" spans="4:4" x14ac:dyDescent="0.3">
      <c r="D122" s="37"/>
    </row>
    <row r="123" spans="4:4" x14ac:dyDescent="0.3">
      <c r="D123" s="37"/>
    </row>
    <row r="124" spans="4:4" x14ac:dyDescent="0.3">
      <c r="D124" s="37"/>
    </row>
    <row r="125" spans="4:4" x14ac:dyDescent="0.3">
      <c r="D125" s="37"/>
    </row>
    <row r="126" spans="4:4" x14ac:dyDescent="0.3">
      <c r="D126" s="37"/>
    </row>
    <row r="127" spans="4:4" x14ac:dyDescent="0.3">
      <c r="D127" s="37"/>
    </row>
    <row r="128" spans="4:4" x14ac:dyDescent="0.3">
      <c r="D128" s="37"/>
    </row>
    <row r="129" spans="4:4" x14ac:dyDescent="0.3">
      <c r="D129" s="37"/>
    </row>
    <row r="130" spans="4:4" x14ac:dyDescent="0.3">
      <c r="D130" s="37"/>
    </row>
    <row r="131" spans="4:4" x14ac:dyDescent="0.3">
      <c r="D131" s="37"/>
    </row>
    <row r="132" spans="4:4" x14ac:dyDescent="0.3">
      <c r="D132" s="37"/>
    </row>
    <row r="133" spans="4:4" x14ac:dyDescent="0.3">
      <c r="D133" s="37"/>
    </row>
    <row r="134" spans="4:4" x14ac:dyDescent="0.3">
      <c r="D134" s="37"/>
    </row>
    <row r="135" spans="4:4" x14ac:dyDescent="0.3">
      <c r="D135" s="37"/>
    </row>
    <row r="136" spans="4:4" x14ac:dyDescent="0.3">
      <c r="D136" s="37"/>
    </row>
    <row r="137" spans="4:4" x14ac:dyDescent="0.3">
      <c r="D137" s="37"/>
    </row>
  </sheetData>
  <mergeCells count="21">
    <mergeCell ref="A4:B4"/>
    <mergeCell ref="A8:B9"/>
    <mergeCell ref="AD8:AH8"/>
    <mergeCell ref="N8:T8"/>
    <mergeCell ref="D8:L8"/>
    <mergeCell ref="AD9:AE9"/>
    <mergeCell ref="Z8:AB8"/>
    <mergeCell ref="AD15:AE15"/>
    <mergeCell ref="AD16:AE16"/>
    <mergeCell ref="AD17:AE18"/>
    <mergeCell ref="V8:X8"/>
    <mergeCell ref="A26:B26"/>
    <mergeCell ref="AD19:AH19"/>
    <mergeCell ref="AD10:AE10"/>
    <mergeCell ref="AD11:AE11"/>
    <mergeCell ref="AD12:AE12"/>
    <mergeCell ref="AF17:AF18"/>
    <mergeCell ref="AG17:AG18"/>
    <mergeCell ref="AH17:AH18"/>
    <mergeCell ref="AD14:AE14"/>
    <mergeCell ref="AD13:AE13"/>
  </mergeCells>
  <dataValidations count="1">
    <dataValidation allowBlank="1" showInputMessage="1" showErrorMessage="1" errorTitle="ERROR" error="PENGINPUTAN HARUS SESUAI SHEET &quot;DAFTAR DROPDOWN PICKLIST&quot;" sqref="E10:E1048576 O10:O1048576" xr:uid="{80286996-302C-4923-88BA-47C5712C320B}"/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D634FBAA-A656-45E6-B67C-949ED351979C}">
          <x14:formula1>
            <xm:f>datamaster!$Y$3:$Y$7</xm:f>
          </x14:formula1>
          <xm:sqref>B17</xm:sqref>
        </x14:dataValidation>
        <x14:dataValidation type="list" allowBlank="1" showInputMessage="1" showErrorMessage="1" errorTitle="ERROR" error="PENGINPUTAN HARUS SESUAI SHEET &quot;DAFTAR DROPDOWN PICKLIST&quot;" xr:uid="{99EF8622-4340-4BE6-87FA-BFBA83C2ADA8}">
          <x14:formula1>
            <xm:f>datamaster!$C$13:$C$56</xm:f>
          </x14:formula1>
          <xm:sqref>AG10:AH10</xm:sqref>
        </x14:dataValidation>
        <x14:dataValidation type="list" allowBlank="1" showInputMessage="1" showErrorMessage="1" xr:uid="{E24E8D62-85B1-4752-8A75-5598A36B52A1}">
          <x14:formula1>
            <xm:f>datamaster!$C$14:$C$56</xm:f>
          </x14:formula1>
          <xm:sqref>B28</xm:sqref>
        </x14:dataValidation>
        <x14:dataValidation type="list" allowBlank="1" showInputMessage="1" showErrorMessage="1" xr:uid="{430A8CE0-C4F9-41CC-A1DE-7B08A5FAB70E}">
          <x14:formula1>
            <xm:f>datamaster!$C$3:$C$12</xm:f>
          </x14:formula1>
          <xm:sqref>B29</xm:sqref>
        </x14:dataValidation>
        <x14:dataValidation type="list" allowBlank="1" showInputMessage="1" showErrorMessage="1" errorTitle="ERROR" error="PENGINPUTAN HARUS SESUAI SHEET &quot;DAFTAR DROPDOWN PICKLIST&quot;" xr:uid="{D6701223-DFF0-48FD-84D1-1079F6BDE979}">
          <x14:formula1>
            <xm:f>datamaster!$C$14:$C$56</xm:f>
          </x14:formula1>
          <xm:sqref>AF10</xm:sqref>
        </x14:dataValidation>
        <x14:dataValidation type="list" allowBlank="1" showInputMessage="1" showErrorMessage="1" errorTitle="ERROR" error="PENGINPUTAN HARUS SESUAI SHEET &quot;DAFTAR DROPDOWN PICKLIST&quot;" xr:uid="{6A44B9D3-7362-4AF1-9B5F-C00774240899}">
          <x14:formula1>
            <xm:f>datamaster!$G$3:$G$4</xm:f>
          </x14:formula1>
          <xm:sqref>AF11:AH11</xm:sqref>
        </x14:dataValidation>
        <x14:dataValidation type="list" allowBlank="1" showInputMessage="1" showErrorMessage="1" xr:uid="{6F7E2951-B00E-4731-8FAA-5F6414BEB721}">
          <x14:formula1>
            <xm:f>datamaster!$J$3:$J$10</xm:f>
          </x14:formula1>
          <xm:sqref>AF13:AH13</xm:sqref>
        </x14:dataValidation>
        <x14:dataValidation type="list" allowBlank="1" showInputMessage="1" showErrorMessage="1" errorTitle="ERROR" error="PENGINPUTAN HARUS SESUAI SHEET &quot;DAFTAR DROPDOWN PICKLIST&quot;" xr:uid="{674B7D7B-F953-4E2B-AB7A-5913E7CB963E}">
          <x14:formula1>
            <xm:f>datamaster!$M$3:$M$6</xm:f>
          </x14:formula1>
          <xm:sqref>B18</xm:sqref>
        </x14:dataValidation>
        <x14:dataValidation type="list" allowBlank="1" showInputMessage="1" showErrorMessage="1" errorTitle="ERROR" error="PENGINPUTAN HARUS SESUAI SHEET &quot;DAFTAR DROPDOWN PICKLIST&quot;" xr:uid="{99BA1ED7-FA4C-426D-ACFA-626A2CBBD75B}">
          <x14:formula1>
            <xm:f>datamaster!$P$3:$P$6</xm:f>
          </x14:formula1>
          <xm:sqref>B29</xm:sqref>
        </x14:dataValidation>
        <x14:dataValidation type="list" allowBlank="1" showInputMessage="1" showErrorMessage="1" xr:uid="{00D4806B-61C4-487F-B264-734C6C5D7AF5}">
          <x14:formula1>
            <xm:f>datamaster!$V$3:$V$10</xm:f>
          </x14:formula1>
          <xm:sqref>Z10:Z1048576 AD21:AD1048576</xm:sqref>
        </x14:dataValidation>
        <x14:dataValidation type="list" allowBlank="1" showInputMessage="1" showErrorMessage="1" errorTitle="ERROR" error="PENGINPUTAN HARUS SESUAI SHEET &quot;DAFTAR DROPDOWN PICKLIST&quot;" xr:uid="{06266880-CAFC-4F9F-A6BB-F82C23987BD8}">
          <x14:formula1>
            <xm:f>datamaster!$S$3:$S$11</xm:f>
          </x14:formula1>
          <xm:sqref>R10:R1048576</xm:sqref>
        </x14:dataValidation>
        <x14:dataValidation type="list" allowBlank="1" showInputMessage="1" showErrorMessage="1" xr:uid="{14CEF570-1613-4D9F-A999-2512CE3C5DAC}">
          <x14:formula1>
            <xm:f>datamaster!$S$3:$S$11</xm:f>
          </x14:formula1>
          <xm:sqref>AE21:AE1048576 AA10:AA1048576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BC90-A595-45F7-8BAB-D6A1BB9D2E27}">
  <dimension ref="A1:AN4"/>
  <sheetViews>
    <sheetView workbookViewId="0">
      <selection activeCell="F3" sqref="F3"/>
    </sheetView>
  </sheetViews>
  <sheetFormatPr defaultRowHeight="15.75" x14ac:dyDescent="0.3"/>
  <cols>
    <col min="4" max="4" width="30.59765625" bestFit="1" customWidth="1"/>
    <col min="5" max="5" width="32.296875" bestFit="1" customWidth="1"/>
    <col min="6" max="6" width="30.59765625" bestFit="1" customWidth="1"/>
    <col min="7" max="7" width="28.796875" bestFit="1" customWidth="1"/>
    <col min="8" max="8" width="30.796875" bestFit="1" customWidth="1"/>
    <col min="9" max="9" width="28.69921875" bestFit="1" customWidth="1"/>
    <col min="10" max="10" width="31.296875" bestFit="1" customWidth="1"/>
    <col min="11" max="11" width="28.796875" bestFit="1" customWidth="1"/>
    <col min="12" max="12" width="32.59765625" bestFit="1" customWidth="1"/>
    <col min="13" max="13" width="24.796875" bestFit="1" customWidth="1"/>
    <col min="14" max="14" width="27" bestFit="1" customWidth="1"/>
    <col min="15" max="15" width="22.796875" bestFit="1" customWidth="1"/>
    <col min="16" max="16" width="21.8984375" bestFit="1" customWidth="1"/>
    <col min="17" max="17" width="21.8984375" customWidth="1"/>
    <col min="18" max="18" width="26.5" bestFit="1" customWidth="1"/>
    <col min="19" max="19" width="19.296875" bestFit="1" customWidth="1"/>
    <col min="20" max="20" width="19.59765625" bestFit="1" customWidth="1"/>
    <col min="21" max="21" width="20.59765625" bestFit="1" customWidth="1"/>
    <col min="22" max="22" width="18.69921875" bestFit="1" customWidth="1"/>
    <col min="23" max="23" width="41.69921875" bestFit="1" customWidth="1"/>
    <col min="24" max="24" width="27.296875" bestFit="1" customWidth="1"/>
    <col min="25" max="25" width="36" bestFit="1" customWidth="1"/>
    <col min="26" max="26" width="23.19921875" bestFit="1" customWidth="1"/>
    <col min="27" max="27" width="16.8984375" bestFit="1" customWidth="1"/>
    <col min="28" max="28" width="20.8984375" bestFit="1" customWidth="1"/>
    <col min="29" max="29" width="21.8984375" bestFit="1" customWidth="1"/>
    <col min="30" max="30" width="24.19921875" bestFit="1" customWidth="1"/>
    <col min="31" max="31" width="20.3984375" bestFit="1" customWidth="1"/>
    <col min="32" max="32" width="39.296875" bestFit="1" customWidth="1"/>
    <col min="33" max="33" width="42.09765625" bestFit="1" customWidth="1"/>
    <col min="34" max="36" width="42.09765625" customWidth="1"/>
    <col min="37" max="37" width="34.796875" bestFit="1" customWidth="1"/>
    <col min="38" max="38" width="21.296875" bestFit="1" customWidth="1"/>
    <col min="39" max="39" width="16.8984375" bestFit="1" customWidth="1"/>
    <col min="40" max="40" width="18.59765625" bestFit="1" customWidth="1"/>
  </cols>
  <sheetData>
    <row r="1" spans="1:40" x14ac:dyDescent="0.3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183</v>
      </c>
      <c r="M1" t="s">
        <v>184</v>
      </c>
      <c r="N1" t="s">
        <v>185</v>
      </c>
      <c r="O1" t="s">
        <v>187</v>
      </c>
      <c r="P1" t="s">
        <v>238</v>
      </c>
      <c r="Q1" t="s">
        <v>253</v>
      </c>
      <c r="R1" t="s">
        <v>254</v>
      </c>
      <c r="S1" t="s">
        <v>255</v>
      </c>
      <c r="T1" t="s">
        <v>186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263</v>
      </c>
      <c r="AF1" t="s">
        <v>270</v>
      </c>
      <c r="AG1" t="s">
        <v>271</v>
      </c>
      <c r="AH1" t="s">
        <v>273</v>
      </c>
      <c r="AI1" t="s">
        <v>274</v>
      </c>
      <c r="AJ1" t="s">
        <v>275</v>
      </c>
      <c r="AK1" t="s">
        <v>269</v>
      </c>
      <c r="AL1" s="64" t="s">
        <v>146</v>
      </c>
      <c r="AM1" s="64" t="s">
        <v>147</v>
      </c>
      <c r="AN1" s="64" t="s">
        <v>148</v>
      </c>
    </row>
    <row r="2" spans="1:40" x14ac:dyDescent="0.3">
      <c r="A2" t="s">
        <v>99</v>
      </c>
      <c r="B2">
        <v>1</v>
      </c>
      <c r="C2">
        <f>INDEX(datamaster!A:A,MATCH(objek!B28,datamaster!C:C,0))</f>
        <v>14</v>
      </c>
      <c r="D2" t="str" cm="1">
        <f t="array" aca="1" ref="D2:D4" ca="1">IF(ISBLANK(legalitas_jenis),"",INDIRECT(ADDRESS(ROW(legalitas_jenis),COLUMN(legalitas_jenis),4,1,"objek")&amp;":"&amp;SUBSTITUTE(ADDRESS(1,COLUMN(legalitas_jenis),4),"1","")&amp;(ROW(legalitas_jenis)-2+MATCH(TRUE,ISBLANK(INDIRECT(ADDRESS(ROW(legalitas_jenis),COLUMN(legalitas_jenis),4,1,"objek")&amp;":"&amp;SUBSTITUTE(ADDRESS(1,COLUMN(legalitas_jenis),4),"1","")&amp;"1048576")),0))))</f>
        <v>Grosse Akta</v>
      </c>
      <c r="E2" t="str" cm="1">
        <f t="array" aca="1" ref="E2:E4" ca="1">IF(ISBLANK(legalitas_nomor),"",INDIRECT(ADDRESS(ROW(legalitas_nomor),COLUMN(legalitas_nomor),4,1,"objek")&amp;":"&amp;SUBSTITUTE(ADDRESS(1,COLUMN(legalitas_nomor),4),"1","")&amp;(ROW(legalitas_nomor)-2+MATCH(TRUE,ISBLANK(INDIRECT(ADDRESS(ROW(legalitas_nomor),COLUMN(legalitas_nomor),4,1,"objek")&amp;":"&amp;SUBSTITUTE(ADDRESS(1,COLUMN(legalitas_nomor),4),"1","")&amp;"1048576")),0))))</f>
        <v>1234/GA/2022</v>
      </c>
      <c r="F2" t="str" cm="1">
        <f t="array" aca="1" ref="F2:F4" ca="1">IF(ISBLANK(legalitas_tgl_terbit),"","Date("&amp;INDIRECT(ADDRESS(ROW(legalitas_tgl_terbit),COLUMN(legalitas_tgl_terbit),4,1,"objek")&amp;":"&amp;SUBSTITUTE(ADDRESS(1,COLUMN(legalitas_tgl_terbit),4),"1","")&amp;(ROW(legalitas_tgl_terbit)-2+MATCH(TRUE,ISBLANK(INDIRECT(ADDRESS(ROW(legalitas_tgl_terbit),COLUMN(legalitas_tgl_terbit),4,1,"objek")&amp;":"&amp;SUBSTITUTE(ADDRESS(1,COLUMN(legalitas_tgl_terbit),4),"1","")&amp;"1048576")),0)))&amp;")")</f>
        <v>Date(42368)</v>
      </c>
      <c r="G2" t="str" cm="1">
        <f t="array" aca="1" ref="G2:G4" ca="1">IF(ISBLANK(legalitas_tgl_expired),"","Date("&amp;INDIRECT(ADDRESS(ROW(legalitas_tgl_expired),COLUMN(legalitas_tgl_expired),4,1,"objek")&amp;":"&amp;SUBSTITUTE(ADDRESS(1,COLUMN(legalitas_tgl_expired),4),"1","")&amp;(ROW(legalitas_tgl_expired)-2+MATCH(TRUE,ISBLANK(INDIRECT(ADDRESS(ROW(legalitas_tgl_expired),COLUMN(legalitas_tgl_expired),4,1,"objek")&amp;":"&amp;SUBSTITUTE(ADDRESS(1,COLUMN(legalitas_tgl_expired),4),"1","")&amp;"1048576")),0)))&amp;")")</f>
        <v>Date(55152)</v>
      </c>
      <c r="H2" cm="1">
        <f t="array" aca="1" ref="H2:H4" ca="1">IF(ISBLANK(legalitas_luas_legalitas),"",INDIRECT(ADDRESS(ROW(legalitas_luas_legalitas),COLUMN(legalitas_luas_legalitas),4,1,"objek")&amp;":"&amp;SUBSTITUTE(ADDRESS(1,COLUMN(legalitas_luas_legalitas),4),"1","")&amp;(ROW(legalitas_luas_legalitas)-2+MATCH(TRUE,ISBLANK(INDIRECT(ADDRESS(ROW(legalitas_luas_legalitas),COLUMN(legalitas_luas_legalitas),4,1,"objek")&amp;":"&amp;SUBSTITUTE(ADDRESS(1,COLUMN(legalitas_luas_legalitas),4),"1","")&amp;"1048576")),0))))</f>
        <v>12</v>
      </c>
      <c r="I2" t="str" cm="1">
        <f t="array" aca="1" ref="I2:I4" ca="1">IF(ISBLANK(legalitas_satuan),"",INDIRECT(ADDRESS(ROW(legalitas_satuan),COLUMN(legalitas_satuan),4,1,"objek")&amp;":"&amp;SUBSTITUTE(ADDRESS(1,COLUMN(legalitas_satuan),4),"1","")&amp;(ROW(legalitas_satuan)-2+MATCH(TRUE,ISBLANK(INDIRECT(ADDRESS(ROW(legalitas_satuan),COLUMN(legalitas_satuan),4,1,"objek")&amp;":"&amp;SUBSTITUTE(ADDRESS(1,COLUMN(legalitas_satuan),4),"1","")&amp;"1048576")),0))))</f>
        <v>-</v>
      </c>
      <c r="J2" t="str" cm="1">
        <f t="array" aca="1" ref="J2:J4" ca="1">IF(ISBLANK(legalitas_nama_pemilik),"",INDIRECT(ADDRESS(ROW(legalitas_nama_pemilik),COLUMN(legalitas_nama_pemilik),4,1,"objek")&amp;":"&amp;SUBSTITUTE(ADDRESS(1,COLUMN(legalitas_nama_pemilik),4),"1","")&amp;(ROW(legalitas_nama_pemilik)-2+MATCH(TRUE,ISBLANK(INDIRECT(ADDRESS(ROW(legalitas_nama_pemilik),COLUMN(legalitas_nama_pemilik),4,1,"objek")&amp;":"&amp;SUBSTITUTE(ADDRESS(1,COLUMN(legalitas_nama_pemilik),4),"1","")&amp;"1048576")),0))))</f>
        <v>PT Onasis</v>
      </c>
      <c r="K2" t="str" cm="1">
        <f t="array" aca="1" ref="K2:K4" ca="1">IF(ISBLANK(legalitas_keterangan),"",INDIRECT(ADDRESS(ROW(legalitas_keterangan),COLUMN(legalitas_keterangan),4,1,"objek")&amp;":"&amp;SUBSTITUTE(ADDRESS(1,COLUMN(legalitas_keterangan),4),"1","")&amp;(ROW(legalitas_keterangan)-2+MATCH(TRUE,ISBLANK(INDIRECT(ADDRESS(ROW(legalitas_keterangan),COLUMN(legalitas_keterangan),4,1,"objek")&amp;":"&amp;SUBSTITUTE(ADDRESS(1,COLUMN(legalitas_keterangan),4),"1","")&amp;"1048576")),0))))</f>
        <v>Ket 1</v>
      </c>
      <c r="L2" t="str" cm="1">
        <f t="array" aca="1" ref="L2" ca="1">"array("&amp;_xlfn.TEXTJOIN(",",TRUE,IF(ISBLANK(object_spek_jenis),"",INDEX(datamaster!U3:U10,MATCH(INDIRECT(ADDRESS(ROW(object_spek_jenis),COLUMN(object_spek_jenis),4,1,"objek")&amp;":"&amp;SUBSTITUTE(ADDRESS(1,COLUMN(object_spek_jenis),4),"1","")&amp;(ROW(object_spek_jenis)-2+MATCH(TRUE,ISBLANK(INDIRECT(ADDRESS(ROW(object_spek_jenis),COLUMN(object_spek_jenis),4,1,"objek")&amp;":"&amp;SUBSTITUTE(ADDRESS(1,COLUMN(object_spek_jenis),4),"1","")&amp;"1048576")),0))),datamaster!V3:V10,0))))&amp;")"</f>
        <v>array(2,5,6,7)</v>
      </c>
      <c r="M2" t="str" cm="1">
        <f t="array" aca="1" ref="M2" ca="1">"array("&amp;_xlfn.TEXTJOIN(",",TRUE,IF(ISBLANK(object_spek_satuan),"",INDEX(datamaster!$R$3:$R$11,MATCH(INDIRECT(ADDRESS(ROW(object_spek_satuan),COLUMN(object_spek_satuan),4,1,"objek")&amp;":"&amp;SUBSTITUTE(ADDRESS(1,COLUMN(object_spek_satuan),4),"1","")&amp;(ROW(object_spek_satuan)-2+MATCH(TRUE,ISBLANK(INDIRECT(ADDRESS(ROW(object_spek_satuan),COLUMN(object_spek_satuan),4,1,"objek")&amp;":"&amp;SUBSTITUTE(ADDRESS(1,COLUMN(object_spek_satuan),4),"1","")&amp;"1048576")),0))),datamaster!$S$3:$S$11,0))))&amp;")"</f>
        <v>array(2,5,4,7)</v>
      </c>
      <c r="N2" t="str" cm="1">
        <f t="array" aca="1" ref="N2" ca="1">"array("&amp;_xlfn.TEXTJOIN(",",TRUE,IF(ISBLANK(object_spek_value),"",INDIRECT(ADDRESS(ROW(object_spek_value),COLUMN(object_spek_value),4,1,"objek")&amp;":"&amp;SUBSTITUTE(ADDRESS(1,COLUMN(object_spek_value),4),"1","")&amp;(ROW(object_spek_value)-2+MATCH(TRUE,ISBLANK(INDIRECT(ADDRESS(ROW(object_spek_value),COLUMN(object_spek_value),4,1,"objek")&amp;":"&amp;SUBSTITUTE(ADDRESS(1,COLUMN(object_spek_value),4),"1","")&amp;"1048576")),0)))))&amp;")"</f>
        <v>array(1,2,3,4)</v>
      </c>
      <c r="O2">
        <f>INDEX(datamaster!A3:A56,MATCH(objek!AF10,datamaster!C3:C56,0))</f>
        <v>13</v>
      </c>
      <c r="P2">
        <f>INDEX(datamaster!F3:F4,MATCH(objek!AF11,datamaster!G3:G4,0))</f>
        <v>2</v>
      </c>
      <c r="Q2">
        <f>INDEX(datamaster!I3:I10,MATCH(objek!AF13,datamaster!J3:J10,0))</f>
        <v>3</v>
      </c>
      <c r="R2" t="str">
        <f>IF(ISBLANK(objek!AF12),"","Date("&amp;objek!AF12&amp;")")</f>
        <v>Date(56953)</v>
      </c>
      <c r="S2">
        <f>objek!AF14</f>
        <v>20000</v>
      </c>
      <c r="T2">
        <f>objek!AF15</f>
        <v>0.1</v>
      </c>
      <c r="U2">
        <f>objek!AF16</f>
        <v>18000</v>
      </c>
      <c r="V2">
        <f>objek!AF17</f>
        <v>0</v>
      </c>
      <c r="W2" t="str" cm="1">
        <f t="array" aca="1" ref="W2" ca="1">"array("&amp;_xlfn.TEXTJOIN(",",TRUE,IF(ISBLANK(dp_spek_jenis),"",INDEX(datamaster!U3:U10,MATCH(INDIRECT(ADDRESS(ROW(dp_spek_jenis),COLUMN(dp_spek_jenis),4,1,"objek")&amp;":"&amp;SUBSTITUTE(ADDRESS(1,COLUMN(dp_spek_jenis),4),"1","")&amp;(ROW(dp_spek_jenis)-2+MATCH(TRUE,ISBLANK(INDIRECT(ADDRESS(ROW(dp_spek_jenis),COLUMN(dp_spek_jenis),4,1,"objek")&amp;":"&amp;SUBSTITUTE(ADDRESS(1,COLUMN(dp_spek_jenis),4),"1","")&amp;"1048576")),0))),datamaster!V3:V10,0))))&amp;")"</f>
        <v>array(1,2,3,4)</v>
      </c>
      <c r="X2" t="str" cm="1">
        <f t="array" aca="1" ref="X2" ca="1">"array("&amp;_xlfn.TEXTJOIN(",",TRUE,IF(ISBLANK(dp_spek_satuan),"",INDEX(datamaster!$R$3:$R$11,MATCH(INDIRECT(ADDRESS(ROW(dp_spek_satuan),COLUMN(dp_spek_satuan),4,1,"objek")&amp;":"&amp;SUBSTITUTE(ADDRESS(1,COLUMN(dp_spek_satuan),4),"1","")&amp;(ROW(dp_spek_satuan)-2+MATCH(TRUE,ISBLANK(INDIRECT(ADDRESS(ROW(dp_spek_satuan),COLUMN(dp_spek_satuan),4,1,"objek")&amp;":"&amp;SUBSTITUTE(ADDRESS(1,COLUMN(dp_spek_satuan),4),"1","")&amp;"1048576")),0))),datamaster!$S$3:$S$11,0))))&amp;")"</f>
        <v>array(1,1,4,4)</v>
      </c>
      <c r="Y2" t="str" cm="1">
        <f t="array" aca="1" ref="Y2" ca="1">"array("&amp;_xlfn.TEXTJOIN(",",TRUE,IF(ISBLANK(dp_spek_value1),"",INDIRECT(ADDRESS(ROW(dp_spek_value1),COLUMN(dp_spek_value1),4,1,"objek")&amp;":"&amp;SUBSTITUTE(ADDRESS(1,COLUMN(dp_spek_value1),4),"1","")&amp;(ROW(dp_spek_value1)-2+MATCH(TRUE,ISBLANK(INDIRECT(ADDRESS(ROW(dp_spek_value1),COLUMN(dp_spek_value1),4,1,"objek")&amp;":"&amp;SUBSTITUTE(ADDRESS(1,COLUMN(dp_spek_value1),4),"1","")&amp;"1048576")),0)))))&amp;")"</f>
        <v>array(2020,Indonesia,11,9)</v>
      </c>
      <c r="Z2" t="str" cm="1">
        <f t="array" aca="1" ref="Z2:Z4" ca="1">IF(ISBLANK(rinciannilai_objek),"",INDIRECT(ADDRESS(ROW(rinciannilai_objek),COLUMN(rinciannilai_objek),4,1,"objek")&amp;":"&amp;SUBSTITUTE(ADDRESS(1,COLUMN(rinciannilai_objek),4),"1","")&amp;(ROW(rinciannilai_objek)-2+MATCH(TRUE,ISBLANK(INDIRECT(ADDRESS(ROW(rinciannilai_objek),COLUMN(rinciannilai_objek),4,1,"objek")&amp;":"&amp;SUBSTITUTE(ADDRESS(1,COLUMN(rinciannilai_objek),4),"1","")&amp;"1048576")),0))))</f>
        <v>Tanah Depan</v>
      </c>
      <c r="AA2" cm="1">
        <f t="array" aca="1" ref="AA2:AA4" ca="1">IF(ISBLANK(rinciannilai_luas),"",INDIRECT(ADDRESS(ROW(rinciannilai_luas),COLUMN(rinciannilai_luas),4,1,"objek")&amp;":"&amp;SUBSTITUTE(ADDRESS(1,COLUMN(rinciannilai_luas),4),"1","")&amp;(ROW(rinciannilai_luas)-2+MATCH(TRUE,ISBLANK(INDIRECT(ADDRESS(ROW(rinciannilai_luas),COLUMN(rinciannilai_luas),4,1,"objek")&amp;":"&amp;SUBSTITUTE(ADDRESS(1,COLUMN(rinciannilai_luas),4),"1","")&amp;"1048576")),0))))</f>
        <v>1</v>
      </c>
      <c r="AB2" cm="1">
        <f t="array" aca="1" ref="AB2:AB4" ca="1">IF(ISBLANK(rinciannilai_satuan),"",INDEX(datamaster!R3:R8,MATCH(INDIRECT(ADDRESS(ROW(rinciannilai_satuan),COLUMN(rinciannilai_satuan),4,1,"objek")&amp;":"&amp;SUBSTITUTE(ADDRESS(1,COLUMN(rinciannilai_satuan),4),"1","")&amp;(ROW(rinciannilai_satuan)-2+MATCH(TRUE,ISBLANK(INDIRECT(ADDRESS(ROW(rinciannilai_satuan),COLUMN(rinciannilai_satuan),4,1,"objek")&amp;":"&amp;SUBSTITUTE(ADDRESS(1,COLUMN(rinciannilai_satuan),4),"1","")&amp;"1048576")),0))),datamaster!S4:S9,0)))</f>
        <v>2</v>
      </c>
      <c r="AC2" cm="1">
        <f t="array" aca="1" ref="AC2:AC4" ca="1">IF(ISBLANK(rinciannilai_nilaipasar),"",INDIRECT(ADDRESS(ROW(rinciannilai_nilaipasar),COLUMN(rinciannilai_nilaipasar),4,1,"objek")&amp;":"&amp;SUBSTITUTE(ADDRESS(1,COLUMN(rinciannilai_nilaipasar),4),"1","")&amp;(ROW(rinciannilai_nilaipasar)-2+MATCH(TRUE,ISBLANK(INDIRECT(ADDRESS(ROW(rinciannilai_nilaipasar),COLUMN(rinciannilai_nilaipasar),4,1,"objek")&amp;":"&amp;SUBSTITUTE(ADDRESS(1,COLUMN(rinciannilai_nilaipasar),4),"1","")&amp;"1048576")),0))))</f>
        <v>4000</v>
      </c>
      <c r="AD2" cm="1">
        <f t="array" aca="1" ref="AD2:AD4" ca="1">IF(ISBLANK(rinciannilai_nilailikuidasi),"",INDIRECT(ADDRESS(ROW(rinciannilai_nilailikuidasi),COLUMN(rinciannilai_nilailikuidasi),4,1,"objek")&amp;":"&amp;SUBSTITUTE(ADDRESS(1,COLUMN(rinciannilai_nilailikuidasi),4),"1","")&amp;(ROW(rinciannilai_nilailikuidasi)-2+MATCH(TRUE,ISBLANK(INDIRECT(ADDRESS(ROW(rinciannilai_nilailikuidasi),COLUMN(rinciannilai_nilailikuidasi),4,1,"objek")&amp;":"&amp;SUBSTITUTE(ADDRESS(1,COLUMN(rinciannilai_nilailikuidasi),4),"1","")&amp;"1048576")),0))))</f>
        <v>7000</v>
      </c>
      <c r="AE2" t="str" cm="1">
        <f t="array" aca="1" ref="AE2:AE4" ca="1">IF(ISBLANK(rinciannilai_kategori),"",INDIRECT(ADDRESS(ROW(rinciannilai_kategori),COLUMN(rinciannilai_kategori),4,1,"objek")&amp;":"&amp;SUBSTITUTE(ADDRESS(1,COLUMN(rinciannilai_kategori),4),"1","")&amp;(ROW(rinciannilai_kategori)-2+MATCH(TRUE,ISBLANK(INDIRECT(ADDRESS(ROW(rinciannilai_kategori),COLUMN(rinciannilai_kategori),4,1,"objek")&amp;":"&amp;SUBSTITUTE(ADDRESS(1,COLUMN(rinciannilai_kategori),4),"1","")&amp;"1048576")),0))))</f>
        <v>Tanah</v>
      </c>
      <c r="AF2">
        <f>kesimpulan_pasartotal</f>
        <v>9006</v>
      </c>
      <c r="AG2">
        <f>kesimpulan_likuidasitotal</f>
        <v>15009</v>
      </c>
      <c r="AH2">
        <f>objek!W11</f>
        <v>8</v>
      </c>
      <c r="AI2">
        <f>objek!X11</f>
        <v>7</v>
      </c>
      <c r="AJ2">
        <f>INDEX(datamaster!L3:L6,MATCH(objek!B18,datamaster!M3:M6,0))</f>
        <v>2</v>
      </c>
      <c r="AK2">
        <f>IF(ISBLANK(risk_marketability_val),"",INDEX(datamaster!O3:O6,MATCH(risk_marketability_val,datamaster!P3:P6,0)))</f>
        <v>2</v>
      </c>
      <c r="AL2" t="str">
        <f>IF(ISBLANK(pemanfaatan_val),"",pemanfaatan_val)</f>
        <v>Rumah Tinggal</v>
      </c>
      <c r="AM2">
        <f>IF(ISBLANK(waktu_ekspos_val),"",waktu_ekspos_val)</f>
        <v>7</v>
      </c>
      <c r="AN2">
        <f>IF(ISBLANK(diskon_likuidasi_val),"",diskon_likuidasi_val)</f>
        <v>0.4</v>
      </c>
    </row>
    <row r="3" spans="1:40" x14ac:dyDescent="0.3">
      <c r="D3" t="str">
        <f ca="1"/>
        <v>Sertifikat BKI</v>
      </c>
      <c r="E3" t="str">
        <f ca="1"/>
        <v>555/BKI/2022</v>
      </c>
      <c r="F3" t="str">
        <f ca="1"/>
        <v>Date(37776)</v>
      </c>
      <c r="G3" t="str">
        <f ca="1"/>
        <v>Date(60422)</v>
      </c>
      <c r="H3">
        <f ca="1"/>
        <v>56</v>
      </c>
      <c r="I3" t="str">
        <f ca="1"/>
        <v>m</v>
      </c>
      <c r="J3" t="str">
        <f ca="1"/>
        <v>PT Onitsuka</v>
      </c>
      <c r="K3" t="str">
        <f ca="1"/>
        <v>Ket 2</v>
      </c>
      <c r="O3">
        <f>INDEX(datamaster!A3:A56,MATCH(objek!AG10,datamaster!C3:C56,0))</f>
        <v>15</v>
      </c>
      <c r="P3">
        <f>INDEX(datamaster!F3:F4,MATCH(objek!AG11,datamaster!G3:G4,0))</f>
        <v>1</v>
      </c>
      <c r="Q3" t="e">
        <f>INDEX(datamaster!I3:I10,MATCH(objek!AG3,datamaster!J3:J10,0))</f>
        <v>#N/A</v>
      </c>
      <c r="R3" t="str">
        <f>IF(ISBLANK(objek!AG12),"","Date("&amp;objek!AG12&amp;")")</f>
        <v>Date(56223)</v>
      </c>
      <c r="S3">
        <f>objek!AG14</f>
        <v>15000</v>
      </c>
      <c r="T3">
        <f>objek!AG15</f>
        <v>0.2</v>
      </c>
      <c r="U3">
        <f>objek!AG16</f>
        <v>12000</v>
      </c>
      <c r="V3">
        <f>objek!AG17</f>
        <v>0</v>
      </c>
      <c r="W3" t="str">
        <f ca="1">W2</f>
        <v>array(1,2,3,4)</v>
      </c>
      <c r="X3" t="str">
        <f ca="1">X2</f>
        <v>array(1,1,4,4)</v>
      </c>
      <c r="Y3" t="str" cm="1">
        <f t="array" aca="1" ref="Y3" ca="1">"array("&amp;_xlfn.TEXTJOIN(",",TRUE,IF(ISBLANK(dp_spek_value2),"",INDIRECT(ADDRESS(ROW(dp_spek_value2),COLUMN(dp_spek_value2),4,1,"objek")&amp;":"&amp;SUBSTITUTE(ADDRESS(1,COLUMN(dp_spek_value2),4),"1","")&amp;(ROW(dp_spek_value2)-2+MATCH(TRUE,ISBLANK(INDIRECT(ADDRESS(ROW(dp_spek_value2),COLUMN(dp_spek_value2),4,1,"objek")&amp;":"&amp;SUBSTITUTE(ADDRESS(1,COLUMN(dp_spek_value2),4),"1","")&amp;"1048576")),0)))))&amp;")"</f>
        <v>array(2021,Singapore,22,8)</v>
      </c>
      <c r="Z3" t="str">
        <f ca="1"/>
        <v>Rumah</v>
      </c>
      <c r="AA3">
        <f ca="1"/>
        <v>2</v>
      </c>
      <c r="AB3">
        <f ca="1"/>
        <v>1</v>
      </c>
      <c r="AC3">
        <f ca="1"/>
        <v>5000</v>
      </c>
      <c r="AD3">
        <f ca="1"/>
        <v>8000</v>
      </c>
      <c r="AE3" t="str">
        <f ca="1"/>
        <v>Bangunan</v>
      </c>
    </row>
    <row r="4" spans="1:40" x14ac:dyDescent="0.3">
      <c r="D4" t="str">
        <f ca="1"/>
        <v>Sertifikat Keselamatan</v>
      </c>
      <c r="E4" t="str">
        <f ca="1"/>
        <v>4/SK/2023</v>
      </c>
      <c r="F4" t="str">
        <f ca="1"/>
        <v>Date(33212)</v>
      </c>
      <c r="G4" t="str">
        <f ca="1"/>
        <v>Date(66085)</v>
      </c>
      <c r="H4">
        <f ca="1"/>
        <v>9</v>
      </c>
      <c r="I4" t="str">
        <f ca="1"/>
        <v>m2</v>
      </c>
      <c r="J4" t="str">
        <f ca="1"/>
        <v>PT Osram</v>
      </c>
      <c r="K4" t="str">
        <f ca="1"/>
        <v>Ket 3</v>
      </c>
      <c r="O4">
        <f>INDEX(datamaster!A3:A56,MATCH(objek!AH10,datamaster!C3:C56,0))</f>
        <v>17</v>
      </c>
      <c r="P4">
        <f>INDEX(datamaster!F3:F4,MATCH(objek!AH11,datamaster!G3:G4,0))</f>
        <v>2</v>
      </c>
      <c r="Q4">
        <f>INDEX(datamaster!I3:I10,MATCH(objek!AH13,datamaster!J3:J10,0))</f>
        <v>5</v>
      </c>
      <c r="R4" t="str">
        <f>IF(ISBLANK(objek!AH12),"","Date("&amp;objek!AH12&amp;")")</f>
        <v>Date(57319)</v>
      </c>
      <c r="S4">
        <f>objek!AH14</f>
        <v>16000</v>
      </c>
      <c r="T4">
        <f>objek!AH15</f>
        <v>0.3</v>
      </c>
      <c r="U4">
        <f>objek!AH16</f>
        <v>11200</v>
      </c>
      <c r="V4">
        <f>objek!AH17</f>
        <v>0</v>
      </c>
      <c r="W4" t="str">
        <f ca="1">W3</f>
        <v>array(1,2,3,4)</v>
      </c>
      <c r="X4" t="str">
        <f ca="1">X3</f>
        <v>array(1,1,4,4)</v>
      </c>
      <c r="Y4" t="str" cm="1">
        <f t="array" aca="1" ref="Y4" ca="1">"array("&amp;_xlfn.TEXTJOIN(",",TRUE,IF(ISBLANK(dp_spek_value3),"",INDIRECT(ADDRESS(ROW(dp_spek_value3),COLUMN(dp_spek_value3),4,1,"objek")&amp;":"&amp;SUBSTITUTE(ADDRESS(1,COLUMN(dp_spek_value3),4),"1","")&amp;(ROW(dp_spek_value3)-2+MATCH(TRUE,ISBLANK(INDIRECT(ADDRESS(ROW(dp_spek_value3),COLUMN(dp_spek_value3),4,1,"objek")&amp;":"&amp;SUBSTITUTE(ADDRESS(1,COLUMN(dp_spek_value3),4),"1","")&amp;"1048576")),0)))))&amp;")"</f>
        <v>array(2022,Hongkong,33,7)</v>
      </c>
      <c r="Z4" t="str">
        <f ca="1"/>
        <v>Carport</v>
      </c>
      <c r="AA4">
        <f ca="1"/>
        <v>3</v>
      </c>
      <c r="AB4">
        <f ca="1"/>
        <v>6</v>
      </c>
      <c r="AC4">
        <f ca="1"/>
        <v>6</v>
      </c>
      <c r="AD4">
        <f ca="1"/>
        <v>9</v>
      </c>
      <c r="AE4" t="str">
        <f ca="1"/>
        <v>Sarana Pelengkap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8413-3759-4C23-B768-A3A2DC5F1E02}">
  <dimension ref="A1:AE56"/>
  <sheetViews>
    <sheetView topLeftCell="K1" workbookViewId="0">
      <selection activeCell="T3" sqref="T3"/>
    </sheetView>
  </sheetViews>
  <sheetFormatPr defaultRowHeight="15.75" x14ac:dyDescent="0.3"/>
  <cols>
    <col min="2" max="2" width="10.8984375" bestFit="1" customWidth="1"/>
    <col min="3" max="3" width="28.09765625" bestFit="1" customWidth="1"/>
    <col min="4" max="4" width="28.09765625" customWidth="1"/>
    <col min="22" max="22" width="17.8984375" bestFit="1" customWidth="1"/>
    <col min="25" max="25" width="29.19921875" bestFit="1" customWidth="1"/>
  </cols>
  <sheetData>
    <row r="1" spans="1:31" x14ac:dyDescent="0.3">
      <c r="A1" s="51" t="s">
        <v>105</v>
      </c>
      <c r="F1" s="51" t="s">
        <v>252</v>
      </c>
      <c r="I1" s="77" t="s">
        <v>251</v>
      </c>
      <c r="L1" s="77" t="s">
        <v>276</v>
      </c>
      <c r="M1" s="1"/>
      <c r="O1" s="77" t="s">
        <v>282</v>
      </c>
      <c r="R1" s="77" t="s">
        <v>296</v>
      </c>
      <c r="U1" s="1" t="s">
        <v>286</v>
      </c>
      <c r="X1" s="1" t="s">
        <v>111</v>
      </c>
      <c r="AA1" s="1" t="s">
        <v>133</v>
      </c>
    </row>
    <row r="2" spans="1:31" x14ac:dyDescent="0.3">
      <c r="A2" s="52" t="s">
        <v>82</v>
      </c>
      <c r="B2" s="52" t="s">
        <v>83</v>
      </c>
      <c r="C2" s="52" t="s">
        <v>84</v>
      </c>
      <c r="D2" s="52" t="s">
        <v>139</v>
      </c>
      <c r="F2" s="75" t="s">
        <v>239</v>
      </c>
      <c r="G2" s="75" t="s">
        <v>240</v>
      </c>
      <c r="H2" s="76"/>
      <c r="I2" s="75" t="s">
        <v>239</v>
      </c>
      <c r="J2" s="75" t="s">
        <v>242</v>
      </c>
      <c r="K2" s="1"/>
      <c r="L2" s="75" t="s">
        <v>239</v>
      </c>
      <c r="M2" s="75" t="s">
        <v>277</v>
      </c>
      <c r="O2" s="75" t="s">
        <v>239</v>
      </c>
      <c r="P2" s="75" t="s">
        <v>283</v>
      </c>
      <c r="R2" s="1" t="s">
        <v>239</v>
      </c>
      <c r="S2" s="1" t="s">
        <v>295</v>
      </c>
      <c r="U2" s="50" t="s">
        <v>239</v>
      </c>
      <c r="V2" s="50" t="s">
        <v>287</v>
      </c>
      <c r="X2" s="54" t="s">
        <v>82</v>
      </c>
      <c r="Y2" s="54" t="s">
        <v>112</v>
      </c>
      <c r="AA2" s="50" t="s">
        <v>82</v>
      </c>
      <c r="AB2" s="50" t="s">
        <v>128</v>
      </c>
      <c r="AD2" s="50" t="s">
        <v>82</v>
      </c>
      <c r="AE2" s="50" t="s">
        <v>142</v>
      </c>
    </row>
    <row r="3" spans="1:31" x14ac:dyDescent="0.3">
      <c r="A3" s="2">
        <v>1</v>
      </c>
      <c r="B3" s="2" t="s">
        <v>85</v>
      </c>
      <c r="C3" s="2" t="s">
        <v>188</v>
      </c>
      <c r="D3" s="2" t="s">
        <v>140</v>
      </c>
      <c r="F3" s="2">
        <v>1</v>
      </c>
      <c r="G3" s="2" t="s">
        <v>89</v>
      </c>
      <c r="I3" s="2">
        <v>1</v>
      </c>
      <c r="J3" s="2" t="s">
        <v>243</v>
      </c>
      <c r="L3" s="2">
        <v>1</v>
      </c>
      <c r="M3" s="2" t="s">
        <v>278</v>
      </c>
      <c r="O3" s="2">
        <v>1</v>
      </c>
      <c r="P3" s="2" t="s">
        <v>88</v>
      </c>
      <c r="R3">
        <v>1</v>
      </c>
      <c r="S3" t="s">
        <v>37</v>
      </c>
      <c r="U3">
        <v>1</v>
      </c>
      <c r="V3" t="s">
        <v>165</v>
      </c>
      <c r="X3" s="2">
        <v>1</v>
      </c>
      <c r="Y3" s="2" t="s">
        <v>31</v>
      </c>
      <c r="AA3">
        <v>1</v>
      </c>
      <c r="AB3" t="s">
        <v>17</v>
      </c>
      <c r="AD3">
        <v>1</v>
      </c>
      <c r="AE3" t="s">
        <v>143</v>
      </c>
    </row>
    <row r="4" spans="1:31" x14ac:dyDescent="0.3">
      <c r="A4" s="2">
        <v>2</v>
      </c>
      <c r="B4" s="2" t="s">
        <v>85</v>
      </c>
      <c r="C4" s="2" t="s">
        <v>189</v>
      </c>
      <c r="D4" s="2" t="s">
        <v>140</v>
      </c>
      <c r="F4" s="2">
        <v>2</v>
      </c>
      <c r="G4" s="2" t="s">
        <v>92</v>
      </c>
      <c r="I4" s="2">
        <v>2</v>
      </c>
      <c r="J4" s="2" t="s">
        <v>244</v>
      </c>
      <c r="L4" s="2">
        <v>2</v>
      </c>
      <c r="M4" s="2" t="s">
        <v>279</v>
      </c>
      <c r="O4" s="2">
        <v>2</v>
      </c>
      <c r="P4" s="2" t="s">
        <v>91</v>
      </c>
      <c r="R4">
        <v>2</v>
      </c>
      <c r="S4" t="s">
        <v>90</v>
      </c>
      <c r="U4">
        <v>2</v>
      </c>
      <c r="V4" t="s">
        <v>288</v>
      </c>
      <c r="X4" s="2">
        <v>2</v>
      </c>
      <c r="Y4" s="2" t="s">
        <v>108</v>
      </c>
      <c r="AA4">
        <v>2</v>
      </c>
      <c r="AB4" t="s">
        <v>33</v>
      </c>
      <c r="AD4">
        <v>2</v>
      </c>
      <c r="AE4" t="s">
        <v>106</v>
      </c>
    </row>
    <row r="5" spans="1:31" x14ac:dyDescent="0.3">
      <c r="A5" s="2">
        <v>3</v>
      </c>
      <c r="B5" s="2" t="s">
        <v>86</v>
      </c>
      <c r="C5" s="2" t="s">
        <v>190</v>
      </c>
      <c r="D5" s="2" t="s">
        <v>140</v>
      </c>
      <c r="I5" s="2">
        <v>3</v>
      </c>
      <c r="J5" s="2" t="s">
        <v>245</v>
      </c>
      <c r="L5" s="2">
        <v>3</v>
      </c>
      <c r="M5" s="2" t="s">
        <v>280</v>
      </c>
      <c r="O5" s="2">
        <v>3</v>
      </c>
      <c r="P5" s="2" t="s">
        <v>94</v>
      </c>
      <c r="R5">
        <v>3</v>
      </c>
      <c r="S5" t="s">
        <v>93</v>
      </c>
      <c r="U5">
        <v>3</v>
      </c>
      <c r="V5" t="s">
        <v>289</v>
      </c>
      <c r="X5" s="2">
        <v>3</v>
      </c>
      <c r="Y5" s="2" t="s">
        <v>109</v>
      </c>
      <c r="AA5">
        <v>3</v>
      </c>
      <c r="AB5" t="s">
        <v>34</v>
      </c>
      <c r="AD5">
        <v>3</v>
      </c>
      <c r="AE5" t="s">
        <v>144</v>
      </c>
    </row>
    <row r="6" spans="1:31" x14ac:dyDescent="0.3">
      <c r="A6" s="2">
        <v>4</v>
      </c>
      <c r="B6" s="2" t="s">
        <v>86</v>
      </c>
      <c r="C6" s="2" t="s">
        <v>191</v>
      </c>
      <c r="D6" s="2" t="s">
        <v>140</v>
      </c>
      <c r="I6" s="2">
        <v>4</v>
      </c>
      <c r="J6" s="2" t="s">
        <v>246</v>
      </c>
      <c r="L6" s="2">
        <v>4</v>
      </c>
      <c r="M6" s="2" t="s">
        <v>281</v>
      </c>
      <c r="O6" s="2">
        <v>4</v>
      </c>
      <c r="P6" s="2" t="s">
        <v>95</v>
      </c>
      <c r="R6">
        <v>4</v>
      </c>
      <c r="S6" t="s">
        <v>36</v>
      </c>
      <c r="U6">
        <v>4</v>
      </c>
      <c r="V6" t="s">
        <v>290</v>
      </c>
      <c r="X6" s="2">
        <v>4</v>
      </c>
      <c r="Y6" s="2" t="s">
        <v>110</v>
      </c>
    </row>
    <row r="7" spans="1:31" x14ac:dyDescent="0.3">
      <c r="A7" s="2">
        <v>5</v>
      </c>
      <c r="B7" s="2" t="s">
        <v>86</v>
      </c>
      <c r="C7" s="2" t="s">
        <v>192</v>
      </c>
      <c r="D7" s="2" t="s">
        <v>140</v>
      </c>
      <c r="I7" s="2">
        <v>5</v>
      </c>
      <c r="J7" s="2" t="s">
        <v>247</v>
      </c>
      <c r="R7">
        <v>5</v>
      </c>
      <c r="S7" t="s">
        <v>96</v>
      </c>
      <c r="U7">
        <v>5</v>
      </c>
      <c r="V7" t="s">
        <v>291</v>
      </c>
      <c r="X7" s="2">
        <v>5</v>
      </c>
      <c r="Y7" s="2" t="s">
        <v>104</v>
      </c>
    </row>
    <row r="8" spans="1:31" x14ac:dyDescent="0.3">
      <c r="A8" s="2">
        <v>6</v>
      </c>
      <c r="B8" s="2" t="s">
        <v>86</v>
      </c>
      <c r="C8" s="2" t="s">
        <v>193</v>
      </c>
      <c r="D8" s="2" t="s">
        <v>140</v>
      </c>
      <c r="I8" s="2">
        <v>6</v>
      </c>
      <c r="J8" s="2" t="s">
        <v>248</v>
      </c>
      <c r="R8">
        <v>6</v>
      </c>
      <c r="S8" t="s">
        <v>97</v>
      </c>
      <c r="U8">
        <v>6</v>
      </c>
      <c r="V8" t="s">
        <v>292</v>
      </c>
    </row>
    <row r="9" spans="1:31" x14ac:dyDescent="0.3">
      <c r="A9" s="2">
        <v>7</v>
      </c>
      <c r="B9" s="53" t="s">
        <v>85</v>
      </c>
      <c r="C9" s="2" t="s">
        <v>194</v>
      </c>
      <c r="D9" s="2" t="s">
        <v>141</v>
      </c>
      <c r="I9" s="2">
        <v>7</v>
      </c>
      <c r="J9" s="2" t="s">
        <v>249</v>
      </c>
      <c r="R9">
        <v>7</v>
      </c>
      <c r="S9" t="s">
        <v>98</v>
      </c>
      <c r="U9">
        <v>7</v>
      </c>
      <c r="V9" t="s">
        <v>293</v>
      </c>
    </row>
    <row r="10" spans="1:31" x14ac:dyDescent="0.3">
      <c r="A10" s="2">
        <v>8</v>
      </c>
      <c r="B10" s="53" t="s">
        <v>85</v>
      </c>
      <c r="C10" s="2" t="s">
        <v>195</v>
      </c>
      <c r="D10" s="2" t="s">
        <v>141</v>
      </c>
      <c r="I10" s="2">
        <v>8</v>
      </c>
      <c r="J10" s="2" t="s">
        <v>250</v>
      </c>
      <c r="R10">
        <v>8</v>
      </c>
      <c r="S10" t="s">
        <v>284</v>
      </c>
      <c r="U10">
        <v>8</v>
      </c>
      <c r="V10" t="s">
        <v>294</v>
      </c>
    </row>
    <row r="11" spans="1:31" x14ac:dyDescent="0.3">
      <c r="A11" s="2">
        <v>9</v>
      </c>
      <c r="B11" s="53" t="s">
        <v>85</v>
      </c>
      <c r="C11" s="2" t="s">
        <v>196</v>
      </c>
      <c r="D11" s="2" t="s">
        <v>141</v>
      </c>
      <c r="R11">
        <v>9</v>
      </c>
      <c r="S11" t="s">
        <v>285</v>
      </c>
    </row>
    <row r="12" spans="1:31" x14ac:dyDescent="0.3">
      <c r="A12" s="2">
        <v>11</v>
      </c>
      <c r="B12" s="53" t="s">
        <v>87</v>
      </c>
      <c r="C12" s="53" t="s">
        <v>198</v>
      </c>
      <c r="D12" s="53" t="s">
        <v>140</v>
      </c>
    </row>
    <row r="13" spans="1:31" x14ac:dyDescent="0.3">
      <c r="A13" s="2">
        <v>12</v>
      </c>
      <c r="B13" s="53" t="s">
        <v>87</v>
      </c>
      <c r="C13" s="53" t="s">
        <v>199</v>
      </c>
      <c r="D13" s="53" t="s">
        <v>140</v>
      </c>
    </row>
    <row r="14" spans="1:31" x14ac:dyDescent="0.3">
      <c r="A14" s="2">
        <v>10</v>
      </c>
      <c r="B14" s="53" t="s">
        <v>99</v>
      </c>
      <c r="C14" s="2" t="s">
        <v>197</v>
      </c>
      <c r="D14" s="2"/>
    </row>
    <row r="15" spans="1:31" x14ac:dyDescent="0.3">
      <c r="A15" s="2">
        <v>13</v>
      </c>
      <c r="B15" s="53" t="s">
        <v>99</v>
      </c>
      <c r="C15" s="53" t="s">
        <v>200</v>
      </c>
      <c r="D15" s="53"/>
    </row>
    <row r="16" spans="1:31" x14ac:dyDescent="0.3">
      <c r="A16" s="2">
        <v>14</v>
      </c>
      <c r="B16" s="53" t="s">
        <v>99</v>
      </c>
      <c r="C16" s="53" t="s">
        <v>201</v>
      </c>
      <c r="D16" s="53"/>
    </row>
    <row r="17" spans="1:4" x14ac:dyDescent="0.3">
      <c r="A17" s="2">
        <v>15</v>
      </c>
      <c r="B17" s="53" t="s">
        <v>99</v>
      </c>
      <c r="C17" s="53" t="s">
        <v>202</v>
      </c>
      <c r="D17" s="53"/>
    </row>
    <row r="18" spans="1:4" x14ac:dyDescent="0.3">
      <c r="A18" s="2">
        <v>16</v>
      </c>
      <c r="B18" s="53" t="s">
        <v>99</v>
      </c>
      <c r="C18" s="53" t="s">
        <v>203</v>
      </c>
      <c r="D18" s="53"/>
    </row>
    <row r="19" spans="1:4" x14ac:dyDescent="0.3">
      <c r="A19" s="2">
        <v>17</v>
      </c>
      <c r="B19" s="53" t="s">
        <v>99</v>
      </c>
      <c r="C19" s="53" t="s">
        <v>204</v>
      </c>
      <c r="D19" s="53"/>
    </row>
    <row r="20" spans="1:4" x14ac:dyDescent="0.3">
      <c r="A20" s="2">
        <v>18</v>
      </c>
      <c r="B20" s="53" t="s">
        <v>99</v>
      </c>
      <c r="C20" s="53" t="s">
        <v>205</v>
      </c>
      <c r="D20" s="53"/>
    </row>
    <row r="21" spans="1:4" x14ac:dyDescent="0.3">
      <c r="A21" s="2">
        <v>19</v>
      </c>
      <c r="B21" s="53" t="s">
        <v>99</v>
      </c>
      <c r="C21" s="53" t="s">
        <v>206</v>
      </c>
      <c r="D21" s="53"/>
    </row>
    <row r="22" spans="1:4" x14ac:dyDescent="0.3">
      <c r="A22" s="2">
        <v>20</v>
      </c>
      <c r="B22" s="53" t="s">
        <v>99</v>
      </c>
      <c r="C22" s="53" t="s">
        <v>207</v>
      </c>
      <c r="D22" s="53"/>
    </row>
    <row r="23" spans="1:4" x14ac:dyDescent="0.3">
      <c r="A23" s="2">
        <v>21</v>
      </c>
      <c r="B23" s="53" t="s">
        <v>99</v>
      </c>
      <c r="C23" s="53" t="s">
        <v>208</v>
      </c>
      <c r="D23" s="53"/>
    </row>
    <row r="24" spans="1:4" x14ac:dyDescent="0.3">
      <c r="A24" s="2">
        <v>22</v>
      </c>
      <c r="B24" s="53" t="s">
        <v>99</v>
      </c>
      <c r="C24" s="53" t="s">
        <v>209</v>
      </c>
      <c r="D24" s="53"/>
    </row>
    <row r="25" spans="1:4" x14ac:dyDescent="0.3">
      <c r="A25" s="2">
        <v>23</v>
      </c>
      <c r="B25" s="53" t="s">
        <v>99</v>
      </c>
      <c r="C25" s="53" t="s">
        <v>210</v>
      </c>
      <c r="D25" s="53"/>
    </row>
    <row r="26" spans="1:4" x14ac:dyDescent="0.3">
      <c r="A26" s="2">
        <v>24</v>
      </c>
      <c r="B26" s="53" t="s">
        <v>99</v>
      </c>
      <c r="C26" s="53" t="s">
        <v>211</v>
      </c>
      <c r="D26" s="53"/>
    </row>
    <row r="27" spans="1:4" x14ac:dyDescent="0.3">
      <c r="A27" s="2">
        <v>25</v>
      </c>
      <c r="B27" s="53" t="s">
        <v>99</v>
      </c>
      <c r="C27" s="53" t="s">
        <v>212</v>
      </c>
      <c r="D27" s="53"/>
    </row>
    <row r="28" spans="1:4" x14ac:dyDescent="0.3">
      <c r="A28" s="2">
        <v>26</v>
      </c>
      <c r="B28" s="53" t="s">
        <v>99</v>
      </c>
      <c r="C28" s="53" t="s">
        <v>213</v>
      </c>
      <c r="D28" s="53"/>
    </row>
    <row r="29" spans="1:4" x14ac:dyDescent="0.3">
      <c r="A29" s="2">
        <v>27</v>
      </c>
      <c r="B29" s="53" t="s">
        <v>99</v>
      </c>
      <c r="C29" s="53" t="s">
        <v>214</v>
      </c>
      <c r="D29" s="53"/>
    </row>
    <row r="30" spans="1:4" x14ac:dyDescent="0.3">
      <c r="A30" s="2">
        <v>28</v>
      </c>
      <c r="B30" s="53" t="s">
        <v>99</v>
      </c>
      <c r="C30" s="53" t="s">
        <v>215</v>
      </c>
      <c r="D30" s="53"/>
    </row>
    <row r="31" spans="1:4" x14ac:dyDescent="0.3">
      <c r="A31" s="2">
        <v>29</v>
      </c>
      <c r="B31" s="53" t="s">
        <v>99</v>
      </c>
      <c r="C31" s="53" t="s">
        <v>216</v>
      </c>
      <c r="D31" s="53"/>
    </row>
    <row r="32" spans="1:4" x14ac:dyDescent="0.3">
      <c r="A32" s="2">
        <v>30</v>
      </c>
      <c r="B32" s="53" t="s">
        <v>99</v>
      </c>
      <c r="C32" s="53" t="s">
        <v>101</v>
      </c>
      <c r="D32" s="53"/>
    </row>
    <row r="33" spans="1:4" x14ac:dyDescent="0.3">
      <c r="A33" s="2">
        <v>31</v>
      </c>
      <c r="B33" s="53" t="s">
        <v>99</v>
      </c>
      <c r="C33" s="53" t="s">
        <v>102</v>
      </c>
      <c r="D33" s="53"/>
    </row>
    <row r="34" spans="1:4" x14ac:dyDescent="0.3">
      <c r="A34" s="2">
        <v>32</v>
      </c>
      <c r="B34" s="53" t="s">
        <v>99</v>
      </c>
      <c r="C34" s="53" t="s">
        <v>103</v>
      </c>
      <c r="D34" s="53"/>
    </row>
    <row r="35" spans="1:4" x14ac:dyDescent="0.3">
      <c r="A35" s="2">
        <v>33</v>
      </c>
      <c r="B35" s="53" t="s">
        <v>99</v>
      </c>
      <c r="C35" s="53" t="s">
        <v>217</v>
      </c>
      <c r="D35" s="53"/>
    </row>
    <row r="36" spans="1:4" x14ac:dyDescent="0.3">
      <c r="A36" s="2">
        <v>34</v>
      </c>
      <c r="B36" s="53" t="s">
        <v>99</v>
      </c>
      <c r="C36" s="53" t="s">
        <v>218</v>
      </c>
      <c r="D36" s="53"/>
    </row>
    <row r="37" spans="1:4" x14ac:dyDescent="0.3">
      <c r="A37" s="2">
        <v>35</v>
      </c>
      <c r="B37" s="53" t="s">
        <v>99</v>
      </c>
      <c r="C37" s="53" t="s">
        <v>219</v>
      </c>
      <c r="D37" s="53"/>
    </row>
    <row r="38" spans="1:4" x14ac:dyDescent="0.3">
      <c r="A38" s="2">
        <v>36</v>
      </c>
      <c r="B38" s="53" t="s">
        <v>99</v>
      </c>
      <c r="C38" s="53" t="s">
        <v>220</v>
      </c>
      <c r="D38" s="53"/>
    </row>
    <row r="39" spans="1:4" x14ac:dyDescent="0.3">
      <c r="A39" s="2">
        <v>37</v>
      </c>
      <c r="B39" s="53" t="s">
        <v>99</v>
      </c>
      <c r="C39" s="53" t="s">
        <v>221</v>
      </c>
      <c r="D39" s="53"/>
    </row>
    <row r="40" spans="1:4" x14ac:dyDescent="0.3">
      <c r="A40" s="2">
        <v>38</v>
      </c>
      <c r="B40" s="53" t="s">
        <v>99</v>
      </c>
      <c r="C40" s="53" t="s">
        <v>222</v>
      </c>
      <c r="D40" s="53"/>
    </row>
    <row r="41" spans="1:4" x14ac:dyDescent="0.3">
      <c r="A41" s="2">
        <v>39</v>
      </c>
      <c r="B41" s="53" t="s">
        <v>99</v>
      </c>
      <c r="C41" s="53" t="s">
        <v>223</v>
      </c>
      <c r="D41" s="53"/>
    </row>
    <row r="42" spans="1:4" x14ac:dyDescent="0.3">
      <c r="A42" s="2">
        <v>40</v>
      </c>
      <c r="B42" s="53" t="s">
        <v>99</v>
      </c>
      <c r="C42" s="53" t="s">
        <v>224</v>
      </c>
      <c r="D42" s="53"/>
    </row>
    <row r="43" spans="1:4" x14ac:dyDescent="0.3">
      <c r="A43" s="2">
        <v>41</v>
      </c>
      <c r="B43" s="53" t="s">
        <v>99</v>
      </c>
      <c r="C43" s="53" t="s">
        <v>225</v>
      </c>
      <c r="D43" s="53"/>
    </row>
    <row r="44" spans="1:4" x14ac:dyDescent="0.3">
      <c r="A44" s="2">
        <v>42</v>
      </c>
      <c r="B44" s="53" t="s">
        <v>99</v>
      </c>
      <c r="C44" s="53" t="s">
        <v>226</v>
      </c>
      <c r="D44" s="53"/>
    </row>
    <row r="45" spans="1:4" x14ac:dyDescent="0.3">
      <c r="A45" s="2">
        <v>43</v>
      </c>
      <c r="B45" s="53" t="s">
        <v>99</v>
      </c>
      <c r="C45" s="53" t="s">
        <v>227</v>
      </c>
      <c r="D45" s="53"/>
    </row>
    <row r="46" spans="1:4" x14ac:dyDescent="0.3">
      <c r="A46" s="2">
        <v>44</v>
      </c>
      <c r="B46" s="53" t="s">
        <v>99</v>
      </c>
      <c r="C46" s="53" t="s">
        <v>228</v>
      </c>
      <c r="D46" s="53"/>
    </row>
    <row r="47" spans="1:4" x14ac:dyDescent="0.3">
      <c r="A47" s="2">
        <v>45</v>
      </c>
      <c r="B47" s="53" t="s">
        <v>99</v>
      </c>
      <c r="C47" s="53" t="s">
        <v>229</v>
      </c>
      <c r="D47" s="53"/>
    </row>
    <row r="48" spans="1:4" x14ac:dyDescent="0.3">
      <c r="A48" s="2">
        <v>46</v>
      </c>
      <c r="B48" s="53" t="s">
        <v>99</v>
      </c>
      <c r="C48" s="53" t="s">
        <v>230</v>
      </c>
      <c r="D48" s="53"/>
    </row>
    <row r="49" spans="1:4" x14ac:dyDescent="0.3">
      <c r="A49" s="2">
        <v>47</v>
      </c>
      <c r="B49" s="53" t="s">
        <v>99</v>
      </c>
      <c r="C49" s="53" t="s">
        <v>231</v>
      </c>
      <c r="D49" s="53"/>
    </row>
    <row r="50" spans="1:4" x14ac:dyDescent="0.3">
      <c r="A50" s="2">
        <v>48</v>
      </c>
      <c r="B50" s="53" t="s">
        <v>99</v>
      </c>
      <c r="C50" s="53" t="s">
        <v>232</v>
      </c>
      <c r="D50" s="53"/>
    </row>
    <row r="51" spans="1:4" x14ac:dyDescent="0.3">
      <c r="A51" s="2">
        <v>49</v>
      </c>
      <c r="B51" s="53" t="s">
        <v>99</v>
      </c>
      <c r="C51" s="53" t="s">
        <v>233</v>
      </c>
      <c r="D51" s="53"/>
    </row>
    <row r="52" spans="1:4" x14ac:dyDescent="0.3">
      <c r="A52" s="2">
        <v>50</v>
      </c>
      <c r="B52" s="53" t="s">
        <v>99</v>
      </c>
      <c r="C52" s="53" t="s">
        <v>234</v>
      </c>
      <c r="D52" s="53"/>
    </row>
    <row r="53" spans="1:4" x14ac:dyDescent="0.3">
      <c r="A53" s="2">
        <v>51</v>
      </c>
      <c r="B53" s="53" t="s">
        <v>99</v>
      </c>
      <c r="C53" s="53" t="s">
        <v>235</v>
      </c>
      <c r="D53" s="53"/>
    </row>
    <row r="54" spans="1:4" x14ac:dyDescent="0.3">
      <c r="A54" s="2">
        <v>52</v>
      </c>
      <c r="B54" s="53" t="s">
        <v>99</v>
      </c>
      <c r="C54" s="53" t="s">
        <v>236</v>
      </c>
      <c r="D54" s="53"/>
    </row>
    <row r="55" spans="1:4" x14ac:dyDescent="0.3">
      <c r="A55" s="2">
        <v>53</v>
      </c>
      <c r="B55" s="53" t="s">
        <v>99</v>
      </c>
      <c r="C55" s="53" t="s">
        <v>237</v>
      </c>
      <c r="D55" s="53"/>
    </row>
    <row r="56" spans="1:4" x14ac:dyDescent="0.3">
      <c r="A56" s="2">
        <v>54</v>
      </c>
      <c r="B56" s="53" t="s">
        <v>99</v>
      </c>
      <c r="C56" s="53" t="s">
        <v>104</v>
      </c>
      <c r="D56" s="5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2D85-E779-4FB0-93DB-5FC99BC6647B}">
  <dimension ref="D5:F57"/>
  <sheetViews>
    <sheetView workbookViewId="0"/>
  </sheetViews>
  <sheetFormatPr defaultRowHeight="15.75" x14ac:dyDescent="0.3"/>
  <cols>
    <col min="4" max="4" width="14.09765625" customWidth="1"/>
    <col min="5" max="5" width="55.3984375" customWidth="1"/>
    <col min="6" max="6" width="21.69921875" customWidth="1"/>
  </cols>
  <sheetData>
    <row r="5" spans="4:6" ht="17.55" x14ac:dyDescent="0.3">
      <c r="E5" s="12" t="s">
        <v>39</v>
      </c>
    </row>
    <row r="6" spans="4:6" x14ac:dyDescent="0.3">
      <c r="E6" s="13" t="s">
        <v>40</v>
      </c>
    </row>
    <row r="7" spans="4:6" ht="16.350000000000001" thickBot="1" x14ac:dyDescent="0.35">
      <c r="D7" s="14"/>
    </row>
    <row r="8" spans="4:6" ht="26.65" x14ac:dyDescent="0.3">
      <c r="D8" s="15" t="s">
        <v>41</v>
      </c>
      <c r="E8" s="16" t="s">
        <v>30</v>
      </c>
      <c r="F8" s="17"/>
    </row>
    <row r="9" spans="4:6" x14ac:dyDescent="0.3">
      <c r="D9" s="18" t="s">
        <v>42</v>
      </c>
      <c r="E9" s="19" t="s">
        <v>30</v>
      </c>
      <c r="F9" s="20"/>
    </row>
    <row r="10" spans="4:6" x14ac:dyDescent="0.3">
      <c r="D10" s="18" t="s">
        <v>43</v>
      </c>
      <c r="E10" s="19" t="s">
        <v>30</v>
      </c>
      <c r="F10" s="21"/>
    </row>
    <row r="11" spans="4:6" ht="16.350000000000001" thickBot="1" x14ac:dyDescent="0.35">
      <c r="D11" s="22" t="s">
        <v>44</v>
      </c>
      <c r="E11" s="23" t="s">
        <v>30</v>
      </c>
      <c r="F11" s="24"/>
    </row>
    <row r="12" spans="4:6" x14ac:dyDescent="0.3">
      <c r="D12" s="25"/>
    </row>
    <row r="13" spans="4:6" ht="53.85" thickBot="1" x14ac:dyDescent="0.35">
      <c r="D13" s="26" t="s">
        <v>45</v>
      </c>
    </row>
    <row r="14" spans="4:6" x14ac:dyDescent="0.3">
      <c r="D14" s="93" t="s">
        <v>46</v>
      </c>
      <c r="E14" s="93" t="s">
        <v>47</v>
      </c>
      <c r="F14" s="27" t="s">
        <v>28</v>
      </c>
    </row>
    <row r="15" spans="4:6" ht="23.6" thickBot="1" x14ac:dyDescent="0.35">
      <c r="D15" s="94"/>
      <c r="E15" s="94"/>
      <c r="F15" s="28" t="s">
        <v>48</v>
      </c>
    </row>
    <row r="16" spans="4:6" ht="16.350000000000001" thickBot="1" x14ac:dyDescent="0.35">
      <c r="D16" s="29">
        <v>1</v>
      </c>
      <c r="E16" s="30" t="s">
        <v>29</v>
      </c>
      <c r="F16" s="31"/>
    </row>
    <row r="17" spans="4:6" ht="16.350000000000001" thickBot="1" x14ac:dyDescent="0.35">
      <c r="D17" s="29">
        <v>2</v>
      </c>
      <c r="E17" s="30" t="s">
        <v>49</v>
      </c>
      <c r="F17" s="31"/>
    </row>
    <row r="18" spans="4:6" ht="16.350000000000001" thickBot="1" x14ac:dyDescent="0.35">
      <c r="D18" s="29">
        <v>3</v>
      </c>
      <c r="E18" s="30" t="s">
        <v>50</v>
      </c>
      <c r="F18" s="31"/>
    </row>
    <row r="19" spans="4:6" ht="23.6" thickBot="1" x14ac:dyDescent="0.35">
      <c r="D19" s="29">
        <v>4</v>
      </c>
      <c r="E19" s="30" t="s">
        <v>51</v>
      </c>
      <c r="F19" s="31"/>
    </row>
    <row r="20" spans="4:6" ht="16.350000000000001" thickBot="1" x14ac:dyDescent="0.35">
      <c r="D20" s="29">
        <v>5</v>
      </c>
      <c r="E20" s="30" t="s">
        <v>52</v>
      </c>
      <c r="F20" s="31"/>
    </row>
    <row r="21" spans="4:6" ht="16.350000000000001" thickBot="1" x14ac:dyDescent="0.35">
      <c r="D21" s="29">
        <v>6</v>
      </c>
      <c r="E21" s="30" t="s">
        <v>53</v>
      </c>
      <c r="F21" s="31"/>
    </row>
    <row r="22" spans="4:6" ht="23.6" thickBot="1" x14ac:dyDescent="0.35">
      <c r="D22" s="29">
        <v>7</v>
      </c>
      <c r="E22" s="30" t="s">
        <v>54</v>
      </c>
      <c r="F22" s="31"/>
    </row>
    <row r="23" spans="4:6" ht="16.350000000000001" thickBot="1" x14ac:dyDescent="0.35">
      <c r="D23" s="29">
        <v>8</v>
      </c>
      <c r="E23" s="30" t="s">
        <v>25</v>
      </c>
      <c r="F23" s="31"/>
    </row>
    <row r="24" spans="4:6" ht="16.350000000000001" thickBot="1" x14ac:dyDescent="0.35">
      <c r="D24" s="29">
        <v>9</v>
      </c>
      <c r="E24" s="30" t="s">
        <v>55</v>
      </c>
      <c r="F24" s="31"/>
    </row>
    <row r="25" spans="4:6" ht="16.350000000000001" thickBot="1" x14ac:dyDescent="0.35">
      <c r="D25" s="29">
        <v>10</v>
      </c>
      <c r="E25" s="30" t="s">
        <v>56</v>
      </c>
      <c r="F25" s="31"/>
    </row>
    <row r="26" spans="4:6" ht="16.350000000000001" thickBot="1" x14ac:dyDescent="0.35">
      <c r="D26" s="29">
        <v>11</v>
      </c>
      <c r="E26" s="30" t="s">
        <v>57</v>
      </c>
      <c r="F26" s="31"/>
    </row>
    <row r="27" spans="4:6" ht="16.350000000000001" thickBot="1" x14ac:dyDescent="0.35">
      <c r="D27" s="29">
        <v>12</v>
      </c>
      <c r="E27" s="30" t="s">
        <v>24</v>
      </c>
      <c r="F27" s="31"/>
    </row>
    <row r="28" spans="4:6" ht="16.350000000000001" thickBot="1" x14ac:dyDescent="0.35">
      <c r="D28" s="29">
        <v>13</v>
      </c>
      <c r="E28" s="30" t="s">
        <v>58</v>
      </c>
      <c r="F28" s="31"/>
    </row>
    <row r="29" spans="4:6" ht="16.350000000000001" thickBot="1" x14ac:dyDescent="0.35">
      <c r="D29" s="29">
        <v>14</v>
      </c>
      <c r="E29" s="30" t="s">
        <v>59</v>
      </c>
      <c r="F29" s="31"/>
    </row>
    <row r="30" spans="4:6" ht="16.350000000000001" thickBot="1" x14ac:dyDescent="0.35">
      <c r="D30" s="29">
        <v>15</v>
      </c>
      <c r="E30" s="30" t="s">
        <v>60</v>
      </c>
      <c r="F30" s="31"/>
    </row>
    <row r="31" spans="4:6" ht="16.350000000000001" thickBot="1" x14ac:dyDescent="0.35">
      <c r="D31" s="29">
        <v>16</v>
      </c>
      <c r="E31" s="30" t="s">
        <v>61</v>
      </c>
      <c r="F31" s="31"/>
    </row>
    <row r="32" spans="4:6" ht="16.350000000000001" thickBot="1" x14ac:dyDescent="0.35">
      <c r="D32" s="29">
        <v>17</v>
      </c>
      <c r="E32" s="30" t="s">
        <v>62</v>
      </c>
      <c r="F32" s="31"/>
    </row>
    <row r="33" spans="4:6" ht="16.350000000000001" thickBot="1" x14ac:dyDescent="0.35">
      <c r="D33" s="29">
        <v>18</v>
      </c>
      <c r="E33" s="30" t="s">
        <v>63</v>
      </c>
      <c r="F33" s="31"/>
    </row>
    <row r="34" spans="4:6" ht="16.350000000000001" thickBot="1" x14ac:dyDescent="0.35">
      <c r="D34" s="29">
        <v>19</v>
      </c>
      <c r="E34" s="30" t="s">
        <v>64</v>
      </c>
      <c r="F34" s="31"/>
    </row>
    <row r="35" spans="4:6" ht="16.350000000000001" thickBot="1" x14ac:dyDescent="0.35">
      <c r="D35" s="29">
        <v>20</v>
      </c>
      <c r="E35" s="30" t="s">
        <v>65</v>
      </c>
      <c r="F35" s="31"/>
    </row>
    <row r="36" spans="4:6" ht="16.350000000000001" thickBot="1" x14ac:dyDescent="0.35">
      <c r="D36" s="29">
        <v>21</v>
      </c>
      <c r="E36" s="30" t="s">
        <v>66</v>
      </c>
      <c r="F36" s="31"/>
    </row>
    <row r="37" spans="4:6" ht="16.350000000000001" thickBot="1" x14ac:dyDescent="0.35">
      <c r="D37" s="29">
        <v>22</v>
      </c>
      <c r="E37" s="30" t="s">
        <v>67</v>
      </c>
      <c r="F37" s="31"/>
    </row>
    <row r="38" spans="4:6" ht="16.350000000000001" thickBot="1" x14ac:dyDescent="0.35">
      <c r="D38" s="29">
        <v>23</v>
      </c>
      <c r="E38" s="30" t="s">
        <v>68</v>
      </c>
      <c r="F38" s="31"/>
    </row>
    <row r="39" spans="4:6" ht="16.350000000000001" thickBot="1" x14ac:dyDescent="0.35">
      <c r="D39" s="29">
        <v>24</v>
      </c>
      <c r="E39" s="30" t="s">
        <v>69</v>
      </c>
      <c r="F39" s="31"/>
    </row>
    <row r="40" spans="4:6" ht="16.350000000000001" thickBot="1" x14ac:dyDescent="0.35">
      <c r="D40" s="29">
        <v>25</v>
      </c>
      <c r="E40" s="30" t="s">
        <v>70</v>
      </c>
      <c r="F40" s="31"/>
    </row>
    <row r="41" spans="4:6" ht="16.350000000000001" thickBot="1" x14ac:dyDescent="0.35">
      <c r="D41" s="29">
        <v>26</v>
      </c>
      <c r="E41" s="30" t="s">
        <v>71</v>
      </c>
      <c r="F41" s="31"/>
    </row>
    <row r="42" spans="4:6" ht="16.350000000000001" thickBot="1" x14ac:dyDescent="0.35">
      <c r="D42" s="29">
        <v>27</v>
      </c>
      <c r="E42" s="30" t="s">
        <v>72</v>
      </c>
      <c r="F42" s="31"/>
    </row>
    <row r="43" spans="4:6" ht="16.350000000000001" thickBot="1" x14ac:dyDescent="0.35">
      <c r="D43" s="29"/>
      <c r="E43" s="30" t="s">
        <v>73</v>
      </c>
      <c r="F43" s="31"/>
    </row>
    <row r="44" spans="4:6" ht="16.350000000000001" thickBot="1" x14ac:dyDescent="0.35">
      <c r="D44" s="29">
        <v>28</v>
      </c>
      <c r="E44" s="30" t="s">
        <v>74</v>
      </c>
      <c r="F44" s="31"/>
    </row>
    <row r="45" spans="4:6" ht="16.350000000000001" thickBot="1" x14ac:dyDescent="0.35">
      <c r="D45" s="29">
        <v>29</v>
      </c>
      <c r="E45" s="30" t="s">
        <v>75</v>
      </c>
      <c r="F45" s="31"/>
    </row>
    <row r="46" spans="4:6" ht="16.350000000000001" thickBot="1" x14ac:dyDescent="0.35">
      <c r="D46" s="29">
        <v>30</v>
      </c>
      <c r="E46" s="30" t="s">
        <v>76</v>
      </c>
      <c r="F46" s="31"/>
    </row>
    <row r="47" spans="4:6" x14ac:dyDescent="0.3">
      <c r="D47" s="26"/>
    </row>
    <row r="48" spans="4:6" x14ac:dyDescent="0.3">
      <c r="D48" s="26"/>
    </row>
    <row r="49" spans="4:6" x14ac:dyDescent="0.3">
      <c r="D49" t="s">
        <v>77</v>
      </c>
      <c r="E49" s="26"/>
    </row>
    <row r="50" spans="4:6" x14ac:dyDescent="0.3">
      <c r="D50" s="26"/>
    </row>
    <row r="51" spans="4:6" x14ac:dyDescent="0.3">
      <c r="D51" s="26"/>
    </row>
    <row r="52" spans="4:6" x14ac:dyDescent="0.3">
      <c r="D52" s="26"/>
    </row>
    <row r="53" spans="4:6" x14ac:dyDescent="0.3">
      <c r="D53" s="26"/>
    </row>
    <row r="54" spans="4:6" x14ac:dyDescent="0.3">
      <c r="D54" s="26"/>
    </row>
    <row r="55" spans="4:6" x14ac:dyDescent="0.3">
      <c r="D55" s="26"/>
    </row>
    <row r="56" spans="4:6" ht="26.65" x14ac:dyDescent="0.3">
      <c r="D56" s="32" t="s">
        <v>78</v>
      </c>
      <c r="E56" s="32" t="s">
        <v>78</v>
      </c>
      <c r="F56" s="32" t="s">
        <v>78</v>
      </c>
    </row>
    <row r="57" spans="4:6" ht="26.65" x14ac:dyDescent="0.3">
      <c r="D57" s="33" t="s">
        <v>79</v>
      </c>
      <c r="E57" s="33" t="s">
        <v>80</v>
      </c>
      <c r="F57" s="33" t="s">
        <v>81</v>
      </c>
    </row>
  </sheetData>
  <mergeCells count="2">
    <mergeCell ref="D14:D15"/>
    <mergeCell ref="E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49</vt:i4>
      </vt:variant>
    </vt:vector>
  </HeadingPairs>
  <TitlesOfParts>
    <vt:vector size="53" baseType="lpstr">
      <vt:lpstr>objek</vt:lpstr>
      <vt:lpstr>parsed</vt:lpstr>
      <vt:lpstr>datamaster</vt:lpstr>
      <vt:lpstr>Sheet6</vt:lpstr>
      <vt:lpstr>diskon_likuidasi_val</vt:lpstr>
      <vt:lpstr>dp_spek_jenis</vt:lpstr>
      <vt:lpstr>dp_spek_satuan</vt:lpstr>
      <vt:lpstr>dp_spek_value1</vt:lpstr>
      <vt:lpstr>dp_spek_value2</vt:lpstr>
      <vt:lpstr>dp_spek_value3</vt:lpstr>
      <vt:lpstr>dp1_discount</vt:lpstr>
      <vt:lpstr>dp1_harga</vt:lpstr>
      <vt:lpstr>dp1_jenisdata_val</vt:lpstr>
      <vt:lpstr>dp1_jenisobjek_val</vt:lpstr>
      <vt:lpstr>dp1_nilaiobjek</vt:lpstr>
      <vt:lpstr>dp1_nilaitanah</vt:lpstr>
      <vt:lpstr>dp1_tgl_penawaran</vt:lpstr>
      <vt:lpstr>dp2_discount</vt:lpstr>
      <vt:lpstr>dp2_harga</vt:lpstr>
      <vt:lpstr>dp2_jenisdata_val</vt:lpstr>
      <vt:lpstr>dp2_jenisobjek_val</vt:lpstr>
      <vt:lpstr>dp2_nilaiobjek</vt:lpstr>
      <vt:lpstr>dp2_nilaitanah</vt:lpstr>
      <vt:lpstr>dp2_tgl_penawaran</vt:lpstr>
      <vt:lpstr>dp3_discount</vt:lpstr>
      <vt:lpstr>dp3_harga</vt:lpstr>
      <vt:lpstr>dp3_jenisdata_val</vt:lpstr>
      <vt:lpstr>dp3_jenisobjek_val</vt:lpstr>
      <vt:lpstr>dp3_nilaiobjek</vt:lpstr>
      <vt:lpstr>dp3_nilaitanah</vt:lpstr>
      <vt:lpstr>dp3_tgl_penawaran</vt:lpstr>
      <vt:lpstr>kesimpulan_likuidasitotal</vt:lpstr>
      <vt:lpstr>kesimpulan_pasartotal</vt:lpstr>
      <vt:lpstr>legalitas_jenis</vt:lpstr>
      <vt:lpstr>legalitas_keterangan</vt:lpstr>
      <vt:lpstr>legalitas_luas_legalitas</vt:lpstr>
      <vt:lpstr>legalitas_nama_pemilik</vt:lpstr>
      <vt:lpstr>legalitas_nomor</vt:lpstr>
      <vt:lpstr>legalitas_satuan</vt:lpstr>
      <vt:lpstr>legalitas_tgl_expired</vt:lpstr>
      <vt:lpstr>legalitas_tgl_terbit</vt:lpstr>
      <vt:lpstr>object_spek_jenis</vt:lpstr>
      <vt:lpstr>object_spek_satuan</vt:lpstr>
      <vt:lpstr>object_spek_value</vt:lpstr>
      <vt:lpstr>pemanfaatan_val</vt:lpstr>
      <vt:lpstr>rinciannilai_kategori</vt:lpstr>
      <vt:lpstr>rinciannilai_luas</vt:lpstr>
      <vt:lpstr>rinciannilai_nilailikuidasi</vt:lpstr>
      <vt:lpstr>rinciannilai_nilaipasar</vt:lpstr>
      <vt:lpstr>rinciannilai_objek</vt:lpstr>
      <vt:lpstr>rinciannilai_satuan</vt:lpstr>
      <vt:lpstr>risk_marketability_val</vt:lpstr>
      <vt:lpstr>waktu_ekspos_val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rajasa</dc:creator>
  <cp:keywords/>
  <dc:description/>
  <cp:lastModifiedBy>Kevin Daffa Arrahman</cp:lastModifiedBy>
  <cp:revision/>
  <dcterms:created xsi:type="dcterms:W3CDTF">2023-06-19T04:29:50Z</dcterms:created>
  <dcterms:modified xsi:type="dcterms:W3CDTF">2023-08-17T16:14:56Z</dcterms:modified>
  <cp:category/>
  <cp:contentStatus/>
</cp:coreProperties>
</file>