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drawings/drawing2.xml" ContentType="application/vnd.openxmlformats-officedocument.drawing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drawings/drawing3.xml" ContentType="application/vnd.openxmlformats-officedocument.drawing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drawings/drawing4.xml" ContentType="application/vnd.openxmlformats-officedocument.drawing+xml"/>
  <Override PartName="/xl/ink/ink51.xml" ContentType="application/inkml+xml"/>
  <Override PartName="/xl/ink/ink52.xml" ContentType="application/inkml+xml"/>
  <Override PartName="/xl/ink/ink53.xml" ContentType="application/inkml+xml"/>
  <Override PartName="/xl/drawings/drawing5.xml" ContentType="application/vnd.openxmlformats-officedocument.drawing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drawings/drawing6.xml" ContentType="application/vnd.openxmlformats-officedocument.drawing+xml"/>
  <Override PartName="/xl/ink/ink60.xml" ContentType="application/inkml+xml"/>
  <Override PartName="/xl/ink/ink61.xml" ContentType="application/inkml+xml"/>
  <Override PartName="/xl/ink/ink6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8"/>
  <workbookPr filterPrivacy="1" defaultThemeVersion="124226"/>
  <xr:revisionPtr revIDLastSave="0" documentId="13_ncr:1_{5DAFCF1C-450E-4A8D-B644-A9C3F2BA6E01}" xr6:coauthVersionLast="47" xr6:coauthVersionMax="47" xr10:uidLastSave="{00000000-0000-0000-0000-000000000000}"/>
  <bookViews>
    <workbookView xWindow="-108" yWindow="-108" windowWidth="23256" windowHeight="12456" firstSheet="8" activeTab="8" xr2:uid="{00000000-000D-0000-FFFF-FFFF00000000}"/>
  </bookViews>
  <sheets>
    <sheet name="2" sheetId="1" r:id="rId1"/>
    <sheet name="3" sheetId="10" r:id="rId2"/>
    <sheet name="1" sheetId="9" r:id="rId3"/>
    <sheet name="4" sheetId="2" r:id="rId4"/>
    <sheet name="5" sheetId="3" r:id="rId5"/>
    <sheet name="6" sheetId="7" r:id="rId6"/>
    <sheet name="7" sheetId="4" r:id="rId7"/>
    <sheet name="8" sheetId="5" r:id="rId8"/>
    <sheet name="9" sheetId="6" r:id="rId9"/>
    <sheet name="Exam 2016" sheetId="8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C34" i="1"/>
  <c r="F34" i="1" s="1"/>
  <c r="E33" i="1"/>
  <c r="D33" i="1"/>
  <c r="C33" i="1"/>
  <c r="F33" i="1" s="1"/>
  <c r="E32" i="1"/>
  <c r="D32" i="1"/>
  <c r="C32" i="1"/>
  <c r="F32" i="1" s="1"/>
  <c r="E31" i="1"/>
  <c r="D31" i="1"/>
  <c r="C31" i="1"/>
  <c r="F31" i="1" s="1"/>
  <c r="E30" i="9"/>
  <c r="E29" i="9"/>
  <c r="E28" i="9"/>
  <c r="E27" i="9"/>
  <c r="E26" i="9"/>
  <c r="M28" i="6"/>
  <c r="N28" i="6" s="1"/>
  <c r="M29" i="6"/>
  <c r="N29" i="6" s="1"/>
  <c r="M30" i="6"/>
  <c r="N30" i="6" s="1"/>
  <c r="M31" i="6"/>
  <c r="N31" i="6" s="1"/>
  <c r="M32" i="6"/>
  <c r="N32" i="6" s="1"/>
  <c r="M33" i="6"/>
  <c r="N33" i="6" s="1"/>
  <c r="M25" i="6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25" i="6"/>
  <c r="E28" i="6"/>
  <c r="E29" i="6"/>
  <c r="F29" i="6" s="1"/>
  <c r="E30" i="6"/>
  <c r="F30" i="6" s="1"/>
  <c r="E31" i="6"/>
  <c r="F31" i="6" s="1"/>
  <c r="E32" i="6"/>
  <c r="F32" i="6" s="1"/>
  <c r="E33" i="6"/>
  <c r="F33" i="6" s="1"/>
  <c r="E25" i="6"/>
  <c r="K35" i="6"/>
  <c r="L35" i="6"/>
  <c r="G35" i="6"/>
  <c r="H35" i="6"/>
  <c r="D35" i="6"/>
  <c r="C35" i="6"/>
  <c r="E56" i="5"/>
  <c r="D56" i="5"/>
  <c r="C56" i="5"/>
  <c r="E53" i="5"/>
  <c r="D53" i="5"/>
  <c r="C53" i="5"/>
  <c r="E50" i="5"/>
  <c r="D50" i="5"/>
  <c r="C50" i="5"/>
  <c r="E47" i="5"/>
  <c r="D47" i="5"/>
  <c r="C47" i="5"/>
  <c r="E40" i="5"/>
  <c r="D40" i="5"/>
  <c r="C40" i="5"/>
  <c r="F27" i="1"/>
  <c r="F26" i="1"/>
  <c r="F25" i="1"/>
  <c r="F24" i="1"/>
  <c r="E38" i="9"/>
  <c r="E36" i="9"/>
  <c r="C58" i="5" l="1"/>
  <c r="D58" i="5"/>
  <c r="D60" i="5" s="1"/>
  <c r="E58" i="5"/>
  <c r="E60" i="5" s="1"/>
  <c r="I35" i="6"/>
  <c r="J35" i="6" s="1"/>
  <c r="M35" i="6"/>
  <c r="N35" i="6" s="1"/>
  <c r="E35" i="6"/>
  <c r="F35" i="6" s="1"/>
  <c r="F28" i="6"/>
  <c r="I37" i="6"/>
  <c r="J37" i="6" s="1"/>
  <c r="M37" i="6"/>
  <c r="N37" i="6" s="1"/>
  <c r="E35" i="1"/>
  <c r="E37" i="1" s="1"/>
  <c r="E40" i="1" s="1"/>
  <c r="D35" i="1"/>
  <c r="D37" i="1" s="1"/>
  <c r="D40" i="1" s="1"/>
  <c r="C35" i="1"/>
  <c r="C37" i="1" s="1"/>
  <c r="C40" i="1" s="1"/>
  <c r="E31" i="9"/>
  <c r="E37" i="6"/>
  <c r="F37" i="6" s="1"/>
  <c r="C60" i="5"/>
  <c r="H13" i="10"/>
  <c r="G10" i="10"/>
  <c r="F10" i="10"/>
  <c r="E10" i="10"/>
  <c r="D10" i="10"/>
  <c r="G6" i="10"/>
  <c r="G9" i="10" s="1"/>
  <c r="F6" i="10"/>
  <c r="F9" i="10" s="1"/>
  <c r="E6" i="10"/>
  <c r="E8" i="10" s="1"/>
  <c r="D6" i="10"/>
  <c r="D8" i="10" s="1"/>
  <c r="D9" i="10" l="1"/>
  <c r="H10" i="10"/>
  <c r="F8" i="10"/>
  <c r="G8" i="10"/>
  <c r="E9" i="10"/>
  <c r="H9" i="10" s="1"/>
  <c r="E16" i="9"/>
  <c r="E14" i="9"/>
  <c r="E9" i="9"/>
  <c r="H8" i="10" l="1"/>
  <c r="D7" i="8"/>
  <c r="C7" i="8"/>
  <c r="B7" i="8"/>
  <c r="H7" i="8"/>
  <c r="G7" i="8"/>
  <c r="F7" i="8"/>
  <c r="D23" i="8"/>
  <c r="C23" i="8"/>
  <c r="B23" i="8"/>
  <c r="D20" i="8"/>
  <c r="C20" i="8"/>
  <c r="B20" i="8"/>
  <c r="D17" i="8"/>
  <c r="C17" i="8"/>
  <c r="B17" i="8"/>
  <c r="D14" i="8"/>
  <c r="C14" i="8"/>
  <c r="B14" i="8"/>
  <c r="C10" i="8"/>
  <c r="I12" i="6"/>
  <c r="I11" i="6"/>
  <c r="J11" i="6" s="1"/>
  <c r="I10" i="6"/>
  <c r="I9" i="6"/>
  <c r="I8" i="6"/>
  <c r="I7" i="6"/>
  <c r="J7" i="6" s="1"/>
  <c r="C18" i="7"/>
  <c r="C20" i="7" s="1"/>
  <c r="C12" i="7"/>
  <c r="C5" i="7"/>
  <c r="C14" i="7" s="1"/>
  <c r="C3" i="7"/>
  <c r="C36" i="4"/>
  <c r="C38" i="4" s="1"/>
  <c r="C41" i="4" s="1"/>
  <c r="C42" i="4" s="1"/>
  <c r="C28" i="4"/>
  <c r="C23" i="4"/>
  <c r="C2" i="4"/>
  <c r="C4" i="4" s="1"/>
  <c r="C7" i="4" s="1"/>
  <c r="C10" i="4" s="1"/>
  <c r="K14" i="6"/>
  <c r="L14" i="6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C14" i="6"/>
  <c r="D14" i="6"/>
  <c r="G14" i="6"/>
  <c r="H14" i="6"/>
  <c r="I14" i="6" s="1"/>
  <c r="J8" i="6"/>
  <c r="J10" i="6"/>
  <c r="E7" i="6"/>
  <c r="E8" i="6"/>
  <c r="F8" i="6" s="1"/>
  <c r="E9" i="6"/>
  <c r="F9" i="6" s="1"/>
  <c r="E10" i="6"/>
  <c r="F10" i="6" s="1"/>
  <c r="E11" i="6"/>
  <c r="F11" i="6" s="1"/>
  <c r="E12" i="6"/>
  <c r="F12" i="6" s="1"/>
  <c r="E23" i="5"/>
  <c r="D23" i="5"/>
  <c r="C23" i="5"/>
  <c r="E20" i="5"/>
  <c r="D20" i="5"/>
  <c r="C20" i="5"/>
  <c r="E17" i="5"/>
  <c r="D17" i="5"/>
  <c r="C17" i="5"/>
  <c r="E14" i="5"/>
  <c r="C14" i="5"/>
  <c r="D14" i="5"/>
  <c r="D10" i="5"/>
  <c r="E10" i="5" s="1"/>
  <c r="E25" i="5" s="1"/>
  <c r="E7" i="5"/>
  <c r="D7" i="5"/>
  <c r="C7" i="5"/>
  <c r="B27" i="3"/>
  <c r="B31" i="3" s="1"/>
  <c r="B22" i="3"/>
  <c r="B20" i="3"/>
  <c r="B11" i="3"/>
  <c r="B12" i="3" s="1"/>
  <c r="B13" i="3" s="1"/>
  <c r="C40" i="2"/>
  <c r="C41" i="2" s="1"/>
  <c r="C46" i="2" s="1"/>
  <c r="C47" i="2" s="1"/>
  <c r="D40" i="2"/>
  <c r="D41" i="2" s="1"/>
  <c r="D46" i="2" s="1"/>
  <c r="D47" i="2" s="1"/>
  <c r="E40" i="2"/>
  <c r="E41" i="2" s="1"/>
  <c r="E46" i="2" s="1"/>
  <c r="E47" i="2" s="1"/>
  <c r="F40" i="2"/>
  <c r="F41" i="2" s="1"/>
  <c r="F46" i="2" s="1"/>
  <c r="F47" i="2" s="1"/>
  <c r="G38" i="2"/>
  <c r="G37" i="2"/>
  <c r="G36" i="2"/>
  <c r="G35" i="2"/>
  <c r="G34" i="2"/>
  <c r="F27" i="2"/>
  <c r="F26" i="2"/>
  <c r="F25" i="2"/>
  <c r="F24" i="2"/>
  <c r="F23" i="2"/>
  <c r="G17" i="2"/>
  <c r="F5" i="2"/>
  <c r="E5" i="2"/>
  <c r="D5" i="2"/>
  <c r="C5" i="2"/>
  <c r="E14" i="1"/>
  <c r="E16" i="1" s="1"/>
  <c r="E19" i="1" s="1"/>
  <c r="D14" i="1"/>
  <c r="D16" i="1" s="1"/>
  <c r="D19" i="1" s="1"/>
  <c r="C14" i="1"/>
  <c r="C16" i="1" s="1"/>
  <c r="C19" i="1" s="1"/>
  <c r="F13" i="1"/>
  <c r="F12" i="1"/>
  <c r="F11" i="1"/>
  <c r="F10" i="1"/>
  <c r="F6" i="1"/>
  <c r="F5" i="1"/>
  <c r="F4" i="1"/>
  <c r="F3" i="1"/>
  <c r="C7" i="2" l="1"/>
  <c r="C8" i="2" s="1"/>
  <c r="C49" i="2" s="1"/>
  <c r="D7" i="2"/>
  <c r="D8" i="2" s="1"/>
  <c r="D49" i="2" s="1"/>
  <c r="E7" i="2"/>
  <c r="E8" i="2" s="1"/>
  <c r="E49" i="2" s="1"/>
  <c r="F7" i="2"/>
  <c r="F8" i="2" s="1"/>
  <c r="F49" i="2" s="1"/>
  <c r="C25" i="5"/>
  <c r="C27" i="5" s="1"/>
  <c r="C31" i="4"/>
  <c r="D25" i="5"/>
  <c r="D27" i="5" s="1"/>
  <c r="E27" i="5"/>
  <c r="C8" i="4"/>
  <c r="C14" i="4" s="1"/>
  <c r="B25" i="8"/>
  <c r="E14" i="6"/>
  <c r="E16" i="6" s="1"/>
  <c r="C25" i="8"/>
  <c r="G9" i="8" s="1"/>
  <c r="G11" i="8" s="1"/>
  <c r="D10" i="8"/>
  <c r="D25" i="8" s="1"/>
  <c r="C6" i="7"/>
  <c r="I16" i="6"/>
  <c r="J14" i="6"/>
  <c r="J16" i="6" s="1"/>
  <c r="J9" i="6"/>
  <c r="M14" i="6"/>
  <c r="F7" i="6"/>
  <c r="J12" i="6"/>
  <c r="B14" i="3"/>
  <c r="B16" i="3" s="1"/>
  <c r="B19" i="3" s="1"/>
  <c r="B21" i="3" s="1"/>
  <c r="B23" i="3" s="1"/>
  <c r="F9" i="8" l="1"/>
  <c r="F11" i="8" s="1"/>
  <c r="B27" i="8"/>
  <c r="C27" i="8"/>
  <c r="F14" i="6"/>
  <c r="F16" i="6" s="1"/>
  <c r="D27" i="8"/>
  <c r="H9" i="8"/>
  <c r="H11" i="8" s="1"/>
  <c r="C8" i="7"/>
  <c r="C11" i="7" s="1"/>
  <c r="C17" i="7" s="1"/>
  <c r="C21" i="7" s="1"/>
  <c r="C23" i="7" s="1"/>
  <c r="M16" i="6"/>
  <c r="N14" i="6"/>
  <c r="N16" i="6" s="1"/>
</calcChain>
</file>

<file path=xl/sharedStrings.xml><?xml version="1.0" encoding="utf-8"?>
<sst xmlns="http://schemas.openxmlformats.org/spreadsheetml/2006/main" count="605" uniqueCount="360">
  <si>
    <t>COMPUTATION OF ABC RECOVERY RATES</t>
  </si>
  <si>
    <t>ACTIVITY</t>
  </si>
  <si>
    <t>ACTIVITY COST POOL</t>
  </si>
  <si>
    <t>COST DRIVER</t>
  </si>
  <si>
    <t>QUANTITY OF COST DRIVER</t>
  </si>
  <si>
    <t>ABC RATES</t>
  </si>
  <si>
    <t>Stores Receiving</t>
  </si>
  <si>
    <t>Purchase Requisition</t>
  </si>
  <si>
    <t>300+450+500 = 1250</t>
  </si>
  <si>
    <t>per reqn.</t>
  </si>
  <si>
    <t>Inspection</t>
  </si>
  <si>
    <t>No. of Production runs</t>
  </si>
  <si>
    <t>750+1050+1200 = 3000</t>
  </si>
  <si>
    <t>per prodn run</t>
  </si>
  <si>
    <t>Despatch</t>
  </si>
  <si>
    <t>No. of Orders executed</t>
  </si>
  <si>
    <t>180+270+300 = 750</t>
  </si>
  <si>
    <t>per order</t>
  </si>
  <si>
    <t>Machine Set-up</t>
  </si>
  <si>
    <t>No. of set-ups</t>
  </si>
  <si>
    <t>360+390+450 = 1200</t>
  </si>
  <si>
    <t>per set-up</t>
  </si>
  <si>
    <t>STATEMENT OF PRODUCTION COST USING ABC SYSTEM (Rs.)</t>
  </si>
  <si>
    <t>Particulars</t>
  </si>
  <si>
    <t>A</t>
  </si>
  <si>
    <t>B</t>
  </si>
  <si>
    <t>C</t>
  </si>
  <si>
    <t>Total</t>
  </si>
  <si>
    <t>Stores Receiving @ Rs. 236.8 per Reqn.</t>
  </si>
  <si>
    <t>Inspection @Rs. 298 per Prodn run</t>
  </si>
  <si>
    <t>Despatch @ Rs. 280 per order</t>
  </si>
  <si>
    <t>Machine Set-up @ Rs. 1000 per setup.</t>
  </si>
  <si>
    <t>Total Overheads</t>
  </si>
  <si>
    <t>Quantity Produced (in units)</t>
  </si>
  <si>
    <t>Overhead cost per unit</t>
  </si>
  <si>
    <t>Add: Material Cost p.u</t>
  </si>
  <si>
    <t>Add: Labour Cost p.u.</t>
  </si>
  <si>
    <t>Total Cost p.u.</t>
  </si>
  <si>
    <t>STATEMENT OF PRODUCTION COST USING ABC SYSTEM</t>
  </si>
  <si>
    <t>Despatch @ Rs. 280 per order executed</t>
  </si>
  <si>
    <t>BASIC COMPUTATION</t>
  </si>
  <si>
    <t>PARTCULARS</t>
  </si>
  <si>
    <t>D</t>
  </si>
  <si>
    <t>TOTAL</t>
  </si>
  <si>
    <t>Good output (No. of units) given</t>
  </si>
  <si>
    <t>(a)</t>
  </si>
  <si>
    <t>Average Yield (given)</t>
  </si>
  <si>
    <t>(b)</t>
  </si>
  <si>
    <t>Input</t>
  </si>
  <si>
    <t>(c = a/b)</t>
  </si>
  <si>
    <t>Machine hours p.u. of input (given)</t>
  </si>
  <si>
    <t>(d)</t>
  </si>
  <si>
    <t xml:space="preserve">Total machine hours required </t>
  </si>
  <si>
    <t>(e = c x d)</t>
  </si>
  <si>
    <t>No. of Material requisition</t>
  </si>
  <si>
    <t>(f = c/25)</t>
  </si>
  <si>
    <t>No. of production runs (i.e. set-ups)</t>
  </si>
  <si>
    <t>(g = a / 24)</t>
  </si>
  <si>
    <t>No. of boxes</t>
  </si>
  <si>
    <t>(h)</t>
  </si>
  <si>
    <t>720/24 =30</t>
  </si>
  <si>
    <t>600/24 = 25</t>
  </si>
  <si>
    <t>480/12 = 40</t>
  </si>
  <si>
    <t>504 / 12 =42</t>
  </si>
  <si>
    <t>Box cost / Quantity Ratio</t>
  </si>
  <si>
    <t>(i)</t>
  </si>
  <si>
    <t>Equivalent No. of Big boxes</t>
  </si>
  <si>
    <t>(j = h x i)</t>
  </si>
  <si>
    <t xml:space="preserve"> </t>
  </si>
  <si>
    <t>Activity</t>
  </si>
  <si>
    <t>Activity Pool (Rs.)</t>
  </si>
  <si>
    <t>Cost Driver</t>
  </si>
  <si>
    <t>Cost Driver Qty</t>
  </si>
  <si>
    <t>ABC Rate (Rs.)</t>
  </si>
  <si>
    <t>Machine Operation &amp; Maintenance</t>
  </si>
  <si>
    <t>Machine hours</t>
  </si>
  <si>
    <t>7410 machine hours</t>
  </si>
  <si>
    <t>Rs. 8.957 per machine hr.</t>
  </si>
  <si>
    <t>Setup</t>
  </si>
  <si>
    <t>96 batches</t>
  </si>
  <si>
    <t>Rs. 200 per batch</t>
  </si>
  <si>
    <t>Material Requisition</t>
  </si>
  <si>
    <t>108.40 material requisition</t>
  </si>
  <si>
    <t>197.42 per material requisition</t>
  </si>
  <si>
    <t>Rs. 250 per batch</t>
  </si>
  <si>
    <t>Finished goods packing</t>
  </si>
  <si>
    <t>No. of equivalent boxes</t>
  </si>
  <si>
    <t>96 equivalent boxes</t>
  </si>
  <si>
    <t>Rs. 150 per equivalent box</t>
  </si>
  <si>
    <t>Note: In respect of finished goods packing, cost per big box for A and B (24 units) = Rs. 150 per box</t>
  </si>
  <si>
    <t>and cost per small box for C and D (12 units) = Rs. 150 / 2 = Rs. 75 per box.</t>
  </si>
  <si>
    <t>Product</t>
  </si>
  <si>
    <t>Machine operation</t>
  </si>
  <si>
    <t>3600 x 8.957 = 32246</t>
  </si>
  <si>
    <t>2250 x 8.957 = 20154</t>
  </si>
  <si>
    <t>1000 x 8.957 = 8957</t>
  </si>
  <si>
    <t>560 x 8.957 = 5018</t>
  </si>
  <si>
    <t>30 x 200 = 6000</t>
  </si>
  <si>
    <t>25 x 200 = 5000</t>
  </si>
  <si>
    <t>20 x 200 = 4000</t>
  </si>
  <si>
    <t>21 x 200 = 4200</t>
  </si>
  <si>
    <t>Stores receiving</t>
  </si>
  <si>
    <t>36 x 197.42 = 7107</t>
  </si>
  <si>
    <t>30 x 197.42 = 5923</t>
  </si>
  <si>
    <t>20 x 197.42 = 3948</t>
  </si>
  <si>
    <t>22.4 x 197.42 = 4422</t>
  </si>
  <si>
    <t>30 x 250 = 7500</t>
  </si>
  <si>
    <t>25 x 250 = 6250</t>
  </si>
  <si>
    <t>20 x 250 = 5000</t>
  </si>
  <si>
    <t>21 x 250 = 5250</t>
  </si>
  <si>
    <t>Finished Goods packing</t>
  </si>
  <si>
    <t>30 x 150 = 4500</t>
  </si>
  <si>
    <t>25 x 150 = 3750</t>
  </si>
  <si>
    <t>20 x 150 = 3000</t>
  </si>
  <si>
    <t>21 x 150 = 3150</t>
  </si>
  <si>
    <t>Total overhead cost</t>
  </si>
  <si>
    <t>Good output</t>
  </si>
  <si>
    <t>720 units</t>
  </si>
  <si>
    <t>600 units</t>
  </si>
  <si>
    <t>480 units</t>
  </si>
  <si>
    <t>504 units</t>
  </si>
  <si>
    <t>Overhead rate p.u.</t>
  </si>
  <si>
    <t>COMPUTATION OF BUDGETED OVERHEADS FOR NOVA SHAFT USING ABC SYSTEM</t>
  </si>
  <si>
    <t>PARTICULARS</t>
  </si>
  <si>
    <t>ABC RATE</t>
  </si>
  <si>
    <t>RESOURCES USED</t>
  </si>
  <si>
    <t>OVERHEAD</t>
  </si>
  <si>
    <t>Purchasing</t>
  </si>
  <si>
    <t>75000 / 1500 = Rs. 50 per purchase order</t>
  </si>
  <si>
    <t>25 orders</t>
  </si>
  <si>
    <t>Setting</t>
  </si>
  <si>
    <t>112000 / 2800 = Rs. 40 per batch</t>
  </si>
  <si>
    <t>150 batches (Ref. Note)</t>
  </si>
  <si>
    <t>Material Handling</t>
  </si>
  <si>
    <t>96000 / 8000 = Rs. 12 per movement</t>
  </si>
  <si>
    <t>150 batches x 6 = 900 movements</t>
  </si>
  <si>
    <t>70000 / 2800 = Rs. 25 per batch</t>
  </si>
  <si>
    <t>Machine Cost</t>
  </si>
  <si>
    <t>150000 / 50000 = Rs. 3 per machine hour</t>
  </si>
  <si>
    <t>15000 units x 0.1 hr = 1500 hrs</t>
  </si>
  <si>
    <t>TOTAL BUDGETED OVERHEADS</t>
  </si>
  <si>
    <t>Note: Number of batches = 15000 units  / 100 units per batch = 150 batches.</t>
  </si>
  <si>
    <t>COMPUTATION OF BUDGETED OVERHEAD FOR NOVA SHAFT USING ABSORPTION COSTING SYSTEM</t>
  </si>
  <si>
    <t>AMOUNT</t>
  </si>
  <si>
    <t>Total Overheads = Purchasing + Setting + Material Handling + Inspection + Machining</t>
  </si>
  <si>
    <t>50000 hrs</t>
  </si>
  <si>
    <t>Overhead rate = 503000 / 50000</t>
  </si>
  <si>
    <t>Rs. Per hour</t>
  </si>
  <si>
    <t>Budgeted Overhead cost for Nova Shaft = Rs. 10.06 p.h x 0.1 hours x 15000 units =</t>
  </si>
  <si>
    <t>Rs. 15090</t>
  </si>
  <si>
    <t>Overhead rate per machine hour  = 503000 / 50000</t>
  </si>
  <si>
    <t>Budgeted Overhead cost for Nova Shaft = Rs. 10.06 x1500 machine hours</t>
  </si>
  <si>
    <t>COMPUTATION OF TARGET COST PER UNIT (IN RS.)</t>
  </si>
  <si>
    <t>Price charged p.u.</t>
  </si>
  <si>
    <t>Less: Required Reduction</t>
  </si>
  <si>
    <t>Target Sale Price</t>
  </si>
  <si>
    <t>Less: Target Profit</t>
  </si>
  <si>
    <t>25% on cost = 20% on sale</t>
  </si>
  <si>
    <t>Target Cost per unit</t>
  </si>
  <si>
    <t>Basic Computations</t>
  </si>
  <si>
    <t>a. Output Quantity (in units)</t>
  </si>
  <si>
    <t>500 units</t>
  </si>
  <si>
    <t>400 units</t>
  </si>
  <si>
    <t>b. Machine Hours required per unit</t>
  </si>
  <si>
    <t>4 hrs</t>
  </si>
  <si>
    <t>3 hrs</t>
  </si>
  <si>
    <t>2 hrs</t>
  </si>
  <si>
    <t>c. Total Machine hours (a x b)</t>
  </si>
  <si>
    <t>2400 hrs</t>
  </si>
  <si>
    <t>1500 hrs</t>
  </si>
  <si>
    <t>800 hrs</t>
  </si>
  <si>
    <t>1800 hrs</t>
  </si>
  <si>
    <t>6500 hrs</t>
  </si>
  <si>
    <t>d. Quantity per production run</t>
  </si>
  <si>
    <t>20 units</t>
  </si>
  <si>
    <t>e. No. of production runs (a / d)</t>
  </si>
  <si>
    <t>30 runs</t>
  </si>
  <si>
    <t>25 runs</t>
  </si>
  <si>
    <t>20 runs</t>
  </si>
  <si>
    <t>105 runs</t>
  </si>
  <si>
    <t>f. No. of requisition required (given)</t>
  </si>
  <si>
    <t>g. Quantity per batch order</t>
  </si>
  <si>
    <t>10 units</t>
  </si>
  <si>
    <t>h. No. of batch orders (a / g)</t>
  </si>
  <si>
    <t>60 batches</t>
  </si>
  <si>
    <t>50 batches</t>
  </si>
  <si>
    <t>40 batches</t>
  </si>
  <si>
    <t>210 batch orders</t>
  </si>
  <si>
    <t>Machining</t>
  </si>
  <si>
    <t>per machine hr</t>
  </si>
  <si>
    <t>Set ups</t>
  </si>
  <si>
    <t>No. Prodn runs</t>
  </si>
  <si>
    <t>No. Reqn</t>
  </si>
  <si>
    <t>No. of orders</t>
  </si>
  <si>
    <t>PRODUCT COST STATEMENT USING ABC SYSTEM</t>
  </si>
  <si>
    <t>PRODUCT</t>
  </si>
  <si>
    <t>1.  Output quantity  (A)</t>
  </si>
  <si>
    <t>2.  Overhead Cost:</t>
  </si>
  <si>
    <t>Rs.</t>
  </si>
  <si>
    <t>Machining @ Rs. 8.02 per machine hr</t>
  </si>
  <si>
    <t>Set ups @ Rs. 250 per prodn run</t>
  </si>
  <si>
    <t>Stores Receiving @ Rs. 45 per Reqn.</t>
  </si>
  <si>
    <t>Inspection @ Rs. 100 per prodn run</t>
  </si>
  <si>
    <t>Material Handling @ Rs. 110 per order</t>
  </si>
  <si>
    <t>Total Overhead Cost (B)</t>
  </si>
  <si>
    <t>Overhead cost per unit (B/A)</t>
  </si>
  <si>
    <t>3. Cost per unit:</t>
  </si>
  <si>
    <t>Material Cost</t>
  </si>
  <si>
    <t>Labour Cost</t>
  </si>
  <si>
    <t>Overheads</t>
  </si>
  <si>
    <t xml:space="preserve">Cost per unit </t>
  </si>
  <si>
    <t>4.  Target Cost</t>
  </si>
  <si>
    <t>5. Price Reduction</t>
  </si>
  <si>
    <t>Profitable</t>
  </si>
  <si>
    <t>Non profitable</t>
  </si>
  <si>
    <t>TARGET COST AT FULL CAPACITY</t>
  </si>
  <si>
    <t>S. P. per unit</t>
  </si>
  <si>
    <t>Rs. 100</t>
  </si>
  <si>
    <t>Rs. 75</t>
  </si>
  <si>
    <t>Rs. 50</t>
  </si>
  <si>
    <t>Demand</t>
  </si>
  <si>
    <t>20000 units</t>
  </si>
  <si>
    <t>40000 units</t>
  </si>
  <si>
    <t>80000 units</t>
  </si>
  <si>
    <t>Full Capacity</t>
  </si>
  <si>
    <t xml:space="preserve">Hence, Target Cost at full capacity = sale price less profit margin = </t>
  </si>
  <si>
    <t>Rs. 50 less 25% thereon = Rs. 37.50 p.u.</t>
  </si>
  <si>
    <t>Calculation of Total Fixed Cost</t>
  </si>
  <si>
    <t>PRESENT SITUATION</t>
  </si>
  <si>
    <t xml:space="preserve">Rs. </t>
  </si>
  <si>
    <t>Present S. P.</t>
  </si>
  <si>
    <t>Less: Profit (25% on sales)</t>
  </si>
  <si>
    <t>Cost Price p.u.</t>
  </si>
  <si>
    <t>Variable Cost (40% of Cost)</t>
  </si>
  <si>
    <t>Therefore Fixed Cost</t>
  </si>
  <si>
    <t>Present level of output</t>
  </si>
  <si>
    <t>units</t>
  </si>
  <si>
    <t>Therefore Total Fixed Cost</t>
  </si>
  <si>
    <t>Determination of Target Cost Reduction</t>
  </si>
  <si>
    <t>a. Total Fixed Cost</t>
  </si>
  <si>
    <t>b. Variable Cost (Rs. 30 x 80000)</t>
  </si>
  <si>
    <t>c. Estimated Total Cost at Full capacity</t>
  </si>
  <si>
    <t>d. Target Cost at Full capacity (Rs. 37.50 * 80000)</t>
  </si>
  <si>
    <t>e.  Cost Reduction Target (c - d)</t>
  </si>
  <si>
    <t>COMPUTATION OF INVESTMENT REQUIRED</t>
  </si>
  <si>
    <t>a. Profit at full capacity = 25% of Rs. 50</t>
  </si>
  <si>
    <t xml:space="preserve">          = Rs. 12.50 * 80000 units</t>
  </si>
  <si>
    <t>b. Since Return on Capital Employed desired is 16%,</t>
  </si>
  <si>
    <t xml:space="preserve">    Maximum Investment at full capacity =</t>
  </si>
  <si>
    <t>Return/Rate of Return on Capital</t>
  </si>
  <si>
    <t xml:space="preserve"> = 1000000/0.16</t>
  </si>
  <si>
    <t>Price to be charged per room-night  (16,000 room-nights)</t>
  </si>
  <si>
    <t>Variable Operating Costs (16000 * Rs. 800)</t>
  </si>
  <si>
    <t>Total Fixed Costs (Given)</t>
  </si>
  <si>
    <t>Return on Investment= Profit = 25% of Rs.60,00,000</t>
  </si>
  <si>
    <t>Total Revenue</t>
  </si>
  <si>
    <t>No. of Room-nights</t>
  </si>
  <si>
    <t>Price to be charged per room-nights        (Rs.)</t>
  </si>
  <si>
    <t>If the Price of room-night is reduced by 10%</t>
  </si>
  <si>
    <t>Revised Rate (1113.75 - (10% of 1113.75))</t>
  </si>
  <si>
    <t>No. of room-nights (16000 + (10% of 16000))</t>
  </si>
  <si>
    <t>Present Profit =</t>
  </si>
  <si>
    <t>Revised:</t>
  </si>
  <si>
    <t>Total Revenue  (17600 * 1002.375)</t>
  </si>
  <si>
    <t>Variable Operating Costs (17600 * Rs. 800)</t>
  </si>
  <si>
    <t>Total Fixed Costs:</t>
  </si>
  <si>
    <t>Total Cost (Fixed + Variable)</t>
  </si>
  <si>
    <t>Profit</t>
  </si>
  <si>
    <t>Reduction in Profit</t>
  </si>
  <si>
    <t>No, the firm should not reduce the price by 10%</t>
  </si>
  <si>
    <t>Investment (GIVEN)</t>
  </si>
  <si>
    <t>Mark-up or Profit = 20% of Investment</t>
  </si>
  <si>
    <t>No. of units</t>
  </si>
  <si>
    <t>Therefore Profit p.u. (Rs.)</t>
  </si>
  <si>
    <t>Full Cost per unit (Given) (Rs.)</t>
  </si>
  <si>
    <t>Add: Profit p.u. (Rs.)</t>
  </si>
  <si>
    <t>Target Sale price p.u. (Rs.)</t>
  </si>
  <si>
    <t>Mark-up on Cost = (profit/C.P) x 100%</t>
  </si>
  <si>
    <t xml:space="preserve">Let Variable Cost </t>
  </si>
  <si>
    <t>x</t>
  </si>
  <si>
    <t>Add: Mark-up = 40% on Variable Cost</t>
  </si>
  <si>
    <t>40% of x</t>
  </si>
  <si>
    <t>Sale Price</t>
  </si>
  <si>
    <t>x + 0.4 x = 224</t>
  </si>
  <si>
    <t>1.4x = 224</t>
  </si>
  <si>
    <t>Therefore x = Rs. 160</t>
  </si>
  <si>
    <t>X = 224/1.4</t>
  </si>
  <si>
    <t>Therefore Variable Cost</t>
  </si>
  <si>
    <t>Rs. 160</t>
  </si>
  <si>
    <t>x = 160</t>
  </si>
  <si>
    <t>Contribution = (Selling Price - Variable Cost)</t>
  </si>
  <si>
    <t>Present:</t>
  </si>
  <si>
    <t>Contribution per unit (224 - 160)</t>
  </si>
  <si>
    <t>Rs. 64</t>
  </si>
  <si>
    <t>Total Contribution  (Rs.)</t>
  </si>
  <si>
    <t>Contribution per unit (230 - 160)</t>
  </si>
  <si>
    <t>Rs. 70</t>
  </si>
  <si>
    <t>Decrease in contribution due to</t>
  </si>
  <si>
    <t>increase in selling price p.u</t>
  </si>
  <si>
    <t>No, the company should not have increased the S.P. p.u.</t>
  </si>
  <si>
    <t>New Investment</t>
  </si>
  <si>
    <t>Return or Mark-up = 20% of Investment</t>
  </si>
  <si>
    <t>Therefore Profit p.u.</t>
  </si>
  <si>
    <t>New Selling Price</t>
  </si>
  <si>
    <t>Less: Profit p.u.</t>
  </si>
  <si>
    <t>Target Cost p.u. (Rs.)</t>
  </si>
  <si>
    <t>INCOME STATEMENT</t>
  </si>
  <si>
    <t>OPTION 1</t>
  </si>
  <si>
    <t>OPTION 2</t>
  </si>
  <si>
    <t>OPTION 3</t>
  </si>
  <si>
    <t>1. Life Cycle Sales Quantity</t>
  </si>
  <si>
    <t>5000 units</t>
  </si>
  <si>
    <t>4000 units</t>
  </si>
  <si>
    <t>2500 units</t>
  </si>
  <si>
    <t>2. Life Cycle Selling Price p.u.</t>
  </si>
  <si>
    <t>Rs. 400</t>
  </si>
  <si>
    <t>Rs. 480</t>
  </si>
  <si>
    <t>Rs. 600</t>
  </si>
  <si>
    <t>3. Life Cycle Sales Revenue (1 x 2)</t>
  </si>
  <si>
    <t>4. Life Cycle Functional Costs:</t>
  </si>
  <si>
    <t>a) Research and Development</t>
  </si>
  <si>
    <t>b) Design</t>
  </si>
  <si>
    <t xml:space="preserve">c) Production </t>
  </si>
  <si>
    <t>One Time</t>
  </si>
  <si>
    <t>Variable @ Rs. 25 per unit</t>
  </si>
  <si>
    <t xml:space="preserve">d) Marketing </t>
  </si>
  <si>
    <t>Variable @ Rs. 24 per unit</t>
  </si>
  <si>
    <t>e) Distribution</t>
  </si>
  <si>
    <t>Variable @ Rs. 16 per unit</t>
  </si>
  <si>
    <t>f) Customer Service</t>
  </si>
  <si>
    <t>Variable @ Rs. 30 per unit</t>
  </si>
  <si>
    <t>Life Cycle Costs</t>
  </si>
  <si>
    <t>5. Life Cycle Net Income  (3 - 4)</t>
  </si>
  <si>
    <t>Conclusion:  The company may select Price of Rs. 480 to maximise profits.</t>
  </si>
  <si>
    <t>It is assumed that R &amp; D Costs and Design Costs represent total cost incurred in 2 years.</t>
  </si>
  <si>
    <t>LIFE CYCLE INCOME STATEMENT</t>
  </si>
  <si>
    <t>LIFE CYCLE INCOME STATEMENT (IN RS. '000s)</t>
  </si>
  <si>
    <t>PACKAGE EE</t>
  </si>
  <si>
    <t>PACKAGE ME</t>
  </si>
  <si>
    <t>PACKAGE IE</t>
  </si>
  <si>
    <t>Y1</t>
  </si>
  <si>
    <t>Y2</t>
  </si>
  <si>
    <t>%</t>
  </si>
  <si>
    <t>REVENUES</t>
  </si>
  <si>
    <t>COSTS:</t>
  </si>
  <si>
    <t>R &amp; D</t>
  </si>
  <si>
    <t>Design</t>
  </si>
  <si>
    <t>Manufacturing</t>
  </si>
  <si>
    <t>Marketing</t>
  </si>
  <si>
    <t>Distribution</t>
  </si>
  <si>
    <t>Customer Service</t>
  </si>
  <si>
    <t>TOTAL COST</t>
  </si>
  <si>
    <t>PROFIT/(LOSS)</t>
  </si>
  <si>
    <t>Observation:  Package EE is most profitable, while package IE is least profitable.</t>
  </si>
  <si>
    <t>PRODUCT LIFE CYCLE INCOME STATEMENT (IN RS. '000s)</t>
  </si>
  <si>
    <t>3200 units</t>
  </si>
  <si>
    <t>2000 units</t>
  </si>
  <si>
    <t>Rs. 576</t>
  </si>
  <si>
    <t>Rs. 720</t>
  </si>
  <si>
    <t>Conclusion:  The company may select Price of Rs. 576 to maximise profits.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</si>
</sst>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 * #,##0.0_ ;_ * \-#,##0.0_ ;_ * &quot;-&quot;?_ ;_ @_ "/>
    <numFmt numFmtId="167" formatCode="_(* #,##0.000_);_(* \(#,##0.0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0" fillId="0" borderId="0" xfId="1" applyFon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165" fontId="0" fillId="0" borderId="1" xfId="1" applyNumberFormat="1" applyFont="1" applyBorder="1"/>
    <xf numFmtId="164" fontId="0" fillId="0" borderId="1" xfId="1" applyFont="1" applyBorder="1"/>
    <xf numFmtId="164" fontId="0" fillId="0" borderId="1" xfId="1" applyFont="1" applyFill="1" applyBorder="1"/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64" fontId="0" fillId="0" borderId="8" xfId="1" applyFont="1" applyFill="1" applyBorder="1"/>
    <xf numFmtId="0" fontId="2" fillId="0" borderId="9" xfId="0" applyFont="1" applyBorder="1" applyAlignment="1">
      <alignment wrapText="1"/>
    </xf>
    <xf numFmtId="164" fontId="2" fillId="0" borderId="10" xfId="1" applyFont="1" applyBorder="1"/>
    <xf numFmtId="164" fontId="2" fillId="0" borderId="11" xfId="1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2" fillId="0" borderId="4" xfId="0" applyFont="1" applyBorder="1" applyAlignment="1">
      <alignment wrapText="1"/>
    </xf>
    <xf numFmtId="164" fontId="2" fillId="0" borderId="5" xfId="1" applyFont="1" applyBorder="1"/>
    <xf numFmtId="164" fontId="2" fillId="0" borderId="6" xfId="1" applyFont="1" applyBorder="1"/>
    <xf numFmtId="0" fontId="0" fillId="0" borderId="2" xfId="0" applyBorder="1"/>
    <xf numFmtId="0" fontId="2" fillId="0" borderId="0" xfId="0" applyFon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1" applyNumberFormat="1" applyFont="1"/>
    <xf numFmtId="165" fontId="2" fillId="0" borderId="1" xfId="1" applyNumberFormat="1" applyFont="1" applyBorder="1"/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5"/>
    </xf>
    <xf numFmtId="164" fontId="0" fillId="0" borderId="0" xfId="0" applyNumberFormat="1"/>
    <xf numFmtId="9" fontId="0" fillId="0" borderId="1" xfId="0" applyNumberFormat="1" applyBorder="1"/>
    <xf numFmtId="9" fontId="2" fillId="0" borderId="1" xfId="0" applyNumberFormat="1" applyFont="1" applyBorder="1"/>
    <xf numFmtId="9" fontId="2" fillId="0" borderId="0" xfId="0" applyNumberFormat="1" applyFont="1"/>
    <xf numFmtId="0" fontId="0" fillId="0" borderId="15" xfId="0" applyBorder="1"/>
    <xf numFmtId="165" fontId="0" fillId="0" borderId="15" xfId="0" applyNumberFormat="1" applyBorder="1"/>
    <xf numFmtId="165" fontId="2" fillId="0" borderId="0" xfId="0" applyNumberFormat="1" applyFont="1"/>
    <xf numFmtId="0" fontId="2" fillId="0" borderId="1" xfId="0" applyFont="1" applyBorder="1" applyAlignment="1">
      <alignment horizontal="right"/>
    </xf>
    <xf numFmtId="0" fontId="0" fillId="0" borderId="0" xfId="0" applyAlignment="1">
      <alignment wrapText="1"/>
    </xf>
    <xf numFmtId="9" fontId="0" fillId="0" borderId="0" xfId="0" applyNumberFormat="1"/>
    <xf numFmtId="165" fontId="0" fillId="0" borderId="0" xfId="1" applyNumberFormat="1" applyFont="1" applyBorder="1"/>
    <xf numFmtId="166" fontId="0" fillId="0" borderId="0" xfId="0" applyNumberFormat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165" fontId="0" fillId="0" borderId="15" xfId="1" applyNumberFormat="1" applyFont="1" applyBorder="1"/>
    <xf numFmtId="0" fontId="0" fillId="0" borderId="15" xfId="0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65" fontId="0" fillId="0" borderId="3" xfId="1" applyNumberFormat="1" applyFont="1" applyFill="1" applyBorder="1"/>
    <xf numFmtId="0" fontId="3" fillId="0" borderId="0" xfId="0" applyFont="1" applyAlignment="1">
      <alignment horizontal="left" wrapText="1"/>
    </xf>
    <xf numFmtId="0" fontId="3" fillId="0" borderId="0" xfId="0" applyFont="1"/>
    <xf numFmtId="165" fontId="0" fillId="2" borderId="2" xfId="1" applyNumberFormat="1" applyFont="1" applyFill="1" applyBorder="1"/>
    <xf numFmtId="167" fontId="0" fillId="0" borderId="0" xfId="0" applyNumberFormat="1"/>
    <xf numFmtId="0" fontId="5" fillId="0" borderId="0" xfId="0" applyFont="1"/>
    <xf numFmtId="165" fontId="3" fillId="0" borderId="0" xfId="1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165" fontId="6" fillId="0" borderId="1" xfId="1" applyNumberFormat="1" applyFont="1" applyBorder="1"/>
    <xf numFmtId="0" fontId="4" fillId="0" borderId="1" xfId="0" applyFont="1" applyBorder="1" applyAlignment="1">
      <alignment horizontal="left" indent="5"/>
    </xf>
    <xf numFmtId="165" fontId="4" fillId="0" borderId="1" xfId="1" applyNumberFormat="1" applyFont="1" applyBorder="1"/>
    <xf numFmtId="165" fontId="3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3" fillId="0" borderId="5" xfId="1" applyFont="1" applyBorder="1"/>
    <xf numFmtId="164" fontId="3" fillId="0" borderId="6" xfId="1" applyFont="1" applyBorder="1"/>
    <xf numFmtId="164" fontId="8" fillId="0" borderId="1" xfId="1" applyFont="1" applyFill="1" applyBorder="1"/>
    <xf numFmtId="164" fontId="8" fillId="0" borderId="8" xfId="1" applyFont="1" applyFill="1" applyBorder="1"/>
    <xf numFmtId="164" fontId="3" fillId="0" borderId="10" xfId="1" applyFont="1" applyBorder="1"/>
    <xf numFmtId="164" fontId="3" fillId="0" borderId="11" xfId="1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4" fillId="0" borderId="0" xfId="0" applyFont="1"/>
    <xf numFmtId="165" fontId="4" fillId="0" borderId="0" xfId="0" applyNumberFormat="1" applyFont="1"/>
    <xf numFmtId="0" fontId="10" fillId="0" borderId="0" xfId="0" applyFont="1"/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ustomXml" Target="../ink/ink31.xml"/><Relationship Id="rId18" Type="http://schemas.openxmlformats.org/officeDocument/2006/relationships/image" Target="../media/image9.emf"/><Relationship Id="rId26" Type="http://schemas.openxmlformats.org/officeDocument/2006/relationships/image" Target="../media/image13.emf"/><Relationship Id="rId3" Type="http://schemas.openxmlformats.org/officeDocument/2006/relationships/customXml" Target="../ink/ink26.xml"/><Relationship Id="rId21" Type="http://schemas.openxmlformats.org/officeDocument/2006/relationships/customXml" Target="../ink/ink35.xml"/><Relationship Id="rId7" Type="http://schemas.openxmlformats.org/officeDocument/2006/relationships/customXml" Target="../ink/ink28.xml"/><Relationship Id="rId12" Type="http://schemas.openxmlformats.org/officeDocument/2006/relationships/image" Target="../media/image6.emf"/><Relationship Id="rId17" Type="http://schemas.openxmlformats.org/officeDocument/2006/relationships/customXml" Target="../ink/ink33.xml"/><Relationship Id="rId25" Type="http://schemas.openxmlformats.org/officeDocument/2006/relationships/customXml" Target="../ink/ink37.xml"/><Relationship Id="rId2" Type="http://schemas.openxmlformats.org/officeDocument/2006/relationships/image" Target="../media/image1.emf"/><Relationship Id="rId16" Type="http://schemas.openxmlformats.org/officeDocument/2006/relationships/image" Target="../media/image8.emf"/><Relationship Id="rId20" Type="http://schemas.openxmlformats.org/officeDocument/2006/relationships/image" Target="../media/image10.emf"/><Relationship Id="rId29" Type="http://schemas.openxmlformats.org/officeDocument/2006/relationships/customXml" Target="../ink/ink39.xml"/><Relationship Id="rId1" Type="http://schemas.openxmlformats.org/officeDocument/2006/relationships/customXml" Target="../ink/ink25.xml"/><Relationship Id="rId6" Type="http://schemas.openxmlformats.org/officeDocument/2006/relationships/image" Target="../media/image3.emf"/><Relationship Id="rId11" Type="http://schemas.openxmlformats.org/officeDocument/2006/relationships/customXml" Target="../ink/ink30.xml"/><Relationship Id="rId24" Type="http://schemas.openxmlformats.org/officeDocument/2006/relationships/image" Target="../media/image12.emf"/><Relationship Id="rId32" Type="http://schemas.openxmlformats.org/officeDocument/2006/relationships/image" Target="../media/image16.emf"/><Relationship Id="rId5" Type="http://schemas.openxmlformats.org/officeDocument/2006/relationships/customXml" Target="../ink/ink27.xml"/><Relationship Id="rId15" Type="http://schemas.openxmlformats.org/officeDocument/2006/relationships/customXml" Target="../ink/ink32.xml"/><Relationship Id="rId23" Type="http://schemas.openxmlformats.org/officeDocument/2006/relationships/customXml" Target="../ink/ink36.xml"/><Relationship Id="rId28" Type="http://schemas.openxmlformats.org/officeDocument/2006/relationships/image" Target="../media/image14.emf"/><Relationship Id="rId10" Type="http://schemas.openxmlformats.org/officeDocument/2006/relationships/image" Target="../media/image5.emf"/><Relationship Id="rId19" Type="http://schemas.openxmlformats.org/officeDocument/2006/relationships/customXml" Target="../ink/ink34.xml"/><Relationship Id="rId31" Type="http://schemas.openxmlformats.org/officeDocument/2006/relationships/customXml" Target="../ink/ink40.xml"/><Relationship Id="rId4" Type="http://schemas.openxmlformats.org/officeDocument/2006/relationships/image" Target="../media/image2.emf"/><Relationship Id="rId9" Type="http://schemas.openxmlformats.org/officeDocument/2006/relationships/customXml" Target="../ink/ink29.xml"/><Relationship Id="rId14" Type="http://schemas.openxmlformats.org/officeDocument/2006/relationships/image" Target="../media/image7.emf"/><Relationship Id="rId22" Type="http://schemas.openxmlformats.org/officeDocument/2006/relationships/image" Target="../media/image11.emf"/><Relationship Id="rId27" Type="http://schemas.openxmlformats.org/officeDocument/2006/relationships/customXml" Target="../ink/ink38.xml"/><Relationship Id="rId30" Type="http://schemas.openxmlformats.org/officeDocument/2006/relationships/image" Target="../media/image15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customXml" Target="../ink/ink47.xml"/><Relationship Id="rId18" Type="http://schemas.openxmlformats.org/officeDocument/2006/relationships/image" Target="../media/image17.emf"/><Relationship Id="rId3" Type="http://schemas.openxmlformats.org/officeDocument/2006/relationships/customXml" Target="../ink/ink42.xml"/><Relationship Id="rId7" Type="http://schemas.openxmlformats.org/officeDocument/2006/relationships/customXml" Target="../ink/ink44.xml"/><Relationship Id="rId12" Type="http://schemas.openxmlformats.org/officeDocument/2006/relationships/image" Target="../media/image30.png"/><Relationship Id="rId17" Type="http://schemas.openxmlformats.org/officeDocument/2006/relationships/customXml" Target="../ink/ink49.xml"/><Relationship Id="rId2" Type="http://schemas.openxmlformats.org/officeDocument/2006/relationships/image" Target="../media/image25.png"/><Relationship Id="rId16" Type="http://schemas.openxmlformats.org/officeDocument/2006/relationships/image" Target="../media/image32.png"/><Relationship Id="rId20" Type="http://schemas.openxmlformats.org/officeDocument/2006/relationships/image" Target="../media/image18.emf"/><Relationship Id="rId1" Type="http://schemas.openxmlformats.org/officeDocument/2006/relationships/customXml" Target="../ink/ink41.xml"/><Relationship Id="rId6" Type="http://schemas.openxmlformats.org/officeDocument/2006/relationships/image" Target="../media/image27.png"/><Relationship Id="rId11" Type="http://schemas.openxmlformats.org/officeDocument/2006/relationships/customXml" Target="../ink/ink46.xml"/><Relationship Id="rId5" Type="http://schemas.openxmlformats.org/officeDocument/2006/relationships/customXml" Target="../ink/ink43.xml"/><Relationship Id="rId15" Type="http://schemas.openxmlformats.org/officeDocument/2006/relationships/customXml" Target="../ink/ink48.xml"/><Relationship Id="rId10" Type="http://schemas.openxmlformats.org/officeDocument/2006/relationships/image" Target="../media/image29.png"/><Relationship Id="rId19" Type="http://schemas.openxmlformats.org/officeDocument/2006/relationships/customXml" Target="../ink/ink50.xml"/><Relationship Id="rId4" Type="http://schemas.openxmlformats.org/officeDocument/2006/relationships/image" Target="../media/image26.png"/><Relationship Id="rId9" Type="http://schemas.openxmlformats.org/officeDocument/2006/relationships/customXml" Target="../ink/ink45.xml"/><Relationship Id="rId14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52.xml"/><Relationship Id="rId2" Type="http://schemas.openxmlformats.org/officeDocument/2006/relationships/image" Target="../media/image33.png"/><Relationship Id="rId1" Type="http://schemas.openxmlformats.org/officeDocument/2006/relationships/customXml" Target="../ink/ink51.xml"/><Relationship Id="rId6" Type="http://schemas.openxmlformats.org/officeDocument/2006/relationships/image" Target="../media/image35.png"/><Relationship Id="rId5" Type="http://schemas.openxmlformats.org/officeDocument/2006/relationships/customXml" Target="../ink/ink53.xml"/><Relationship Id="rId4" Type="http://schemas.openxmlformats.org/officeDocument/2006/relationships/image" Target="../media/image3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customXml" Target="../ink/ink55.xml"/><Relationship Id="rId7" Type="http://schemas.openxmlformats.org/officeDocument/2006/relationships/customXml" Target="../ink/ink57.xml"/><Relationship Id="rId12" Type="http://schemas.openxmlformats.org/officeDocument/2006/relationships/image" Target="../media/image21.emf"/><Relationship Id="rId2" Type="http://schemas.openxmlformats.org/officeDocument/2006/relationships/image" Target="../media/image36.png"/><Relationship Id="rId1" Type="http://schemas.openxmlformats.org/officeDocument/2006/relationships/customXml" Target="../ink/ink54.xml"/><Relationship Id="rId6" Type="http://schemas.openxmlformats.org/officeDocument/2006/relationships/image" Target="../media/image38.png"/><Relationship Id="rId11" Type="http://schemas.openxmlformats.org/officeDocument/2006/relationships/customXml" Target="../ink/ink59.xml"/><Relationship Id="rId5" Type="http://schemas.openxmlformats.org/officeDocument/2006/relationships/customXml" Target="../ink/ink56.xml"/><Relationship Id="rId10" Type="http://schemas.openxmlformats.org/officeDocument/2006/relationships/image" Target="../media/image20.emf"/><Relationship Id="rId4" Type="http://schemas.openxmlformats.org/officeDocument/2006/relationships/image" Target="../media/image37.png"/><Relationship Id="rId9" Type="http://schemas.openxmlformats.org/officeDocument/2006/relationships/customXml" Target="../ink/ink5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ustomXml" Target="../ink/ink61.xml"/><Relationship Id="rId2" Type="http://schemas.openxmlformats.org/officeDocument/2006/relationships/image" Target="../media/image39.png"/><Relationship Id="rId1" Type="http://schemas.openxmlformats.org/officeDocument/2006/relationships/customXml" Target="../ink/ink60.xml"/><Relationship Id="rId6" Type="http://schemas.openxmlformats.org/officeDocument/2006/relationships/image" Target="../media/image41.png"/><Relationship Id="rId5" Type="http://schemas.openxmlformats.org/officeDocument/2006/relationships/customXml" Target="../ink/ink62.xml"/><Relationship Id="rId4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137940</xdr:colOff>
      <xdr:row>30</xdr:row>
      <xdr:rowOff>272833</xdr:rowOff>
    </xdr:from>
    <xdr:to>
      <xdr:col>2</xdr:col>
      <xdr:colOff>171780</xdr:colOff>
      <xdr:row>30</xdr:row>
      <xdr:rowOff>304513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8E12643-7808-47F1-B82F-D324AB3C3F22}"/>
                </a:ext>
              </a:extLst>
            </xdr14:cNvPr>
            <xdr14:cNvContentPartPr/>
          </xdr14:nvContentPartPr>
          <xdr14:nvPr macro=""/>
          <xdr14:xfrm>
            <a:off x="1547640" y="7571100"/>
            <a:ext cx="33840" cy="316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8E12643-7808-47F1-B82F-D324AB3C3F2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38640" y="7562100"/>
              <a:ext cx="5148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96540</xdr:colOff>
      <xdr:row>30</xdr:row>
      <xdr:rowOff>35593</xdr:rowOff>
    </xdr:from>
    <xdr:to>
      <xdr:col>2</xdr:col>
      <xdr:colOff>666780</xdr:colOff>
      <xdr:row>30</xdr:row>
      <xdr:rowOff>103633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10644FD-159A-4CD7-8A7D-092304FEE404}"/>
                </a:ext>
              </a:extLst>
            </xdr14:cNvPr>
            <xdr14:cNvContentPartPr/>
          </xdr14:nvContentPartPr>
          <xdr14:nvPr macro=""/>
          <xdr14:xfrm>
            <a:off x="1506240" y="7333860"/>
            <a:ext cx="570240" cy="680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710644FD-159A-4CD7-8A7D-092304FEE40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97595" y="7324860"/>
              <a:ext cx="587891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375847</xdr:colOff>
      <xdr:row>30</xdr:row>
      <xdr:rowOff>42073</xdr:rowOff>
    </xdr:from>
    <xdr:to>
      <xdr:col>3</xdr:col>
      <xdr:colOff>1135087</xdr:colOff>
      <xdr:row>30</xdr:row>
      <xdr:rowOff>120553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BE8378D-F1BA-4841-8EA2-C33E650AE6BF}"/>
                </a:ext>
              </a:extLst>
            </xdr14:cNvPr>
            <xdr14:cNvContentPartPr/>
          </xdr14:nvContentPartPr>
          <xdr14:nvPr macro=""/>
          <xdr14:xfrm>
            <a:off x="2539080" y="7340340"/>
            <a:ext cx="759240" cy="784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7BE8378D-F1BA-4841-8EA2-C33E650AE6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530084" y="7331700"/>
              <a:ext cx="776872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460087</xdr:colOff>
      <xdr:row>30</xdr:row>
      <xdr:rowOff>289393</xdr:rowOff>
    </xdr:from>
    <xdr:to>
      <xdr:col>3</xdr:col>
      <xdr:colOff>492487</xdr:colOff>
      <xdr:row>30</xdr:row>
      <xdr:rowOff>324673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4F7B9B42-A131-4A30-97BF-DDBDFCB45B78}"/>
                </a:ext>
              </a:extLst>
            </xdr14:cNvPr>
            <xdr14:cNvContentPartPr/>
          </xdr14:nvContentPartPr>
          <xdr14:nvPr macro=""/>
          <xdr14:xfrm>
            <a:off x="2623320" y="7587660"/>
            <a:ext cx="32400" cy="3528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4F7B9B42-A131-4A30-97BF-DDBDFCB45B7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614680" y="7578751"/>
              <a:ext cx="50040" cy="52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728180</xdr:colOff>
      <xdr:row>30</xdr:row>
      <xdr:rowOff>269953</xdr:rowOff>
    </xdr:from>
    <xdr:to>
      <xdr:col>4</xdr:col>
      <xdr:colOff>760940</xdr:colOff>
      <xdr:row>30</xdr:row>
      <xdr:rowOff>304873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4D2FF876-F6F9-4CD2-AA12-0DE8FB9F96D7}"/>
                </a:ext>
              </a:extLst>
            </xdr14:cNvPr>
            <xdr14:cNvContentPartPr/>
          </xdr14:nvContentPartPr>
          <xdr14:nvPr macro=""/>
          <xdr14:xfrm>
            <a:off x="4398480" y="7568220"/>
            <a:ext cx="32760" cy="349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4D2FF876-F6F9-4CD2-AA12-0DE8FB9F96D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389480" y="7559580"/>
              <a:ext cx="504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426860</xdr:colOff>
      <xdr:row>30</xdr:row>
      <xdr:rowOff>42433</xdr:rowOff>
    </xdr:from>
    <xdr:to>
      <xdr:col>4</xdr:col>
      <xdr:colOff>1187540</xdr:colOff>
      <xdr:row>30</xdr:row>
      <xdr:rowOff>118753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D43326B5-AB0A-494D-8DBB-1E53173F5965}"/>
                </a:ext>
              </a:extLst>
            </xdr14:cNvPr>
            <xdr14:cNvContentPartPr/>
          </xdr14:nvContentPartPr>
          <xdr14:nvPr macro=""/>
          <xdr14:xfrm>
            <a:off x="4097160" y="7340700"/>
            <a:ext cx="760680" cy="76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D43326B5-AB0A-494D-8DBB-1E53173F596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088516" y="7331700"/>
              <a:ext cx="778328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94020</xdr:colOff>
      <xdr:row>31</xdr:row>
      <xdr:rowOff>43620</xdr:rowOff>
    </xdr:from>
    <xdr:to>
      <xdr:col>2</xdr:col>
      <xdr:colOff>580380</xdr:colOff>
      <xdr:row>31</xdr:row>
      <xdr:rowOff>123540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63D04950-7BF6-4BC8-A3D6-284F51C0C6DE}"/>
                </a:ext>
              </a:extLst>
            </xdr14:cNvPr>
            <xdr14:cNvContentPartPr/>
          </xdr14:nvContentPartPr>
          <xdr14:nvPr macro=""/>
          <xdr14:xfrm>
            <a:off x="1503720" y="7705953"/>
            <a:ext cx="486360" cy="7992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63D04950-7BF6-4BC8-A3D6-284F51C0C6D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94727" y="7697313"/>
              <a:ext cx="503987" cy="9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129300</xdr:colOff>
      <xdr:row>31</xdr:row>
      <xdr:rowOff>245940</xdr:rowOff>
    </xdr:from>
    <xdr:to>
      <xdr:col>2</xdr:col>
      <xdr:colOff>177900</xdr:colOff>
      <xdr:row>31</xdr:row>
      <xdr:rowOff>295260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38630405-E3BD-4BFA-B9E0-4A4E849F44E9}"/>
                </a:ext>
              </a:extLst>
            </xdr14:cNvPr>
            <xdr14:cNvContentPartPr/>
          </xdr14:nvContentPartPr>
          <xdr14:nvPr macro=""/>
          <xdr14:xfrm>
            <a:off x="1539000" y="7908273"/>
            <a:ext cx="48600" cy="4932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38630405-E3BD-4BFA-B9E0-4A4E849F44E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30000" y="7899273"/>
              <a:ext cx="6624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599407</xdr:colOff>
      <xdr:row>31</xdr:row>
      <xdr:rowOff>257460</xdr:rowOff>
    </xdr:from>
    <xdr:to>
      <xdr:col>3</xdr:col>
      <xdr:colOff>651247</xdr:colOff>
      <xdr:row>31</xdr:row>
      <xdr:rowOff>303900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4BF9CD8-948C-441E-B51C-2DCC1425131D}"/>
                </a:ext>
              </a:extLst>
            </xdr14:cNvPr>
            <xdr14:cNvContentPartPr/>
          </xdr14:nvContentPartPr>
          <xdr14:nvPr macro=""/>
          <xdr14:xfrm>
            <a:off x="2762640" y="7919793"/>
            <a:ext cx="51840" cy="4644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74BF9CD8-948C-441E-B51C-2DCC1425131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53702" y="7910862"/>
              <a:ext cx="69358" cy="63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405367</xdr:colOff>
      <xdr:row>31</xdr:row>
      <xdr:rowOff>49020</xdr:rowOff>
    </xdr:from>
    <xdr:to>
      <xdr:col>3</xdr:col>
      <xdr:colOff>957967</xdr:colOff>
      <xdr:row>31</xdr:row>
      <xdr:rowOff>130380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F8215F0-723D-4A2C-A154-EFEA76239C29}"/>
                </a:ext>
              </a:extLst>
            </xdr14:cNvPr>
            <xdr14:cNvContentPartPr/>
          </xdr14:nvContentPartPr>
          <xdr14:nvPr macro=""/>
          <xdr14:xfrm>
            <a:off x="2568600" y="7711353"/>
            <a:ext cx="552600" cy="813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8F8215F0-723D-4A2C-A154-EFEA76239C2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559594" y="7702353"/>
              <a:ext cx="570251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759140</xdr:colOff>
      <xdr:row>31</xdr:row>
      <xdr:rowOff>265740</xdr:rowOff>
    </xdr:from>
    <xdr:to>
      <xdr:col>4</xdr:col>
      <xdr:colOff>789020</xdr:colOff>
      <xdr:row>31</xdr:row>
      <xdr:rowOff>306420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4580DD7-7258-48CE-A63C-1563F42591DA}"/>
                </a:ext>
              </a:extLst>
            </xdr14:cNvPr>
            <xdr14:cNvContentPartPr/>
          </xdr14:nvContentPartPr>
          <xdr14:nvPr macro=""/>
          <xdr14:xfrm>
            <a:off x="4429440" y="7928073"/>
            <a:ext cx="29880" cy="406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B4580DD7-7258-48CE-A63C-1563F42591D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420440" y="7919073"/>
              <a:ext cx="47520" cy="5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513980</xdr:colOff>
      <xdr:row>31</xdr:row>
      <xdr:rowOff>51180</xdr:rowOff>
    </xdr:from>
    <xdr:to>
      <xdr:col>4</xdr:col>
      <xdr:colOff>1082420</xdr:colOff>
      <xdr:row>31</xdr:row>
      <xdr:rowOff>120660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728AAB2A-62FF-485E-85A2-0E0B87857E9D}"/>
                </a:ext>
              </a:extLst>
            </xdr14:cNvPr>
            <xdr14:cNvContentPartPr/>
          </xdr14:nvContentPartPr>
          <xdr14:nvPr macro=""/>
          <xdr14:xfrm>
            <a:off x="4184280" y="7713513"/>
            <a:ext cx="568440" cy="6948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28AAB2A-62FF-485E-85A2-0E0B87857E9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175640" y="7704828"/>
              <a:ext cx="586080" cy="87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92940</xdr:colOff>
      <xdr:row>32</xdr:row>
      <xdr:rowOff>44953</xdr:rowOff>
    </xdr:from>
    <xdr:to>
      <xdr:col>2</xdr:col>
      <xdr:colOff>584700</xdr:colOff>
      <xdr:row>32</xdr:row>
      <xdr:rowOff>118393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D2ED172-B055-461A-B978-A69DBBB6385D}"/>
                </a:ext>
              </a:extLst>
            </xdr14:cNvPr>
            <xdr14:cNvContentPartPr/>
          </xdr14:nvContentPartPr>
          <xdr14:nvPr macro=""/>
          <xdr14:xfrm>
            <a:off x="1502640" y="8071353"/>
            <a:ext cx="491760" cy="7344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D2ED172-B055-461A-B978-A69DBBB6385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93640" y="8062713"/>
              <a:ext cx="50940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163500</xdr:colOff>
      <xdr:row>32</xdr:row>
      <xdr:rowOff>264553</xdr:rowOff>
    </xdr:from>
    <xdr:to>
      <xdr:col>2</xdr:col>
      <xdr:colOff>198060</xdr:colOff>
      <xdr:row>32</xdr:row>
      <xdr:rowOff>304873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C8BE869-14E3-4BFC-9CB8-45A42A25F332}"/>
                </a:ext>
              </a:extLst>
            </xdr14:cNvPr>
            <xdr14:cNvContentPartPr/>
          </xdr14:nvContentPartPr>
          <xdr14:nvPr macro=""/>
          <xdr14:xfrm>
            <a:off x="1573200" y="8290953"/>
            <a:ext cx="34560" cy="4032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C8BE869-14E3-4BFC-9CB8-45A42A25F33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564200" y="8281872"/>
              <a:ext cx="52200" cy="581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798487</xdr:colOff>
      <xdr:row>32</xdr:row>
      <xdr:rowOff>278233</xdr:rowOff>
    </xdr:from>
    <xdr:to>
      <xdr:col>3</xdr:col>
      <xdr:colOff>858247</xdr:colOff>
      <xdr:row>32</xdr:row>
      <xdr:rowOff>320353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6DDD36F0-3553-4758-B52A-9E55FE57D6E2}"/>
                </a:ext>
              </a:extLst>
            </xdr14:cNvPr>
            <xdr14:cNvContentPartPr/>
          </xdr14:nvContentPartPr>
          <xdr14:nvPr macro=""/>
          <xdr14:xfrm>
            <a:off x="2961720" y="8304633"/>
            <a:ext cx="59760" cy="4212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6DDD36F0-3553-4758-B52A-9E55FE57D6E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953080" y="8295709"/>
              <a:ext cx="77400" cy="59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577087</xdr:colOff>
      <xdr:row>32</xdr:row>
      <xdr:rowOff>49273</xdr:rowOff>
    </xdr:from>
    <xdr:to>
      <xdr:col>3</xdr:col>
      <xdr:colOff>1158127</xdr:colOff>
      <xdr:row>32</xdr:row>
      <xdr:rowOff>123793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A9E2C686-61B3-4955-9483-E0C0818BE6C8}"/>
                </a:ext>
              </a:extLst>
            </xdr14:cNvPr>
            <xdr14:cNvContentPartPr/>
          </xdr14:nvContentPartPr>
          <xdr14:nvPr macro=""/>
          <xdr14:xfrm>
            <a:off x="2740320" y="8075673"/>
            <a:ext cx="581040" cy="7452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A9E2C686-61B3-4955-9483-E0C0818BE6C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31320" y="8067033"/>
              <a:ext cx="59868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788660</xdr:colOff>
      <xdr:row>32</xdr:row>
      <xdr:rowOff>278953</xdr:rowOff>
    </xdr:from>
    <xdr:to>
      <xdr:col>4</xdr:col>
      <xdr:colOff>828980</xdr:colOff>
      <xdr:row>32</xdr:row>
      <xdr:rowOff>319273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2CD94C92-EDB0-4F5C-8F5C-0024227121CE}"/>
                </a:ext>
              </a:extLst>
            </xdr14:cNvPr>
            <xdr14:cNvContentPartPr/>
          </xdr14:nvContentPartPr>
          <xdr14:nvPr macro=""/>
          <xdr14:xfrm>
            <a:off x="4458960" y="8305353"/>
            <a:ext cx="40320" cy="403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2CD94C92-EDB0-4F5C-8F5C-0024227121C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449960" y="8296353"/>
              <a:ext cx="5796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600380</xdr:colOff>
      <xdr:row>32</xdr:row>
      <xdr:rowOff>48193</xdr:rowOff>
    </xdr:from>
    <xdr:to>
      <xdr:col>4</xdr:col>
      <xdr:colOff>1194740</xdr:colOff>
      <xdr:row>32</xdr:row>
      <xdr:rowOff>115153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C8B54A02-B143-45B2-9272-A81B736C6E6C}"/>
                </a:ext>
              </a:extLst>
            </xdr14:cNvPr>
            <xdr14:cNvContentPartPr/>
          </xdr14:nvContentPartPr>
          <xdr14:nvPr macro=""/>
          <xdr14:xfrm>
            <a:off x="4270680" y="8074593"/>
            <a:ext cx="594360" cy="6696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C8B54A02-B143-45B2-9272-A81B736C6E6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262035" y="8065953"/>
              <a:ext cx="612011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125340</xdr:colOff>
      <xdr:row>33</xdr:row>
      <xdr:rowOff>274166</xdr:rowOff>
    </xdr:from>
    <xdr:to>
      <xdr:col>2</xdr:col>
      <xdr:colOff>173220</xdr:colOff>
      <xdr:row>33</xdr:row>
      <xdr:rowOff>317366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0695AA53-2B7C-43D4-B850-531A816C8DDF}"/>
                </a:ext>
              </a:extLst>
            </xdr14:cNvPr>
            <xdr14:cNvContentPartPr/>
          </xdr14:nvContentPartPr>
          <xdr14:nvPr macro=""/>
          <xdr14:xfrm>
            <a:off x="1535040" y="8664633"/>
            <a:ext cx="47880" cy="4320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0695AA53-2B7C-43D4-B850-531A816C8DD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526400" y="8655993"/>
              <a:ext cx="65520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68820</xdr:colOff>
      <xdr:row>33</xdr:row>
      <xdr:rowOff>39446</xdr:rowOff>
    </xdr:from>
    <xdr:to>
      <xdr:col>2</xdr:col>
      <xdr:colOff>622860</xdr:colOff>
      <xdr:row>33</xdr:row>
      <xdr:rowOff>123686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EDCC29F8-C744-4238-9875-7480A145BDEA}"/>
                </a:ext>
              </a:extLst>
            </xdr14:cNvPr>
            <xdr14:cNvContentPartPr/>
          </xdr14:nvContentPartPr>
          <xdr14:nvPr macro=""/>
          <xdr14:xfrm>
            <a:off x="1478520" y="8429913"/>
            <a:ext cx="554040" cy="842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EDCC29F8-C744-4238-9875-7480A145BDE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69880" y="8421273"/>
              <a:ext cx="57168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535687</xdr:colOff>
      <xdr:row>33</xdr:row>
      <xdr:rowOff>61046</xdr:rowOff>
    </xdr:from>
    <xdr:to>
      <xdr:col>3</xdr:col>
      <xdr:colOff>1056607</xdr:colOff>
      <xdr:row>33</xdr:row>
      <xdr:rowOff>142406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6C6E461-2864-4487-B808-68F972A77391}"/>
                </a:ext>
              </a:extLst>
            </xdr14:cNvPr>
            <xdr14:cNvContentPartPr/>
          </xdr14:nvContentPartPr>
          <xdr14:nvPr macro=""/>
          <xdr14:xfrm>
            <a:off x="2698920" y="8451513"/>
            <a:ext cx="520920" cy="813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6C6E461-2864-4487-B808-68F972A7739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690280" y="8442513"/>
              <a:ext cx="53856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711727</xdr:colOff>
      <xdr:row>33</xdr:row>
      <xdr:rowOff>287846</xdr:rowOff>
    </xdr:from>
    <xdr:to>
      <xdr:col>3</xdr:col>
      <xdr:colOff>741247</xdr:colOff>
      <xdr:row>33</xdr:row>
      <xdr:rowOff>312326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953EB628-FA7D-4917-9DC5-3ECA4B6939D5}"/>
                </a:ext>
              </a:extLst>
            </xdr14:cNvPr>
            <xdr14:cNvContentPartPr/>
          </xdr14:nvContentPartPr>
          <xdr14:nvPr macro=""/>
          <xdr14:xfrm>
            <a:off x="2874960" y="8678313"/>
            <a:ext cx="29520" cy="2448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953EB628-FA7D-4917-9DC5-3ECA4B6939D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865960" y="8669313"/>
              <a:ext cx="4716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803780</xdr:colOff>
      <xdr:row>33</xdr:row>
      <xdr:rowOff>290726</xdr:rowOff>
    </xdr:from>
    <xdr:to>
      <xdr:col>4</xdr:col>
      <xdr:colOff>861740</xdr:colOff>
      <xdr:row>33</xdr:row>
      <xdr:rowOff>322046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996E25F6-0CC2-4938-87C4-3E4B2A687146}"/>
                </a:ext>
              </a:extLst>
            </xdr14:cNvPr>
            <xdr14:cNvContentPartPr/>
          </xdr14:nvContentPartPr>
          <xdr14:nvPr macro=""/>
          <xdr14:xfrm>
            <a:off x="4474080" y="8681193"/>
            <a:ext cx="57960" cy="3132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996E25F6-0CC2-4938-87C4-3E4B2A68714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465440" y="8672553"/>
              <a:ext cx="7560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620540</xdr:colOff>
      <xdr:row>33</xdr:row>
      <xdr:rowOff>49166</xdr:rowOff>
    </xdr:from>
    <xdr:to>
      <xdr:col>4</xdr:col>
      <xdr:colOff>1199060</xdr:colOff>
      <xdr:row>33</xdr:row>
      <xdr:rowOff>126566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C47E2439-87DF-4287-A7E1-D77ED74DFBCD}"/>
                </a:ext>
              </a:extLst>
            </xdr14:cNvPr>
            <xdr14:cNvContentPartPr/>
          </xdr14:nvContentPartPr>
          <xdr14:nvPr macro=""/>
          <xdr14:xfrm>
            <a:off x="4290840" y="8439633"/>
            <a:ext cx="578520" cy="7740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C47E2439-87DF-4287-A7E1-D77ED74DFBC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281834" y="8430633"/>
              <a:ext cx="596171" cy="95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365660</xdr:colOff>
      <xdr:row>2</xdr:row>
      <xdr:rowOff>32693</xdr:rowOff>
    </xdr:from>
    <xdr:to>
      <xdr:col>9</xdr:col>
      <xdr:colOff>358340</xdr:colOff>
      <xdr:row>3</xdr:row>
      <xdr:rowOff>77820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99211B3-B094-6A2C-5F5E-EF1F8AC5C357}"/>
                </a:ext>
              </a:extLst>
            </xdr14:cNvPr>
            <xdr14:cNvContentPartPr/>
          </xdr14:nvContentPartPr>
          <xdr14:nvPr macro=""/>
          <xdr14:xfrm>
            <a:off x="7917927" y="396760"/>
            <a:ext cx="602280" cy="2271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99211B3-B094-6A2C-5F5E-EF1F8AC5C3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08927" y="387760"/>
              <a:ext cx="619920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562460</xdr:colOff>
      <xdr:row>2</xdr:row>
      <xdr:rowOff>41333</xdr:rowOff>
    </xdr:from>
    <xdr:to>
      <xdr:col>10</xdr:col>
      <xdr:colOff>358940</xdr:colOff>
      <xdr:row>2</xdr:row>
      <xdr:rowOff>155813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1A05248-171D-A2DB-EEA8-FC4D7B6BE950}"/>
                </a:ext>
              </a:extLst>
            </xdr14:cNvPr>
            <xdr14:cNvContentPartPr/>
          </xdr14:nvContentPartPr>
          <xdr14:nvPr macro=""/>
          <xdr14:xfrm>
            <a:off x="8724327" y="405400"/>
            <a:ext cx="406080" cy="1144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81A05248-171D-A2DB-EEA8-FC4D7B6BE95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715327" y="396400"/>
              <a:ext cx="4237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500780</xdr:colOff>
      <xdr:row>2</xdr:row>
      <xdr:rowOff>40613</xdr:rowOff>
    </xdr:from>
    <xdr:to>
      <xdr:col>11</xdr:col>
      <xdr:colOff>182060</xdr:colOff>
      <xdr:row>3</xdr:row>
      <xdr:rowOff>16980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0DCA770-4653-C3CE-E52F-3F1C92EABAD9}"/>
                </a:ext>
              </a:extLst>
            </xdr14:cNvPr>
            <xdr14:cNvContentPartPr/>
          </xdr14:nvContentPartPr>
          <xdr14:nvPr macro=""/>
          <xdr14:xfrm>
            <a:off x="9272247" y="404680"/>
            <a:ext cx="290880" cy="15840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0DCA770-4653-C3CE-E52F-3F1C92EABAD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263247" y="395680"/>
              <a:ext cx="308520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541700</xdr:colOff>
      <xdr:row>3</xdr:row>
      <xdr:rowOff>90780</xdr:rowOff>
    </xdr:from>
    <xdr:to>
      <xdr:col>9</xdr:col>
      <xdr:colOff>118940</xdr:colOff>
      <xdr:row>4</xdr:row>
      <xdr:rowOff>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C3849F8-9C11-16F9-1B66-348BF18D2F2D}"/>
                </a:ext>
              </a:extLst>
            </xdr14:cNvPr>
            <xdr14:cNvContentPartPr/>
          </xdr14:nvContentPartPr>
          <xdr14:nvPr macro=""/>
          <xdr14:xfrm>
            <a:off x="8093967" y="636880"/>
            <a:ext cx="186840" cy="90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C3849F8-9C11-16F9-1B66-348BF18D2F2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084967" y="627880"/>
              <a:ext cx="204480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531260</xdr:colOff>
      <xdr:row>4</xdr:row>
      <xdr:rowOff>75067</xdr:rowOff>
    </xdr:from>
    <xdr:to>
      <xdr:col>9</xdr:col>
      <xdr:colOff>201020</xdr:colOff>
      <xdr:row>4</xdr:row>
      <xdr:rowOff>179467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CC5E5A5A-31A4-63E0-7637-E5B9C663DD39}"/>
                </a:ext>
              </a:extLst>
            </xdr14:cNvPr>
            <xdr14:cNvContentPartPr/>
          </xdr14:nvContentPartPr>
          <xdr14:nvPr macro=""/>
          <xdr14:xfrm>
            <a:off x="8083527" y="803200"/>
            <a:ext cx="279360" cy="1044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CC5E5A5A-31A4-63E0-7637-E5B9C663DD3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074527" y="794200"/>
              <a:ext cx="29700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238340</xdr:colOff>
      <xdr:row>3</xdr:row>
      <xdr:rowOff>77460</xdr:rowOff>
    </xdr:from>
    <xdr:to>
      <xdr:col>10</xdr:col>
      <xdr:colOff>510140</xdr:colOff>
      <xdr:row>4</xdr:row>
      <xdr:rowOff>172987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A9153E6-1955-1D55-0DCB-5CE6F2BC001E}"/>
                </a:ext>
              </a:extLst>
            </xdr14:cNvPr>
            <xdr14:cNvContentPartPr/>
          </xdr14:nvContentPartPr>
          <xdr14:nvPr macro=""/>
          <xdr14:xfrm>
            <a:off x="9009807" y="623560"/>
            <a:ext cx="271800" cy="2775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BA9153E6-1955-1D55-0DCB-5CE6F2BC001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000807" y="614560"/>
              <a:ext cx="28944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501380</xdr:colOff>
      <xdr:row>3</xdr:row>
      <xdr:rowOff>87900</xdr:rowOff>
    </xdr:from>
    <xdr:to>
      <xdr:col>12</xdr:col>
      <xdr:colOff>99860</xdr:colOff>
      <xdr:row>3</xdr:row>
      <xdr:rowOff>180060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13E94C70-F9DC-5DE3-94D3-CDDF0CC41CE0}"/>
                </a:ext>
              </a:extLst>
            </xdr14:cNvPr>
            <xdr14:cNvContentPartPr/>
          </xdr14:nvContentPartPr>
          <xdr14:nvPr macro=""/>
          <xdr14:xfrm>
            <a:off x="9882447" y="634000"/>
            <a:ext cx="208080" cy="921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13E94C70-F9DC-5DE3-94D3-CDDF0CC41CE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873447" y="625000"/>
              <a:ext cx="225720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506420</xdr:colOff>
      <xdr:row>4</xdr:row>
      <xdr:rowOff>43387</xdr:rowOff>
    </xdr:from>
    <xdr:to>
      <xdr:col>12</xdr:col>
      <xdr:colOff>243140</xdr:colOff>
      <xdr:row>4</xdr:row>
      <xdr:rowOff>160747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3978A9C-F027-8546-6D26-87BBDD8B95CC}"/>
                </a:ext>
              </a:extLst>
            </xdr14:cNvPr>
            <xdr14:cNvContentPartPr/>
          </xdr14:nvContentPartPr>
          <xdr14:nvPr macro=""/>
          <xdr14:xfrm>
            <a:off x="9887487" y="771520"/>
            <a:ext cx="346320" cy="1173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3978A9C-F027-8546-6D26-87BBDD8B95C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878487" y="762520"/>
              <a:ext cx="363960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291380</xdr:colOff>
      <xdr:row>5</xdr:row>
      <xdr:rowOff>181033</xdr:rowOff>
    </xdr:from>
    <xdr:to>
      <xdr:col>11</xdr:col>
      <xdr:colOff>268820</xdr:colOff>
      <xdr:row>7</xdr:row>
      <xdr:rowOff>61580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FE8C4643-AC44-7795-8AA3-4B4396D348DB}"/>
                </a:ext>
              </a:extLst>
            </xdr14:cNvPr>
            <xdr14:cNvContentPartPr/>
          </xdr14:nvContentPartPr>
          <xdr14:nvPr macro=""/>
          <xdr14:xfrm>
            <a:off x="8453247" y="1091200"/>
            <a:ext cx="1196640" cy="2530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FE8C4643-AC44-7795-8AA3-4B4396D348D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444247" y="1082200"/>
              <a:ext cx="1214280" cy="27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144140</xdr:colOff>
      <xdr:row>6</xdr:row>
      <xdr:rowOff>98720</xdr:rowOff>
    </xdr:from>
    <xdr:to>
      <xdr:col>12</xdr:col>
      <xdr:colOff>180860</xdr:colOff>
      <xdr:row>6</xdr:row>
      <xdr:rowOff>143360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92D631F5-E8A0-B8E8-F173-7ACB01F470CE}"/>
                </a:ext>
              </a:extLst>
            </xdr14:cNvPr>
            <xdr14:cNvContentPartPr/>
          </xdr14:nvContentPartPr>
          <xdr14:nvPr macro=""/>
          <xdr14:xfrm>
            <a:off x="10134807" y="1190920"/>
            <a:ext cx="36720" cy="4464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92D631F5-E8A0-B8E8-F173-7ACB01F470C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125807" y="1181920"/>
              <a:ext cx="5436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420740</xdr:colOff>
      <xdr:row>6</xdr:row>
      <xdr:rowOff>42560</xdr:rowOff>
    </xdr:from>
    <xdr:to>
      <xdr:col>12</xdr:col>
      <xdr:colOff>14540</xdr:colOff>
      <xdr:row>6</xdr:row>
      <xdr:rowOff>148400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723CAF8A-E35C-FC56-44BF-125F8603DAC2}"/>
                </a:ext>
              </a:extLst>
            </xdr14:cNvPr>
            <xdr14:cNvContentPartPr/>
          </xdr14:nvContentPartPr>
          <xdr14:nvPr macro=""/>
          <xdr14:xfrm>
            <a:off x="9801807" y="1134760"/>
            <a:ext cx="203400" cy="105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723CAF8A-E35C-FC56-44BF-125F8603DAC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792807" y="1125760"/>
              <a:ext cx="221040" cy="12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321980</xdr:colOff>
      <xdr:row>5</xdr:row>
      <xdr:rowOff>160513</xdr:rowOff>
    </xdr:from>
    <xdr:to>
      <xdr:col>13</xdr:col>
      <xdr:colOff>423740</xdr:colOff>
      <xdr:row>7</xdr:row>
      <xdr:rowOff>90380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4F895D1F-FB87-44FE-B907-C5B69714CC69}"/>
                </a:ext>
              </a:extLst>
            </xdr14:cNvPr>
            <xdr14:cNvContentPartPr/>
          </xdr14:nvContentPartPr>
          <xdr14:nvPr macro=""/>
          <xdr14:xfrm>
            <a:off x="10312647" y="1070680"/>
            <a:ext cx="711360" cy="30240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4F895D1F-FB87-44FE-B907-C5B69714CC6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303647" y="1061680"/>
              <a:ext cx="72900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189140</xdr:colOff>
      <xdr:row>8</xdr:row>
      <xdr:rowOff>33080</xdr:rowOff>
    </xdr:from>
    <xdr:to>
      <xdr:col>12</xdr:col>
      <xdr:colOff>250700</xdr:colOff>
      <xdr:row>8</xdr:row>
      <xdr:rowOff>79160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52108F5E-BE63-333F-F16F-E4EA7819A69B}"/>
                </a:ext>
              </a:extLst>
            </xdr14:cNvPr>
            <xdr14:cNvContentPartPr/>
          </xdr14:nvContentPartPr>
          <xdr14:nvPr macro=""/>
          <xdr14:xfrm>
            <a:off x="10179807" y="1506280"/>
            <a:ext cx="61560" cy="460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52108F5E-BE63-333F-F16F-E4EA7819A69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170807" y="1497280"/>
              <a:ext cx="7920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250700</xdr:colOff>
      <xdr:row>10</xdr:row>
      <xdr:rowOff>2373</xdr:rowOff>
    </xdr:from>
    <xdr:to>
      <xdr:col>12</xdr:col>
      <xdr:colOff>300020</xdr:colOff>
      <xdr:row>10</xdr:row>
      <xdr:rowOff>42333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FC3688F6-50DB-11FF-6994-EF3A2C4E9BB4}"/>
                </a:ext>
              </a:extLst>
            </xdr14:cNvPr>
            <xdr14:cNvContentPartPr/>
          </xdr14:nvContentPartPr>
          <xdr14:nvPr macro=""/>
          <xdr14:xfrm>
            <a:off x="10241367" y="1839640"/>
            <a:ext cx="49320" cy="399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FC3688F6-50DB-11FF-6994-EF3A2C4E9BB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232367" y="1830640"/>
              <a:ext cx="669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400820</xdr:colOff>
      <xdr:row>7</xdr:row>
      <xdr:rowOff>146180</xdr:rowOff>
    </xdr:from>
    <xdr:to>
      <xdr:col>13</xdr:col>
      <xdr:colOff>446780</xdr:colOff>
      <xdr:row>9</xdr:row>
      <xdr:rowOff>58767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573A5718-C6AD-6AE1-A231-E2AAD2B37FD5}"/>
                </a:ext>
              </a:extLst>
            </xdr14:cNvPr>
            <xdr14:cNvContentPartPr/>
          </xdr14:nvContentPartPr>
          <xdr14:nvPr macro=""/>
          <xdr14:xfrm>
            <a:off x="10391487" y="1428880"/>
            <a:ext cx="655560" cy="2851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573A5718-C6AD-6AE1-A231-E2AAD2B37FD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0382487" y="1419880"/>
              <a:ext cx="673200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436100</xdr:colOff>
      <xdr:row>9</xdr:row>
      <xdr:rowOff>104847</xdr:rowOff>
    </xdr:from>
    <xdr:to>
      <xdr:col>13</xdr:col>
      <xdr:colOff>109820</xdr:colOff>
      <xdr:row>10</xdr:row>
      <xdr:rowOff>77613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D4B8C87B-0F14-D2DF-B749-B8ABB74F4F3B}"/>
                </a:ext>
              </a:extLst>
            </xdr14:cNvPr>
            <xdr14:cNvContentPartPr/>
          </xdr14:nvContentPartPr>
          <xdr14:nvPr macro=""/>
          <xdr14:xfrm>
            <a:off x="10426767" y="1760080"/>
            <a:ext cx="283320" cy="1548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4B8C87B-0F14-D2DF-B749-B8ABB74F4F3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0417767" y="1751080"/>
              <a:ext cx="300960" cy="172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662695</xdr:colOff>
      <xdr:row>22</xdr:row>
      <xdr:rowOff>61309</xdr:rowOff>
    </xdr:from>
    <xdr:to>
      <xdr:col>3</xdr:col>
      <xdr:colOff>526549</xdr:colOff>
      <xdr:row>23</xdr:row>
      <xdr:rowOff>167896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F5882FB-4244-4614-A91C-F12C40EFC92F}"/>
                </a:ext>
              </a:extLst>
            </xdr14:cNvPr>
            <xdr14:cNvContentPartPr/>
          </xdr14:nvContentPartPr>
          <xdr14:nvPr macro=""/>
          <xdr14:xfrm>
            <a:off x="4839840" y="4099909"/>
            <a:ext cx="612000" cy="2901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F5882FB-4244-4614-A91C-F12C40EFC92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30845" y="4091258"/>
              <a:ext cx="629630" cy="3078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51016</xdr:colOff>
      <xdr:row>22</xdr:row>
      <xdr:rowOff>60589</xdr:rowOff>
    </xdr:from>
    <xdr:to>
      <xdr:col>4</xdr:col>
      <xdr:colOff>366376</xdr:colOff>
      <xdr:row>22</xdr:row>
      <xdr:rowOff>175429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F1FD502-56B7-47C1-A6B4-B1FFF013F7EA}"/>
                </a:ext>
              </a:extLst>
            </xdr14:cNvPr>
            <xdr14:cNvContentPartPr/>
          </xdr14:nvContentPartPr>
          <xdr14:nvPr macro=""/>
          <xdr14:xfrm>
            <a:off x="5845680" y="4099189"/>
            <a:ext cx="315360" cy="1148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F1FD502-56B7-47C1-A6B4-B1FFF013F7E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37040" y="4090576"/>
              <a:ext cx="333000" cy="132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124456</xdr:colOff>
      <xdr:row>23</xdr:row>
      <xdr:rowOff>71056</xdr:rowOff>
    </xdr:from>
    <xdr:to>
      <xdr:col>4</xdr:col>
      <xdr:colOff>283216</xdr:colOff>
      <xdr:row>23</xdr:row>
      <xdr:rowOff>172936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4011DA08-6528-43CB-B510-DA49A78D430B}"/>
                </a:ext>
              </a:extLst>
            </xdr14:cNvPr>
            <xdr14:cNvContentPartPr/>
          </xdr14:nvContentPartPr>
          <xdr14:nvPr macro=""/>
          <xdr14:xfrm>
            <a:off x="5919120" y="4293229"/>
            <a:ext cx="158760" cy="1018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4011DA08-6528-43CB-B510-DA49A78D43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910480" y="4284229"/>
              <a:ext cx="17640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128749</xdr:colOff>
      <xdr:row>24</xdr:row>
      <xdr:rowOff>85124</xdr:rowOff>
    </xdr:from>
    <xdr:to>
      <xdr:col>3</xdr:col>
      <xdr:colOff>164389</xdr:colOff>
      <xdr:row>25</xdr:row>
      <xdr:rowOff>34391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EBD6813-53E7-4C9D-9AC8-893F420CAC19}"/>
                </a:ext>
              </a:extLst>
            </xdr14:cNvPr>
            <xdr14:cNvContentPartPr/>
          </xdr14:nvContentPartPr>
          <xdr14:nvPr macro=""/>
          <xdr14:xfrm>
            <a:off x="5054040" y="4490869"/>
            <a:ext cx="35640" cy="1328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EBD6813-53E7-4C9D-9AC8-893F420CAC1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045400" y="4481869"/>
              <a:ext cx="532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43816</xdr:colOff>
      <xdr:row>24</xdr:row>
      <xdr:rowOff>65324</xdr:rowOff>
    </xdr:from>
    <xdr:to>
      <xdr:col>4</xdr:col>
      <xdr:colOff>424696</xdr:colOff>
      <xdr:row>24</xdr:row>
      <xdr:rowOff>172244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0FBB468-40AF-4F79-A264-84D855230EC5}"/>
                </a:ext>
              </a:extLst>
            </xdr14:cNvPr>
            <xdr14:cNvContentPartPr/>
          </xdr14:nvContentPartPr>
          <xdr14:nvPr macro=""/>
          <xdr14:xfrm>
            <a:off x="5838480" y="4471069"/>
            <a:ext cx="380880" cy="1069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90FBB468-40AF-4F79-A264-84D855230EC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829840" y="4462429"/>
              <a:ext cx="39852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670615</xdr:colOff>
      <xdr:row>25</xdr:row>
      <xdr:rowOff>130151</xdr:rowOff>
    </xdr:from>
    <xdr:to>
      <xdr:col>3</xdr:col>
      <xdr:colOff>788989</xdr:colOff>
      <xdr:row>26</xdr:row>
      <xdr:rowOff>174458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8E838F4-3EC9-419D-B54E-B8118F1A1DD6}"/>
                </a:ext>
              </a:extLst>
            </xdr14:cNvPr>
            <xdr14:cNvContentPartPr/>
          </xdr14:nvContentPartPr>
          <xdr14:nvPr macro=""/>
          <xdr14:xfrm>
            <a:off x="4847760" y="4719469"/>
            <a:ext cx="866520" cy="2278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8E838F4-3EC9-419D-B54E-B8118F1A1DD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839120" y="4710829"/>
              <a:ext cx="88416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556429</xdr:colOff>
      <xdr:row>28</xdr:row>
      <xdr:rowOff>33753</xdr:rowOff>
    </xdr:from>
    <xdr:to>
      <xdr:col>3</xdr:col>
      <xdr:colOff>836149</xdr:colOff>
      <xdr:row>28</xdr:row>
      <xdr:rowOff>87753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B81AFE2-B387-43A7-BE76-13AE5B10B1E4}"/>
                </a:ext>
              </a:extLst>
            </xdr14:cNvPr>
            <xdr14:cNvContentPartPr/>
          </xdr14:nvContentPartPr>
          <xdr14:nvPr macro=""/>
          <xdr14:xfrm>
            <a:off x="5481720" y="5173789"/>
            <a:ext cx="279720" cy="540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9B81AFE2-B387-43A7-BE76-13AE5B10B1E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472732" y="5165149"/>
              <a:ext cx="297337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92749</xdr:colOff>
      <xdr:row>27</xdr:row>
      <xdr:rowOff>32645</xdr:rowOff>
    </xdr:from>
    <xdr:to>
      <xdr:col>4</xdr:col>
      <xdr:colOff>123376</xdr:colOff>
      <xdr:row>27</xdr:row>
      <xdr:rowOff>148205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F9E84042-88B9-4114-8844-77D08DF65E98}"/>
                </a:ext>
              </a:extLst>
            </xdr14:cNvPr>
            <xdr14:cNvContentPartPr/>
          </xdr14:nvContentPartPr>
          <xdr14:nvPr macro=""/>
          <xdr14:xfrm>
            <a:off x="5018040" y="4989109"/>
            <a:ext cx="900000" cy="1155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F9E84042-88B9-4114-8844-77D08DF65E9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009400" y="4980109"/>
              <a:ext cx="91764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2005025</xdr:colOff>
      <xdr:row>12</xdr:row>
      <xdr:rowOff>80558</xdr:rowOff>
    </xdr:from>
    <xdr:to>
      <xdr:col>0</xdr:col>
      <xdr:colOff>2441705</xdr:colOff>
      <xdr:row>13</xdr:row>
      <xdr:rowOff>50346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FACC49D7-7EFC-C603-86C7-160D675DAA6E}"/>
                </a:ext>
              </a:extLst>
            </xdr14:cNvPr>
            <xdr14:cNvContentPartPr/>
          </xdr14:nvContentPartPr>
          <xdr14:nvPr macro=""/>
          <xdr14:xfrm>
            <a:off x="2005025" y="2283431"/>
            <a:ext cx="436680" cy="153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FACC49D7-7EFC-C603-86C7-160D675DAA6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996025" y="2274431"/>
              <a:ext cx="45432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610025</xdr:colOff>
      <xdr:row>26</xdr:row>
      <xdr:rowOff>2051</xdr:rowOff>
    </xdr:from>
    <xdr:to>
      <xdr:col>0</xdr:col>
      <xdr:colOff>976145</xdr:colOff>
      <xdr:row>27</xdr:row>
      <xdr:rowOff>5318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9C37DC3-530C-6735-C700-2FAA7B03880B}"/>
                </a:ext>
              </a:extLst>
            </xdr14:cNvPr>
            <xdr14:cNvContentPartPr/>
          </xdr14:nvContentPartPr>
          <xdr14:nvPr macro=""/>
          <xdr14:xfrm>
            <a:off x="610025" y="4774942"/>
            <a:ext cx="366120" cy="1868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9C37DC3-530C-6735-C700-2FAA7B03880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1025" y="4765942"/>
              <a:ext cx="383760" cy="204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946873</xdr:colOff>
      <xdr:row>9</xdr:row>
      <xdr:rowOff>130380</xdr:rowOff>
    </xdr:from>
    <xdr:to>
      <xdr:col>4</xdr:col>
      <xdr:colOff>453373</xdr:colOff>
      <xdr:row>10</xdr:row>
      <xdr:rowOff>160747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C5F89EA5-9C58-47A4-BA41-C49053185843}"/>
                </a:ext>
              </a:extLst>
            </xdr14:cNvPr>
            <xdr14:cNvContentPartPr/>
          </xdr14:nvContentPartPr>
          <xdr14:nvPr macro=""/>
          <xdr14:xfrm>
            <a:off x="4397040" y="1768680"/>
            <a:ext cx="1144800" cy="2124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C5F89EA5-9C58-47A4-BA41-C490531858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88040" y="1760040"/>
              <a:ext cx="116244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932473</xdr:colOff>
      <xdr:row>11</xdr:row>
      <xdr:rowOff>53953</xdr:rowOff>
    </xdr:from>
    <xdr:to>
      <xdr:col>3</xdr:col>
      <xdr:colOff>150859</xdr:colOff>
      <xdr:row>11</xdr:row>
      <xdr:rowOff>137113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0F65A81-2405-4599-9705-E2AE2373364B}"/>
                </a:ext>
              </a:extLst>
            </xdr14:cNvPr>
            <xdr14:cNvContentPartPr/>
          </xdr14:nvContentPartPr>
          <xdr14:nvPr macro=""/>
          <xdr14:xfrm>
            <a:off x="4382640" y="2056320"/>
            <a:ext cx="200520" cy="83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0F65A81-2405-4599-9705-E2AE2373364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74000" y="2047680"/>
              <a:ext cx="21816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444620</xdr:colOff>
      <xdr:row>11</xdr:row>
      <xdr:rowOff>29113</xdr:rowOff>
    </xdr:from>
    <xdr:to>
      <xdr:col>4</xdr:col>
      <xdr:colOff>509894</xdr:colOff>
      <xdr:row>12</xdr:row>
      <xdr:rowOff>48320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A079AE52-2F6D-4813-83A8-B59CCC1D0E3A}"/>
                </a:ext>
              </a:extLst>
            </xdr14:cNvPr>
            <xdr14:cNvContentPartPr/>
          </xdr14:nvContentPartPr>
          <xdr14:nvPr macro=""/>
          <xdr14:xfrm>
            <a:off x="4876920" y="2031480"/>
            <a:ext cx="721440" cy="2012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A079AE52-2F6D-4813-83A8-B59CCC1D0E3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868280" y="2022480"/>
              <a:ext cx="739080" cy="21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467386</xdr:colOff>
      <xdr:row>8</xdr:row>
      <xdr:rowOff>174628</xdr:rowOff>
    </xdr:from>
    <xdr:to>
      <xdr:col>4</xdr:col>
      <xdr:colOff>181426</xdr:colOff>
      <xdr:row>9</xdr:row>
      <xdr:rowOff>96692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C12C08F-90C7-4127-A8A6-3258E1A6034B}"/>
                </a:ext>
              </a:extLst>
            </xdr14:cNvPr>
            <xdr14:cNvContentPartPr/>
          </xdr14:nvContentPartPr>
          <xdr14:nvPr macro=""/>
          <xdr14:xfrm>
            <a:off x="4380480" y="1644840"/>
            <a:ext cx="323640" cy="1058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C12C08F-90C7-4127-A8A6-3258E1A603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71840" y="1635840"/>
              <a:ext cx="341280" cy="12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888551</xdr:colOff>
      <xdr:row>8</xdr:row>
      <xdr:rowOff>175348</xdr:rowOff>
    </xdr:from>
    <xdr:to>
      <xdr:col>3</xdr:col>
      <xdr:colOff>257146</xdr:colOff>
      <xdr:row>9</xdr:row>
      <xdr:rowOff>101732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BA7E654-2777-45C3-9B1E-B2C1D420AAED}"/>
                </a:ext>
              </a:extLst>
            </xdr14:cNvPr>
            <xdr14:cNvContentPartPr/>
          </xdr14:nvContentPartPr>
          <xdr14:nvPr macro=""/>
          <xdr14:xfrm>
            <a:off x="3878280" y="1645560"/>
            <a:ext cx="291960" cy="1101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BA7E654-2777-45C3-9B1E-B2C1D420AAE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69629" y="1636920"/>
              <a:ext cx="309622" cy="12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535786</xdr:colOff>
      <xdr:row>8</xdr:row>
      <xdr:rowOff>100468</xdr:rowOff>
    </xdr:from>
    <xdr:to>
      <xdr:col>5</xdr:col>
      <xdr:colOff>57826</xdr:colOff>
      <xdr:row>10</xdr:row>
      <xdr:rowOff>34235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352A79F-D145-4C85-99BE-F3E1F1E936AE}"/>
                </a:ext>
              </a:extLst>
            </xdr14:cNvPr>
            <xdr14:cNvContentPartPr/>
          </xdr14:nvContentPartPr>
          <xdr14:nvPr macro=""/>
          <xdr14:xfrm>
            <a:off x="4448880" y="1570680"/>
            <a:ext cx="741240" cy="30132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352A79F-D145-4C85-99BE-F3E1F1E936A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440236" y="1562030"/>
              <a:ext cx="758889" cy="3189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361814</xdr:colOff>
      <xdr:row>12</xdr:row>
      <xdr:rowOff>92329</xdr:rowOff>
    </xdr:from>
    <xdr:to>
      <xdr:col>8</xdr:col>
      <xdr:colOff>266174</xdr:colOff>
      <xdr:row>12</xdr:row>
      <xdr:rowOff>178009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D35ACCB3-AC53-B69C-5086-6F460E5BF190}"/>
                </a:ext>
              </a:extLst>
            </xdr14:cNvPr>
            <xdr14:cNvContentPartPr/>
          </xdr14:nvContentPartPr>
          <xdr14:nvPr macro=""/>
          <xdr14:xfrm>
            <a:off x="6103708" y="2297647"/>
            <a:ext cx="1123560" cy="8568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D35ACCB3-AC53-B69C-5086-6F460E5BF19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094708" y="2288647"/>
              <a:ext cx="114120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119054</xdr:colOff>
      <xdr:row>13</xdr:row>
      <xdr:rowOff>82433</xdr:rowOff>
    </xdr:from>
    <xdr:to>
      <xdr:col>8</xdr:col>
      <xdr:colOff>207854</xdr:colOff>
      <xdr:row>13</xdr:row>
      <xdr:rowOff>168113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65ACA58-FAF7-F872-081A-861932077018}"/>
                </a:ext>
              </a:extLst>
            </xdr14:cNvPr>
            <xdr14:cNvContentPartPr/>
          </xdr14:nvContentPartPr>
          <xdr14:nvPr macro=""/>
          <xdr14:xfrm>
            <a:off x="6470548" y="2471527"/>
            <a:ext cx="698400" cy="856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65ACA58-FAF7-F872-081A-86193207701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461548" y="2462527"/>
              <a:ext cx="71604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286454</xdr:colOff>
      <xdr:row>14</xdr:row>
      <xdr:rowOff>71096</xdr:rowOff>
    </xdr:from>
    <xdr:to>
      <xdr:col>9</xdr:col>
      <xdr:colOff>212414</xdr:colOff>
      <xdr:row>15</xdr:row>
      <xdr:rowOff>145080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586D725-7BD5-C52F-B727-73F482FB2559}"/>
                </a:ext>
              </a:extLst>
            </xdr14:cNvPr>
            <xdr14:cNvContentPartPr/>
          </xdr14:nvContentPartPr>
          <xdr14:nvPr macro=""/>
          <xdr14:xfrm>
            <a:off x="6637948" y="2643967"/>
            <a:ext cx="1145160" cy="2577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586D725-7BD5-C52F-B727-73F482FB255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628948" y="2634967"/>
              <a:ext cx="1162800" cy="275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209506</xdr:colOff>
      <xdr:row>25</xdr:row>
      <xdr:rowOff>55270</xdr:rowOff>
    </xdr:from>
    <xdr:to>
      <xdr:col>6</xdr:col>
      <xdr:colOff>16172</xdr:colOff>
      <xdr:row>28</xdr:row>
      <xdr:rowOff>56901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A5D06FF-6F57-4F84-9A07-B8319DB6FB09}"/>
                </a:ext>
              </a:extLst>
            </xdr14:cNvPr>
            <xdr14:cNvContentPartPr/>
          </xdr14:nvContentPartPr>
          <xdr14:nvPr macro=""/>
          <xdr14:xfrm>
            <a:off x="3132000" y="4649682"/>
            <a:ext cx="900360" cy="5529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A5D06FF-6F57-4F84-9A07-B8319DB6FB0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3000" y="4640676"/>
              <a:ext cx="918000" cy="570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334172</xdr:colOff>
      <xdr:row>25</xdr:row>
      <xdr:rowOff>84430</xdr:rowOff>
    </xdr:from>
    <xdr:to>
      <xdr:col>10</xdr:col>
      <xdr:colOff>25751</xdr:colOff>
      <xdr:row>28</xdr:row>
      <xdr:rowOff>44301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8BA56C62-AD5C-412A-A575-AAF8A94C36F6}"/>
                </a:ext>
              </a:extLst>
            </xdr14:cNvPr>
            <xdr14:cNvContentPartPr/>
          </xdr14:nvContentPartPr>
          <xdr14:nvPr macro=""/>
          <xdr14:xfrm>
            <a:off x="5340960" y="4678842"/>
            <a:ext cx="722520" cy="5112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8BA56C62-AD5C-412A-A575-AAF8A94C36F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332320" y="4669836"/>
              <a:ext cx="740160" cy="5288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199581</xdr:colOff>
      <xdr:row>25</xdr:row>
      <xdr:rowOff>84430</xdr:rowOff>
    </xdr:from>
    <xdr:to>
      <xdr:col>14</xdr:col>
      <xdr:colOff>1680</xdr:colOff>
      <xdr:row>27</xdr:row>
      <xdr:rowOff>179837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AFEC9535-1CB0-40D3-A168-01E1748FCAF2}"/>
                </a:ext>
              </a:extLst>
            </xdr14:cNvPr>
            <xdr14:cNvContentPartPr/>
          </xdr14:nvContentPartPr>
          <xdr14:nvPr macro=""/>
          <xdr14:xfrm>
            <a:off x="7322040" y="4678842"/>
            <a:ext cx="833040" cy="4629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AFEC9535-1CB0-40D3-A168-01E1748FCAF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313044" y="4670202"/>
              <a:ext cx="850672" cy="480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0:42.01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17 0 6669,'0'0'3877,"6"1"-3719,16-1-20,-16 0-26,11 2-759,-15-3 359,8 0-398,-4 0-4127</inkml:trace>
  <inkml:trace contextRef="#ctx0" brushRef="#br0" timeOffset="452.15">17 51 6313,'-11'14'-223,"10"-13"297,0 0-7,1-1 0,0 0 0,-1 1-1,1-1 1,0 1 0,-1-1 0,1 0 0,0 1 0,-1-1 0,1 1 0,0-1 0,0 1-1,0-1 1,0 1 0,-1-1 0,1 1 0,0-1 0,0 1 0,0-1 0,0 1 0,0-1-1,0 1 1,0-1 0,0 1 0,1-1 0,-1 1 0,0 0 0,4 0-284,0 1 0,1-1 1,-1 0-1,0 0 0,1 0 0,-1-1 1,0 0-1,1 1 0,-1-2 0,1 1 1,-1 0-1,1-1 0,-1 0 0,7-2 1,-7 2-296,12-2-1906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2:34.31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 47 4676,'0'0'4013,"-1"5"-3777,0 21 855,4 44-1,-3-68-1121,1 3 5,-1-1-1483</inkml:trace>
  <inkml:trace contextRef="#ctx0" brushRef="#br0" timeOffset="453.37">140 56 6401,'0'0'-254,"0"4"438,1 11 224,-1-6-47,0 0 0,1 0 0,0 0 0,4 13 1,-4-20-302,0 0 1,-1 0-1,1 1 1,0-1-1,0 0 1,1 0-1,-1-1 1,0 1-1,1 0 1,-1 0-1,1-1 0,-1 1 1,1 0-1,0-1 1,0 0-1,0 1 1,-1-1-1,1 0 1,0 0-1,1 0 1,-1 0-1,0-1 1,4 2-1,-4-2 36,0 0-67,0 0 0,0 0 0,1-1 0,-1 1 1,0-1-1,0 1 0,0-1 0,1 0 0,-1 0 1,0 0-1,0 0 0,0 0 0,3-3 0,-2 0-14,1 0-1,-1 0 1,0 0-1,-1 0 1,1-1-1,-1 1 0,0-1 1,0 1-1,0-1 1,0 0-1,-1 0 1,0 0-1,0 0 1,0 0-1,-1 0 0,0 0 1,0-5-1,-1 6-4,0 2-25,0 0 0,0 0 0,0 0-1,-1 0 1,1 0 0,-1 0 0,1 0 0,-1 1-1,0-1 1,0 1 0,0-1 0,1 1-1,-1 0 1,-1 0 0,1-1 0,0 1-1,0 1 1,0-1 0,-1 0 0,1 1 0,0-1-1,-1 1 1,1-1 0,0 1 0,-5 0-1,0 0-124,5-1-118,-16 11-5370</inkml:trace>
  <inkml:trace contextRef="#ctx0" brushRef="#br0" timeOffset="920.12">376 1 5725,'0'0'452,"-2"6"-272,-4 15-4,6-20-114,0 1-1,0 0 0,0-1 0,1 1 1,-1 0-1,0-1 0,1 1 1,-1-1-1,0 1 0,1-1 1,0 1-1,-1-1 0,1 1 1,0-1-1,0 1 0,0-1 0,0 0 1,0 1-1,0-1 0,3 2 1,26 22 755,-27-23-706,2 1 13,25 19 886,-29-21-947,0-1 0,0 1 0,0 0 0,0-1 0,0 1 0,0 0 0,-1 0 0,1 0 0,0 0 0,-1 0 0,1-1 0,0 1 0,-1 0 0,1 0-1,-1 1 1,1-1 0,-1 0 0,0 0 0,0 0 0,1 0 0,-1 0 0,0 0 0,0 0 0,0 2 0,-1-2-66,0 0-1,0 0 1,0 0 0,0 0 0,0 0-1,0 0 1,0 0 0,0-1-1,-1 1 1,1-1 0,0 1-1,0-1 1,-1 1 0,1-1 0,0 0-1,-1 1 1,1-1 0,0 0-1,-1 0 1,1 0 0,0 0 0,-1 0-1,-1-1 1,-29-5-1991,14-6-2418,13 8 1296</inkml:trace>
  <inkml:trace contextRef="#ctx0" brushRef="#br0" timeOffset="1418.22">391 20 6725,'18'-11'-210,"39"7"689,-39 2-265,0 0 0,0 1 0,0 1-1,25 4 1,-41-4-205,1 7 137,-3-6-125,1 0-1,-1 0 0,0-1 1,1 1-1,-1 0 0,0 0 1,1 0-1,-1-1 0,0 1 1,0 0-1,0 0 0,0 0 1,0 0-1,0-1 0,0 1 1,-1 2-1,-1 10 153,0-6-53,1 0 0,0 1 0,0-1 0,1 12 0,0-17-72,0 1 0,1-1 0,-1 0 0,1 0 0,-1 0 0,1 1 0,0-1 0,0 0 0,0 0 0,0 0 0,0 0 0,0-1 0,1 1 0,-1 0 0,1 0 0,-1-1 0,1 1 1,0-1-1,3 3 0,-4-4-18,-1 1 1,1 0-1,0-1 1,0 1-1,0-1 1,0 0-1,0 1 1,0-1-1,0 0 1,0 1-1,0-1 0,0 0 1,0 0-1,0 0 1,0 0-1,0 0 1,0 0-1,0 0 1,0 0-1,0-1 1,0 1-1,0 0 1,0 0-1,0-1 1,0 1-1,0-1 1,0 1-1,0-1 1,0 1-1,-1-1 1,1 0-1,0 1 1,0-1-1,-1 0 1,1 0-1,0 1 1,-1-1-1,1 0 1,-1 0-1,2-2 1,-1 1 0,1-1 1,-1 0-1,0 0 0,0 0 1,0 0-1,-1 0 1,1 0-1,-1 0 1,1 0-1,-1 0 1,0 0-1,-1-6 0,1 7-56,-1-1 0,1 0 0,-1 1 0,0-1 0,0 0 0,0 1 0,0-1 0,0 1 0,0 0 0,-1-1 0,1 1 0,-1 0 0,0 0 0,0 0 0,1 0 0,-1 0 0,-1 0 0,1 0 0,0 1 0,0-1 0,-1 1-1,1 0 1,-1 0 0,1-1 0,-1 2 0,1-1 0,-1 0 0,0 0 0,1 1 0,-1 0 0,-3-1 0,-15 5-2166,19-3 1194,1 4-2630</inkml:trace>
  <inkml:trace contextRef="#ctx0" brushRef="#br0" timeOffset="1827.6">926 33 5717,'0'0'-305,"9"-7"-804,-4 5 1329,-5 5 2554,-13 18-1941,-1-1 0,-1-1 0,-32 33 1,44-49-906,2-2-264,-7 3-1129</inkml:trace>
  <inkml:trace contextRef="#ctx0" brushRef="#br0" timeOffset="2218.77">833 45 6485,'0'0'-22,"1"-1"0,0 1 0,-1 0 0,1 0 0,-1 0 0,1 0 0,0 0 0,-1 0 0,1 0 0,0 0 1,-1 0-1,1 0 0,-1 0 0,1 0 0,0 0 0,-1 1 0,1-1 0,-1 0 0,1 0 0,0 1 0,-1-1 1,1 0-1,-1 1 0,1-1 0,-1 0 0,1 1 0,-1-1 0,0 1 0,1-1 0,-1 1 0,1-1 0,-1 1 0,0-1 1,0 1-1,1 0 0,-1-1 0,0 2 0,23 34 1349,-10-14-609,-8-15-742,23 25 482,-27-31-771,0 1 0,1-1 0,-1 0 0,1-1 0,-1 1-1,1 0 1,-1 0 0,1-1 0,0 1 0,-1-1 0,1 1 0,0-1 0,3 1 0</inkml:trace>
  <inkml:trace contextRef="#ctx0" brushRef="#br0" timeOffset="2635.45">1073 46 4968,'28'-17'-179,"-25"16"308,0 1-1,1 0 0,-1 0 1,0 0-1,0 0 0,0 1 1,0-1-1,0 1 1,0 0-1,0 0 0,0 0 1,0 0-1,0 0 1,0 1-1,0-1 0,-1 1 1,1 0-1,3 3 1,-4-3-59,-1-1 1,1 0 0,-1 1 0,0-1-1,0 1 1,0-1 0,0 1-1,0 0 1,0-1 0,0 1 0,0 0-1,-1 0 1,1 0 0,-1-1-1,1 1 1,-1 0 0,0 0-1,0 0 1,0 0 0,0 0 0,0 0-1,0 0 1,0 0 0,-1-1-1,1 1 1,-1 0 0,1 0 0,-1 0-1,0-1 1,1 1 0,-1 0-1,0 0 1,-2 2 0,-2 1-67,0 0 0,0 0 0,-1 0 0,1-1 0,-1 0 1,0 0-1,0 0 0,-10 4 0,-8 5-127,23-13 107,1 1 20,0-1 0,0 1 0,0-1 1,0 0-1,0 1 0,0-1 0,1 1 0,-1-1 0,0 0 1,0 1-1,0-1 0,1 1 0,-1-1 0,0 0 0,0 1 1,1-1-1,-1 0 0,0 1 0,1-1 0,-1 0 0,0 0 1,1 1-1,-1-1 0,0 0 0,1 0 0,-1 0 0,1 0 1,-1 1-1,0-1 0,1 0 0,-1 0 0,1 0 0,0 0 1,29 0 135,32-8-497,-18-7-5112,-34 9 3338</inkml:trace>
  <inkml:trace contextRef="#ctx0" brushRef="#br0" timeOffset="3041.55">1310 85 5272,'23'-43'-586,"-22"42"660,1-12 616,-3 12-643,0 0 0,0 0 0,1 0 0,-1 0 0,0 0 0,0 0-1,0 0 1,0 0 0,0 1 0,0-1 0,0 0 0,0 0 0,0 1-1,-3-2 1,2 2 165,-1 0 20,-2 1-51,1 0 0,-1 0 0,0 0 0,1 0 0,-1 1 0,1-1 0,0 1 0,-1 0 0,1 1 0,0-1-1,0 1 1,0-1 0,1 1 0,-1 1 0,1-1 0,-1 0 0,1 1 0,-4 5 0,6-7 23,3 12 463,-1-13-654,0 1 0,0-1 0,1 0 0,-1 0 0,0 1 0,1-1 0,-1 0 0,1 0 0,0 0 0,-1-1 0,1 1 0,0 0 0,-1 0 0,1-1 0,0 1 0,0-1 0,-1 0 0,1 0 0,0 1 0,0-1 0,0 0 0,0-1 0,-1 1 0,1 0 0,0 0 0,0-1 0,2 0 1,5-2-267,-1-1 1,1 0-1,-1 0 1,11-9-1,-6 5-107,-11 7 280,1-4-76,-3 5 163,1 0-1,-1 0 1,0 0 0,0-1-1,0 1 1,0 0 0,0 0-1,0 0 1,0 0 0,0 0-1,0 0 1,0 0 0,0 0-1,0 0 1,0 0 0,1 0-1,-1-1 1,0 1 0,0 0-1,0 0 1,0 0 0,0 0-1,0 0 1,0 0 0,1 0-1,-1 0 1,0 0 0,0 0-1,0 0 1,0 0 0,0 0-1,0 0 1,0 0 0,1 0-1,-1 0 1,0 0 0,0 0-1,0 0 1,0 0 0,0 1-1,0-1 1,0 0 0,0 0-1,0 0 1,1 0 0,-1 0 0,0 0-1,0 0 1,0 0 0,0 0-1,0 0 1,0 0 0,0 1-1,0-1 1,0 0 0,0 0-1,0 0 1,0 0 0,0 0-1,0 0 1,0 0 0,0 1-1,0-1 1,0 0 0,3 15 110,-2-11-4,-15 90 962,14-92-1298,0 10-396,-1 0-4655,2-6 2095</inkml:trace>
  <inkml:trace contextRef="#ctx0" brushRef="#br0" timeOffset="3650.71">1502 93 6861,'3'-12'-840,"-2"10"879,0 0 0,0 0 1,0 0-1,0-1 1,0 1-1,0 0 1,-1-1-1,0 1 1,1 0-1,-1-1 1,0 1-1,0 0 1,0-1-1,0 1 0,-1 0 1,1-1-1,0 1 1,-1 0-1,0-1 1,0 1-1,-1-3 1,1 4 102,-24-5 1044,23 6-1144,0 0 0,0 0 0,-1 1 0,1-1 0,0 1 0,0-1 0,0 1 0,1 0 0,-1 0 0,0 0 0,0 0 0,0 0 0,1 0 0,-1 0 0,0 0 0,1 1 0,-1-1 0,1 1 0,-3 2 0,4-1-17,-1-1 0,0 1 0,1-1 0,0 0 0,-1 1 1,1-1-1,0 1 0,0-1 0,0 1 0,1-1 0,-1 1 0,1-1 1,-1 1-1,1-1 0,0 0 0,0 1 0,0-1 0,0 0 0,2 3 1,19 28 104,-18-28-93,-1 0 1,1 0 0,-1 0 0,0 0-1,0 0 1,-1 1 0,1-1-1,-1 1 1,1 7 0,-2-11 23,-12 23 195,9-23-231,1-1 1,-1 0-1,1 0 0,-1 0 0,0 0 0,0 0 1,0 0-1,1 0 0,-1 0 0,0-1 0,0 1 0,0-1 1,0 1-1,0-1 0,0 0 0,0 0 0,0 0 0,0 0 1,0 0-1,0 0 0,0 0 0,0-1 0,0 1 0,0-1 1,0 0-1,0 1 0,0-1 0,0 0 0,0 0 1,1 0-1,-1-1 0,-2-1 0,3 2 70,2-19 171,3 13-291,0 1 1,0-1 0,0 1-1,1 0 1,0 0-1,0 1 1,1-1-1,-1 1 1,1 0 0,0 1-1,8-6 1,25-19-6680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2:53.24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15 8 6581,'-5'-8'6280,"11"11"-6213,-4-2-49,1 0 0,-1 0 0,0 0 0,0-1 0,1 1 0,-1-1 0,0 1 0,1-1 0,-1 0 0,0 0 0,1 0 0,-1 0 0,5-1 1,7-1-1127,-6 2-817,0-1-3582</inkml:trace>
  <inkml:trace contextRef="#ctx0" brushRef="#br0" timeOffset="355.7">3 90 6437,'0'0'-76,"-3"9"1464,12 4-684,6-13-620,2-2-584,3-1-2817,-9 0 453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2:49.21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 30 2492,'0'0'4860,"-2"5"-4507,1 10 485,-1 1 1,2-1-1,2 26 0,-1 1-342,-1-41-780,2 4-1856</inkml:trace>
  <inkml:trace contextRef="#ctx0" brushRef="#br0" timeOffset="1133.3">124 67 5845,'3'-3'122,"0"1"0,0 0 0,1 0 0,-1 0 0,0 1 0,8-3 0,-8 6 94,1-1 0,-1 1 1,1 0-1,-1 1 1,0-1-1,0 1 1,0-1-1,0 1 1,-1 0-1,1 0 0,-1 0 1,5 6-1,-6-7-157,-1 0 1,1-1-1,0 1 0,0 0 0,-1 0 0,1 0 0,-1 0 0,1 0 0,-1 0 1,0-1-1,0 1 0,0 0 0,0 0 0,0 0 0,0 0 0,-1 0 0,1 0 0,-1 0 1,1 0-1,-1 0 0,0-1 0,1 1 0,-1 0 0,0-1 0,0 1 0,0 0 1,-1-1-1,1 1 0,0-1 0,-3 3 0,1-1-178,-1 0 1,0-1-1,0 1 0,0-1 1,0 0-1,0 1 0,0-2 1,-1 1-1,-5 1 0,64-9 111,-38 5-614,0-2 0,1 0 1,-1-1-1,-1 0 0,1-1 0,-1-1 0,21-11 0,-35 16 481,9 0 3065,-14 18-2635,2-13 7,3-2-190,-1 0 0,1 0 0,-1 0 0,1 0 0,0-1 0,0 1 0,-1 0 0,1-1 0,0 1-1,1 0 1,-1-1 0,0 1 0,2 0 0,0 3 123,0-3-76,0 1-1,0-1 1,0 0 0,1 0-1,-1 0 1,1-1 0,-1 1-1,1-1 1,4 2 0,-6-3-4,3-1 31,-3 1-153,-1 0 1,1 0-1,0 0 0,-1 0 1,1 0-1,0-1 1,-1 1-1,1 0 0,-1-1 1,1 0-1,-1 1 1,1-1-1,-1 0 0,2-1 1,-2-1-78,0 0 0,0 0 0,-1 0 1,1 0-1,-1 0 0,0 0 0,0-1 0,0 1 0,0 0 1,0 0-1,-1 0 0,1 0 0,-1 0 0,0 0 1,0 0-1,-2-4 0,-3-18-587,5 22 523,21-16-295,-18 18 429,0-1 0,0 1 0,1 1 0,-1-1 0,0 0 0,1 1 0,-1-1 0,1 1 0,-1-1 0,1 1 0,-1 0 0,1 0 0,-1 1 0,1-1 0,-1 0 0,1 1 0,-1-1 0,0 1 0,1 0 0,-1 0 0,0 0 0,1 0 0,-1 0 0,0 1 0,0-1 0,0 0 1,0 1-1,0 0 0,0-1 0,-1 1 0,1 0 0,-1 0 0,1 0 0,-1 0 0,2 4 0,28 41 1171,-30-46-1113,6 1 103,-6-1-174,-1-1 1,0 0-1,1 1 1,-1-1-1,1 0 1,-1 1-1,1-1 1,-1 0-1,1 0 1,-1 0 0,1 1-1,-1-1 1,1 0-1,0 0 1,-1 0-1,1 0 1,-1 0-1,1 0 1,-1 0-1,1 0 1,-1 0-1,1 0 1,-1-1-1,1 1 1,0 0-1,-1 0 1,1 0 0,-1-1-1,0 1 1,1 0-1,-1 0 1,1-1-1,-1 1 1,1-1-1,-1 1 1,0 0-1,1-1 1,1-2 2,0 0 1,-1 0 0,1 0-1,-1 0 1,0 0 0,0 0-1,0-1 1,0 1-1,-1 0 1,1-1 0,-1-3-1,0 5-3,-16-24-84,14 24 20,0 0 0,-1 1 0,1-1 0,-1 0 0,0 1 0,1-1 1,-1 1-1,0 0 0,-5-1 0,-10 1-8141</inkml:trace>
  <inkml:trace contextRef="#ctx0" brushRef="#br0" timeOffset="1498.13">916 46 5897,'0'0'218,"-4"4"26,-45 50 1839,35-36-1423,-1-1 0,-31 27 0,44-43-1078,-7-2-4500</inkml:trace>
  <inkml:trace contextRef="#ctx0" brushRef="#br0" timeOffset="1893.04">788 69 6985,'0'0'-6,"0"-1"0,0 1 0,1 0 0,-1-1 0,0 1 0,0 0 0,1 0 0,-1-1 0,0 1 0,1 0 0,-1 0 0,0 0 0,1-1 0,-1 1 0,1 0 1,-1 0-1,0 0 0,1 0 0,-1 0 0,0 0 0,1 0 0,-1 0 0,1 0 0,-1 0 0,0 0 0,1 0 0,-1 0 0,1 0 0,-1 0 0,0 0 0,1 0 0,-1 0 0,0 1 0,1-1 1,-1 0-1,0 0 0,1 0 0,0 1 0,21 15 605,16 23 1006,-30-30-1433,22 25 826,-7-17-3248,-16-15-1129</inkml:trace>
  <inkml:trace contextRef="#ctx0" brushRef="#br0" timeOffset="2308.38">1062 68 6181,'3'-2'17,"-1"1"0,0-1 0,1 1 0,-1 0 0,1 0 1,-1 0-1,1 0 0,-1 1 0,1-1 0,-1 1 1,1-1-1,0 1 0,-1 0 0,1 0 0,0 0 1,-1 0-1,1 1 0,0-1 0,-1 1 0,6 1 0,-7-1 68,1 0 0,-1-1 0,1 2 0,-1-1 0,1 0-1,-1 0 1,0 0 0,1 1 0,-1-1 0,0 0 0,0 1 0,0-1-1,0 1 1,0 0 0,-1-1 0,1 1 0,0 0 0,-1-1-1,1 1 1,-1 0 0,1 0 0,-1-1 0,0 1 0,0 0-1,0 0 1,0 0 0,0 0 0,0-1 0,-1 1 0,0 3 0,0-1-32,0-1 0,-1 1 0,1-1 0,-1 0 0,0 1 0,0-1 0,0 0 0,0 0 0,0 0 0,-1 0 0,0-1 0,1 1 1,-1-1-1,0 1 0,0-1 0,0 0 0,-1 0 0,-3 2 0,-6 2-147,0-1 1,0 0-1,-15 4 1,27-9 54,7 0 46,110-7 142,-79 1-1753,-10-1-2269,-17 4 1283</inkml:trace>
  <inkml:trace contextRef="#ctx0" brushRef="#br0" timeOffset="2709.6">1364 83 5825,'3'-12'-702,"-2"10"758,-1 1 0,0 0 0,0-1 0,0 1 0,0-1 0,-1 1 0,1-1-1,0 1 1,0-1 0,-1 1 0,1 0 0,-1-1 0,1 1 0,-1 0 0,0-1 0,0 1 0,1 0 0,-1 0-1,0 0 1,-2-2 0,2 2 208,-22-1 1351,19 1-1439,1 1 0,-1-1 0,0 1 0,1 0 1,-1 0-1,1 1 0,-1-1 0,1 1 1,-1-1-1,1 1 0,-5 2 0,3-1 65,1 0-1,0 0 1,-1 1 0,1-1-1,0 1 1,-6 6-1,9-7-40,1 12 555,2-12-740,0 0 0,0-1 0,0 1-1,0-1 1,1 1 0,-1-1 0,1 0 0,-1 0-1,1 0 1,-1 0 0,1 0 0,-1-1 0,1 1-1,4-1 1,-5 0-117,20-4-361,42-34-1108,-62 37 1508,0 0 16,-2 1 55,0 0-1,0-1 1,0 1 0,0 0 0,0 0 0,0 0-1,0 0 1,0 0 0,0 0 0,0 0 0,0-1-1,1 1 1,-1 0 0,0 0 0,0 0 0,0 0-1,0 0 1,0 0 0,0 0 0,0 0 0,1 0-1,-1 0 1,0 0 0,0 0 0,0 0 0,0-1-1,0 1 1,0 0 0,1 0 0,-1 0 0,0 0-1,0 0 1,0 0 0,0 0 0,0 1 0,1-1-1,-1 0 1,0 0 0,0 0 0,0 0 0,0 0-1,0 0 1,0 0 0,1 0 0,-1 0 0,0 0-1,0 0 1,0 0 0,0 0 0,0 1 0,0-1-1,0 0 1,0 0 0,0 0 0,0 0 0,1 0-1,-1 0 1,0 1 0,-7 48 712,-1 17-915,8-63-228,-1 6-456,5 2-7853</inkml:trace>
  <inkml:trace contextRef="#ctx0" brushRef="#br0" timeOffset="3421.1">1573 59 6009,'0'0'-272,"5"-11"-339,-5 9 663,0 1-1,0-1 1,0 0 0,0 0-1,0 1 1,0-1 0,-1 0 0,1 0-1,-1 1 1,1-1 0,-1 1-1,0-1 1,1 0 0,-1 1 0,0-1-1,0 1 1,0 0 0,0-1-1,-1 1 1,1 0 0,0 0 0,0-1-1,-1 1 1,1 0 0,-1 0-1,1 0 1,-1 1 0,1-1 0,-1 0-1,0 1 1,1-1 0,-1 1-1,0-1 1,1 1 0,-1 0 0,-2-1-1,2 1 113,-1-1-93,0 1 0,0-1 0,0 1 0,0 0 0,0 0 0,0 0 0,0 0 0,0 0 0,0 1 0,0 0 0,-3 0 0,3 0-7,0 0 4,0 0-1,-1 0 0,1 0 0,0 1 0,0 0 1,0 0-1,0 0 0,-4 3 0,6-5-41,0 1-1,1 0 0,-1 0 1,0 0-1,0 0 0,0 0 1,1 1-1,-1-1 1,1 0-1,-1 0 0,1 0 1,-1 1-1,1-1 0,0 0 1,-1 0-1,1 3 1,1-1-7,-1 0 1,1-1 0,0 1 0,0 0 0,0-1 0,0 1 0,0 0-1,1-1 1,-1 1 0,1-1 0,-1 0 0,1 1 0,0-1-1,0 0 1,0 0 0,0 0 0,5 3 0,15 11 60,-18-14-24,1 1 0,-1 1 0,0-1 0,0 1 0,0-1 0,0 1 0,0 0 0,-1 0-1,0 1 1,3 4 0,-5-7 18,-3 11 173,0-10-226,-1-1 0,0 0 1,1 1-1,-1-1 0,0 0 0,-1 0 0,1-1 1,0 1-1,0-1 0,-1 1 0,1-1 0,-1 0 0,-4 1 1,6-2-3,-1 0-2,1 0-11,-1 0 0,1 0 0,0-1-1,-1 1 1,1 0 0,0-1 0,0 0 0,-1 0 0,-3-1-1,0-4-5,5 3-6,-1-3 6,2 4 0,-1 0 0,1 1 1,0-1-1,0 0 0,0 0 1,1 0-1,-1 1 0,0-1 1,1 0-1,-1 0 0,1 1 0,-1-1 1,1 1-1,0-1 0,0 0 1,0 1-1,-1-1 0,2 1 1,-1 0-1,1-2 0,29-27-6,-23 23-2,7-6 1,-10 9-11,0-1 1,0 1-1,0-1 0,-1 0 0,7-10 0,-10 14-140,-2-1-980,0 1 897,1 0 1,0 1-1,-1-1 1,1 0 0,-1 0-1,0 0 1,1 1 0,-1-1-1,0 0 1,1 1-1,-1-1 1,0 1 0,0-1-1,0 1 1,1-1 0,-1 1-1,0-1 1,-2 0-1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3:56.05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12 9 1532,'0'0'1102,"-3"-8"-1116,3 8 80,0 0 1,0 0-1,0 0 1,0 0-1,0 0 1,0 1-1,0-1 1,0 0-1,-1 0 1,1 0-1,0 0 1,0 0-1,0 0 1,0 0-1,0 0 1,0 0-1,0 0 1,0 1-1,0-1 1,0 0-1,-1 0 1,1 0-1,0 0 1,0 0-1,0 0 1,0 0-1,0 0 1,0 0-1,0 0 1,-1 0-1,1 0 1,0 0-1,0 0 1,0 0-1,0 0 1,0 0-1,0 0 1,0 0-1,-1 0 1,1 0-1,0 0 1,0 0-1,0 0 1,0-1-1,0 1 1,0 0-1,0 0 1,0 0-1,0 0 1,-1 0-1,1 0 1,0 0-1,0 0 1,0 0-1,0 0 1,0-1-1,0 1 1,0 0-1,-2 21 699,0 0-1,3 39 0,1-19-1357,-3 0-3542</inkml:trace>
  <inkml:trace contextRef="#ctx0" brushRef="#br0" timeOffset="1011.78">236 74 5681,'0'0'-32,"19"-23"558,-19 19-460,0 0 0,0 0 0,0 0 0,-1 0 1,0 0-1,-2-7 0,3 10-16,-33-13 359,29 14-380,0 0 1,0 0-1,-1 0 1,1 1-1,0-1 1,0 1-1,1 0 1,-1 0-1,0 1 1,0-1-1,0 1 1,1 0-1,-1 0 1,1 0-1,-1 0 1,1 1 0,-3 3-1,5-5 24,0-1-48,1 0 0,0 1 0,-1-1 0,1 0 0,0 1 0,0-1-1,-1 0 1,1 1 0,0-1 0,0 1 0,0-1 0,0 0 0,0 1-1,-1-1 1,1 1 0,0-1 0,0 0 0,0 1 0,0-1 0,0 1-1,0-1 1,0 1 0,0-1 0,1 1 0,-1-1 0,0 0 0,0 1-1,0-1 1,0 1 0,1-1 0,-1 0 0,0 1 0,0-1 0,1 0-1,-1 1 1,0-1 0,0 0 0,1 1 0,0-1 0,12 19 136,51 31 245,-63-49-368,0-1 0,0 1-1,0 0 1,-1 0-1,1 0 1,-1 0 0,1 0-1,0 0 1,-1 0-1,1 0 1,-1 0 0,0 0-1,1 0 1,-1 0-1,0 0 1,0 0 0,0 0-1,0 0 1,1 0 0,-2 1-1,1-1 1,0 0-1,0 0 1,0 0 0,0 0-1,-1 0 1,1 0-1,0 0 1,-1 0 0,1 0-1,-1 0 1,1 0-1,-1 0 1,0 0 0,1 0-1,-1 0 1,0-1-1,-1 2 1,0 0 3,0 1 0,0-1 0,0 0 0,0 0 0,-1-1 0,1 1 0,0 0 0,-1-1 1,0 1-1,1-1 0,-1 0 0,0 0 0,-4 1 0,5-2-20,1 0 1,0 0 0,-1 0-1,1 0 1,0 0-1,-1 0 1,1-1-1,0 1 1,-1 0-1,1-1 1,0 1 0,0-1-1,-1 0 1,1 1-1,0-1 1,0 0-1,0 0 1,0 1-1,0-1 1,0 0 0,0 0-1,0 0 1,0-1-1,0 1 1,1 0-1,-1 0 1,0 0-1,1 0 1,-1-1 0,1 1-1,-1 0 1,1-2-1,-1 1-16,2-1-2,0-1 1,0 0-1,0 0 1,1 0-1,-1 0 1,1 0-1,0 1 1,0-1-1,0 0 0,1 1 1,0 0-1,-1-1 1,1 1-1,0 0 1,0 1-1,1-1 1,3-3-1,-2 3-11,0 0 0,0 0 0,0 1 0,0-1 0,1 1 0,-1 0 0,1 0 0,0 1-1,-1 0 1,1 0 0,10-1 0,-14 2 25,-1 0-3,1 0 3,-1 0 0,1 0 0,-1 1 0,1-1 0,0 0 1,-1 0-1,1 1 0,-1-1 0,1 1 0,-1 0 0,1-1 0,-1 1 0,1 0 0,-1 0 0,1 0 0,-1 0 0,0 0 0,2 2 0,0 1 14,0 1-1,-1-1 0,1 1 0,-1-1 0,0 1 1,2 7-1,-3-9 18,0 1 0,0-1 0,0 1 0,1-1-1,0 1 1,0-1 0,0 0 0,0 0 0,0 0 0,5 5 0,-6-7 26,10 4 206,-9-5-243,-1 0 0,1 0 0,-1 0 0,1 0 1,-1 0-1,0-1 0,1 1 0,-1-1 0,1 1 1,-1-1-1,0 1 0,0-1 0,1 0 0,-1 1 1,0-1-1,0 0 0,0 0 0,0 0 0,0 0 1,0 0-1,0 0 0,0 0 0,0 0 0,0-1 1,0 1-1,-1 0 0,1-1 0,0-2 1,1 0-1,0-1 1,-1 0 0,0 0-1,0 0 1,0 0 0,0-10-1,-1 13 11,-1-1 2,0 0-17,0 1 0,-1-1 0,1 0 1,0 1-1,-1-1 0,0 1 0,1 0 1,-1-1-1,0 1 0,0 0 1,-1 0-1,1 0 0,0 1 0,0-1 1,-1 0-1,1 1 0,-1 0 0,0-1 1,1 1-1,-1 0 0,0 0 0,0 1 1,0-1-1,1 0 0,-1 1 0,0 0 1,0 0-1,-4 0 0,4 0-39,-19 4-231,13-3-2910</inkml:trace>
  <inkml:trace contextRef="#ctx0" brushRef="#br0" timeOffset="1362.02">613 15 5673,'0'0'-198,"0"0"59,1-1 147,-1 1 1,0 0-1,0 0 1,0 0 0,0 0-1,1 0 1,-1-1-1,0 1 1,0 0-1,0 0 1,0 0-1,1 0 1,-1 0 0,0 0-1,0 0 1,0 0-1,1 0 1,-1 0-1,0 0 1,0 0 0,1 0-1,-1 0 1,0 0-1,0 0 1,0 0-1,1 0 1,-1 0-1,0 0 1,0 0 0,0 0-1,1 0 1,-1 0-1,0 0 1,0 0-1,0 1 1,0-1 0,1 0-1,-1 0 1,0 0-1,0 0 1,0 0-1,0 1 1,1-1-1,-1 0 1,0 0 0,0 0-1,0 1 1,0-1-1,0 0 1,-4 14 386,-1-1 0,0 0 0,-1 0 0,-1 0 1,0-1-1,0 0 0,-1 0 0,-1-1 0,-10 11 0,12-13-236,6-9-290,1 1 0,0-1 0,-1 1 0,1-1-1,-1 1 1,0-1 0,1 1 0,-1-1 0,1 0 0,-1 1-1,0-1 1,1 0 0,-1 1 0,0-1 0,1 0-1,-1 0 1,0 0 0,1 0 0,-1 1 0,0-1 0,0 0-1,1 0 1,-1 0 0,0-1 0,1 1 0,-1 0 0,0 0-1,1 0 1,-1 0 0,0-1 0,1 1 0,-1 0 0,0-1-1,1 1 1,-1 0 0,1-1 0,-1 1 0,0-1 0,1 1-1,-1-1 1,1 1 0,0-1 0,-1 1 0,1-1 0,-1 0-1</inkml:trace>
  <inkml:trace contextRef="#ctx0" brushRef="#br0" timeOffset="1726.97">507 53 5120,'0'0'-140,"0"-1"167,1 0-1,-1 0 0,1 0 1,-1 0-1,1 1 0,0-1 1,-1 0-1,1 0 0,0 1 1,0-1-1,-1 1 0,1-1 1,0 0-1,0 1 0,0-1 1,0 1-1,0 0 0,0-1 1,1 1-1,7 7 256,0 0 0,-1 1 0,0 0 1,0 1-1,-1 0 0,9 14 0,-6-9 57,0-1 0,14 15 0,-20-25-673,3 5-91</inkml:trace>
  <inkml:trace contextRef="#ctx0" brushRef="#br0" timeOffset="2915.83">832 63 5208,'0'0'-140,"0"-14"78,-1 13 89,1 0 1,0-1-1,0 1 1,1 0-1,-1 0 1,0 0 0,0 0-1,0 0 1,1 0-1,-1-1 1,1 1-1,-1 0 1,1 0-1,-1 0 1,1 0-1,0 0 1,-1 1-1,1-1 1,0 0-1,0 0 1,-1 0 0,1 1-1,0-1 1,0 0-1,0 1 1,2-2-1,1 1 69,0-1 1,-1 1-1,1 0 0,0 0 1,0 0-1,6 0 0,-7 1 50,17 3 330,-18-2-415,0 0 1,-1-1 0,1 1 0,0 0-1,-1 0 1,1 1 0,-1-1 0,1 0-1,-1 0 1,0 1 0,1-1 0,-1 1-1,0-1 1,0 1 0,0-1 0,0 1-1,0 0 1,-1-1 0,1 1 0,0 0-1,-1 0 1,0 0 0,1 0 0,-1-1-1,0 4 1,0-2 2,-1 1 0,0-1 0,0 1 0,0-1 1,0 1-1,0-1 0,-1 0 0,0 0 0,1 1 0,-1-1 0,0 0 0,-4 3 0,-5 6 34,0-1 0,0 0-1,-1-1 1,-1 0-1,-14 8 1,26-16-81,8-1-3,19-4 8,33-5 40,-40 5-50,84-17 67,-92 17-81,0 0 0,0-1 0,0-1-1,0 0 1,0 0 0,15-11 0,-25 15-8,0 0 0,0 0 0,1 0 0,-1 0 1,0 0-1,0 0 0,0 0 0,0 0 1,-1-1-1,1 1 0,0 0 0,0-1 0,-1 1 1,1 0-1,-1-1 0,1 1 0,0-3 1,-1 3 3,-1 0 0,1 0 0,0 0 1,0 0-1,0 0 0,-1 0 0,1 0 1,0 0-1,-1 0 0,1 0 1,-1 0-1,1 0 0,-1 1 0,1-1 1,-1 0-1,0 0 0,1 1 0,-1-1 1,0 0-1,0 1 0,1-1 1,-1 0-1,0 1 0,0-1 0,0 1 1,-1-1-1,1 1-5,-1-1 3,-9-2 3,0 1 2,4 0 2,6 1 0,0 1 1,0 0 0,0 0-1,0 0 1,0 0 0,0 0-1,0 0 1,0 0-1,0 0 1,0 0 0,0 0-1,0 1 1,0-1 0,0 0-1,0 1 1,1-1-1,-1 1 1,0-1 0,0 1-1,-1 0 1,0 0-2,-14 17 57,15-17-49,1 0 0,0 0 0,0 1 0,0-1 0,0 0 0,0 1 0,0-1 0,0 0 0,1 1 0,-1-1 0,0 0 0,1 0 0,-1 1 0,1-1 0,-1 0 0,1 0 0,0 0 0,0 1 0,-1-1 0,1 0 0,0 0 0,0 0 0,0-1 0,0 1 0,2 1 0,37 19 171,-36-19-131,1-1 1,0 1-1,-1 0 0,0 1 0,1-1 1,-1 1-1,0 0 0,0 0 1,-1 0-1,1 0 0,5 7 0,-8-9-35,-1 0-1,1 0 0,-1 1 0,0-1 1,1 0-1,-1 0 0,0 1 1,0-1-1,0 0 0,0 0 0,0 1 1,0-1-1,0 0 0,0 0 0,-1 1 1,1-1-1,0 0 0,-1 0 1,1 0-1,-1 1 0,1-1 0,-1 0 1,0 0-1,1 0 0,-1 0 1,0 0-1,0 0 0,0 0 0,0-1 1,0 1-1,0 0 0,0 0 0,0-1 1,0 1-1,0 0 0,0-1 1,0 1-1,0-1 0,-1 0 0,0 1 1,0 0 10,-14 0 33,15-2-54,-1 0 0,1 1 0,0-1 0,0 0 0,0 0 0,-1 0 0,1 0 0,0 0 0,1-1 0,-1 1 0,0 0 1,0 0-1,0-1 0,1 1 0,-1 0 0,0-2 0,0 0-10,2 0 5,2-2-4,0 0 0,0-1 0,0 1 1,1 1-1,0-1 0,0 0 0,0 1 0,0 0 0,1 0 0,-1 0 0,1 0 1,0 1-1,0 0 0,1 0 0,-1 0 0,1 1 0,-1 0 0,1 0 0,0 0 1,0 1-1,0-1 0,7 1 0,-11 1 2,2 1 6,0 0 1,1 0 0,-1 1 0,0 0-1,0 0 1,1 0 0,-2 1-1,1-1 1,0 1 0,0 0 0,3 4-1,-6-6 11,27 18 107,-26-18-94,0-1 1,0 0-1,0 0 1,0 0-1,1 0 0,-1 0 1,0-1-1,0 1 1,0-1-1,0 1 1,0-1-1,0 0 0,-1 1 1,1-1-1,0 0 1,0 0-1,0-1 0,-1 1 1,1 0-1,-1 0 1,1-1-1,-1 1 0,1-1 1,-1 0-1,0 1 1,0-1-1,1 0 0,-1 1 1,-1-1-1,1 0 1,0 0-1,0 0 1,-1 0-1,1 0 0,0-3 1,-1 3 73,-4-4 59,-9-16 84,9 20-303,-1-1 0,1 1 1,-1 0-1,0 0 0,0 1 0,0-1 0,0 1 0,0 0 0,0 1 0,0-1 1,0 1-1,0 0 0,0 0 0,-1 0 0,-6 2 0,6 0-785,-1-1 1,1 1-1,0 0 0,0 0 0,0 1 1,0 0-1,-7 3 0,4 1-2073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3:59.55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5 27 6213,'0'0'-174,"2"-3"366,-1 2-131,-1 0 0,1 0-1,0 0 1,0 0 0,0 0 0,0 0-1,0 1 1,0-1 0,0 0 0,0 0-1,0 1 1,0-1 0,0 0 0,0 1-1,0-1 1,0 1 0,1-1 0,-1 1-1,2 0 1,0-1 156,10 0 440,-6-1-603,11-2-254,-8 2-4098</inkml:trace>
  <inkml:trace contextRef="#ctx0" brushRef="#br0" timeOffset="381.75">11 79 5448,'-11'23'543,"11"-22"-506,0-1 0,0 0-1,0 1 1,0-1 0,0 0 0,0 1 0,0-1 0,1 0-1,-1 1 1,0-1 0,0 0 0,0 1 0,0-1 0,0 0-1,1 1 1,-1-1 0,0 0 0,0 0 0,1 1-1,-1-1 1,0 0 0,0 0 0,1 0 0,-1 1 0,0-1-1,0 0 1,1 0 0,-1 0 0,0 0 0,1 0 0,-1 1-1,0-1 1,1 0 0,-1 0 0,1 0 0,4 0 28,1-1 0,-1 1 0,1-1 0,-1 0 0,1-1 0,5-1 0,22-7-3556,-23 6 1066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4:10.06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25 6125,'0'0'529,"4"-2"-303,18-4 526,0 0 0,25-2 0,-45 8-658,23-2-592,-17 1-3924</inkml:trace>
  <inkml:trace contextRef="#ctx0" brushRef="#br0" timeOffset="484.03">36 95 5953,'-1'0'12,"1"1"0,0-1 0,0 1 0,0 0 0,0-1 0,0 1 0,0-1 0,0 1 0,0 0 0,0-1 1,0 1-1,0-1 0,0 1 0,0 0 0,0-1 0,1 1 0,-1-1 0,0 1 0,0-1 0,1 1 0,-1-1 1,0 1-1,1-1 0,-1 1 0,0-1 0,1 1 0,-1-1 0,1 1 0,0 0 0,22 4 702,29-10-291,-47 4-644,26-5-3251,-17 5 1569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4:06.45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23 36 3792,'0'0'1164,"6"-13"-334,-4 12-785,1 1-1,-1 0 1,0 0 0,1 0-1,-1 0 1,0 0 0,1 0-1,-1 1 1,0-1 0,1 1-1,-1-1 1,0 1 0,0 0-1,4 2 1,-5-3 54,0 1-78,0-1 0,0 1 0,0-1 1,0 1-1,-1 0 0,1-1 1,0 1-1,0 0 0,-1-1 0,1 1 1,-1 0-1,1 0 0,0-1 1,-1 1-1,0 0 0,1 0 0,-1 0 1,1 0-1,-1 0 0,0 0 1,0 0-1,1 1 0,2 27 550,-5-24-525,1 1-1,-1-1 1,0 1-1,0-1 1,0 0-1,-1 1 1,1-1-1,-2-1 1,1 1-1,0 0 1,-1-1-1,0 1 0,0-1 1,0 0-1,0-1 1,-1 1-1,1-1 1,-1 1-1,-10 3 1,14-6-24,-6 0-7,5 0-8,7-1 56,107 8 159,-83-5-175,1-8-854,-6-6-3627</inkml:trace>
  <inkml:trace contextRef="#ctx0" brushRef="#br0" timeOffset="523.01">252 64 4960,'-6'-17'1083,"22"16"415,4 1-1552,-8 0 172,0-1 0,-1 0 0,1-1 1,0 0-1,20-8 0,-31 9-72,0 1-42,-1 0 0,0 0 0,0 0 0,0 0 0,1 0-1,-1-1 1,0 1 0,0 0 0,1 0 0,-1 0 0,0 0 0,0 0 0,1 0 0,-1 0-1,0 0 1,0 0 0,1 0 0,-1 0 0,0 0 0,0 0 0,1 0 0,-1 0 0,0 0-1,0 0 1,1 0 0,-1 0 0,0 0 0,0 0 0,1 1 0,-1-1 0,0 0 0,0 0 0,0 0-1,1 0 1,-1 0 0,0 1 0,0-1 0,0 0 0,0 0 0,1 0 0,-1 1 0,0-1-1,-10 33 447,1 0-1,-4 40 1,13-71-452,0 8-44,1-2-5126</inkml:trace>
  <inkml:trace contextRef="#ctx0" brushRef="#br0" timeOffset="932.83">482 85 6025,'2'3'362,"-1"10"-96,-1-10-179,0 1 1,0 0-1,0-1 0,0 1 0,0 0 0,1-1 0,0 1 1,0-1-1,0 1 0,0-1 0,0 1 0,1-1 1,0 0-1,-1 1 0,6 5 0,-5-8-56,0 1 1,0-1-1,0 0 1,0 0-1,1 0 1,-1 0-1,0 0 0,1 0 1,-1-1-1,1 1 1,-1-1-1,1 1 0,-1-1 1,1 0-1,-1 0 1,1 0-1,-1 0 0,1-1 1,-1 1-1,1-1 1,-1 0-1,0 1 1,1-1-1,-1 0 0,0 0 1,1-1-1,-1 1 1,0 0-1,0-1 0,0 1 1,0-1-1,0 0 1,-1 1-1,1-1 0,0 0 1,-1 0-1,1 0 1,-1 0-1,0-1 0,0 1 1,0 0-1,0 0 1,0-1-1,1-3 1,2-16 7,-4 19-31,-1 0-1,1 1-4,-1 0-3,1 0 0,-1 1 1,1-1-1,-1 0 1,0 0-1,0 1 1,0-1-1,0 1 0,0-1 1,0 1-1,0-1 1,0 1-1,0 0 1,-1-1-1,1 1 0,-1 0 1,1 0-1,-1 0 1,1 0-1,-1 0 1,1 0-1,-1 1 0,-2-2 1,1 0 2,-21-4 10,-7 4-54,9 5-1214,20-2 677</inkml:trace>
  <inkml:trace contextRef="#ctx0" brushRef="#br0" timeOffset="1337.94">877 7 6085,'0'0'-128,"-3"5"336,-9 19 370,0-1 1,-2 0 0,0-1 0,-21 23 0,35-44-705,-5 5-238</inkml:trace>
  <inkml:trace contextRef="#ctx0" brushRef="#br0" timeOffset="1737.09">784 38 5332,'0'0'-182,"-1"0"-231,1 0 434,0-1 1,1 1-1,-1 0 0,0 0 1,0 0-1,0-1 1,0 1-1,0 0 1,0 0-1,0 0 0,0-1 1,0 1-1,0 0 1,0 0-1,0 0 1,1 0-1,-1-1 0,0 1 1,0 0-1,0 0 1,0 0-1,1 0 1,-1 0-1,0 0 0,0 0 1,0-1-1,0 1 1,1 0-1,-1 0 1,0 0-1,0 0 0,0 0 1,1 0-1,-1 0 1,0 0-1,0 0 1,0 0-1,1 0 0,-1 0 1,0 0-1,0 0 1,0 0-1,1 0 1,-1 0-1,0 0 0,0 0 1,0 1-1,1-1 1,-1 0-1,0 0 1,0 0-1,0 0 0,1 1 1,13 17 565,0 0 1,2 0 0,22 19-1,-12-12-46,-25-24-289</inkml:trace>
  <inkml:trace contextRef="#ctx0" brushRef="#br0" timeOffset="3150.08">1088 21 5084,'0'0'-204,"0"-1"43,0 1 151,-1-1 0,1 1 0,0-1-1,-1 1 1,1-1 0,0 1 0,0-1 0,0 1 0,0-1 0,-1 0-1,1 1 1,0-1 0,0 1 0,0-1 0,0 1 0,0-1 0,0 0 0,1 0-1,0 0 51,1 0 1,0 0-1,-1 0 0,1 0 0,0 1 0,-1-1 0,1 0 0,0 1 0,0 0 0,0-1 0,0 1 0,0 0 0,-1 0 0,1 0 1,0 0-1,0 0 0,0 1 0,0-1 0,0 0 0,-1 1 0,1-1 0,0 1 0,0 0 0,-1 0 0,1 0 0,1 1 0,-1-1 33,0 0-1,0 0 0,0 0 0,0 0 1,0 1-1,0-1 0,-1 1 0,1-1 0,-1 1 1,1 0-1,-1 0 0,0 0 0,1-1 0,-1 1 1,0 0-1,0 1 0,0-1 0,-1 0 1,1 0-1,0 0 0,-1 0 0,0 1 0,1-1 1,-1 0-1,0 3 0,-1 2 8,0-1 0,-1 0 0,0 0-1,0 0 1,0 0 0,-1 0 0,1 0 0,-1-1 0,-1 1 0,1-1-1,-1 0 1,0 0 0,0 0 0,-1-1 0,1 1 0,-1-1 0,0 0-1,0-1 1,0 1 0,-1-1 0,-5 3 0,9-5-11,7-4-64,-2 1-3,0 0 0,0 0 0,1 0 0,-1 0 0,1 1 0,-1-1 0,1 1 0,-1 0 0,1 0 0,0 0 0,0 0 0,-1 1 0,1 0 0,0-1 0,7 2 0,5-1-5,4-2 9,81-13 5,-91 12-15,0 1 0,0-2-1,0 1 1,0-2 0,0 1-1,-1-1 1,12-9 0,-20 14 3,0-1-1,0 0 1,0 1 0,-1-1 0,1 0 0,0 1-1,-1-1 1,1 0 0,0 0 0,-1 0 0,1 0-1,-1 0 1,0 0 0,1 0 0,-1 0-1,0 0 1,1 0 0,-1 0 0,0 0 0,0 0-1,0 0 1,0 0 0,0 0 0,0 0 0,0 0-1,0 0 1,0 0 0,-1 0 0,1 0 0,0 0-1,-1 0 1,1 0 0,0 0 0,-1 0-1,0 1 1,1-1 0,-1 0 0,1 0 0,-1 0-1,0 1 1,0-1 0,1 0 0,-1 1 0,0-1-1,0 0 1,0 1 0,0-1 0,-1 0 0,-8-6 6,10 7-5,-1-1 1,0 0-1,1 1 1,-1-1-1,0 0 1,0 1-1,0-1 1,0 1-1,0 0 1,0-1-1,0 1 1,1 0-1,-1-1 1,0 1 0,0 0-1,-2 0 1,-15-3-2,17 3 2,0-1 1,0 1 0,0 0-1,0 0 1,-1 0 0,1 0-1,0 0 1,0 0 0,0 0-1,0 0 1,0 1 0,0-1-1,0 0 1,0 1-1,0-1 1,0 1 0,0-1-1,0 1 1,0-1 0,0 1-1,0 0 1,0-1 0,-1 2-1,1 0 15,15 25 22,19 4 21,-29-28-39,1 0 1,-1 1-1,1 0 0,-1 0 1,-1 0-1,1 0 0,0 1 0,-1-1 1,0 1-1,0 0 0,-1 0 1,4 7-1,-6-11-8,0 0 0,0 1 0,0-1 0,0 0-1,0 1 1,0-1 0,-1 0 0,1 1 0,0-1 0,-1 0 0,1 0 0,-1 1 0,1-1 0,-1 0 0,1 0 0,-1 0 0,0 0-1,0 0 1,1 0 0,-1 0 0,0 0 0,0 0 0,0 0 0,0 0 0,0 0 0,0-1 0,-1 1 0,1 0 0,0-1 0,0 1-1,0-1 1,-3 1 0,-1 1 9,0 0 0,0-1 0,-1 1 0,1-1 1,0-1-1,-7 1 0,10-1-4,-7-3 9,8 2-23,-1 1 0,0-1-1,1 1 1,-1-1-1,1 0 1,-1 1-1,1-1 1,-1 0 0,1 0-1,-1 0 1,-1-2-1,2 1-25,1 0-1,-1 0 1,1 0 0,0 0-1,0 0 1,0 0-1,0 0 1,0 0 0,0 0-1,0 0 1,1 0-1,-1 0 1,1 0 0,0 0-1,-1 0 1,1 1-1,0-1 1,0 0-1,0 0 1,0 1 0,0-1-1,1 0 1,-1 1-1,0-1 1,1 1 0,-1 0-1,1-1 1,3-1-1,4-4-183,0 0-1,1 1 1,17-10-1,-17 12 97,-1 0 0,0 0 0,18-4-1,-23 7 89,0 1-1,-1-1 0,1 1 0,0 0 0,0 0 0,-1 0 0,1 0 0,0 1 1,0-1-1,-1 1 0,1 0 0,5 2 0,-6-1 19,0 0-1,0 0 0,0 0 1,0 1-1,0-1 1,-1 1-1,1 0 1,-1-1-1,0 1 1,0 0-1,0 1 0,2 3 1,-2-4 95,0 1 0,0-1 0,0 0 0,0 0 0,1 0 0,-1-1 0,1 1 0,0-1 0,4 4-1,-6-5 96,14 0 737,-11-3-880,-1 1 0,0-1 0,0 0 0,0 0 0,0-1 0,-1 1 0,1-1 0,0 1 0,-1-1 0,0 0 0,1 0-1,-1 0 1,-1 0 0,1 0 0,0 0 0,-1-1 0,1 1 0,-1-1 0,0 1 0,0-1 0,0 1 0,-1-1 0,0 1 0,1-1 0,-1 0 0,0 1-1,0-1 1,-1 0 0,1 1 0,-1-1 0,0 1 0,0-1 0,0 1 0,0-1 0,-1 1 0,0 0 0,1-1 0,-5-4 0,4 6-101,0 0 0,0 0 0,0 0 0,0 1 0,-1-1 0,1 1 0,-1-1 0,1 1 0,-1 0 0,1 0 0,-1 0 0,0 0 0,0 1 1,1-1-1,-1 1 0,0-1 0,0 1 0,0 0 0,1 0 0,-1 0 0,0 1 0,0-1 0,0 1 0,-4 1 0,-2 1-881,0 0 0,0 1 0,0 0 0,0 0 0,-12 10 0,-2 0-1710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4:20.65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36 21 5741,'0'0'-169,"-4"-13"5422,7 12-5093,1 0 0,-1 0 0,0 0 0,1 1 0,-1-1 0,1 1 0,-1 0 0,4 0 0,13 0 120,-18-1-194,8 0 238,3 0-2195</inkml:trace>
  <inkml:trace contextRef="#ctx0" brushRef="#br0" timeOffset="449.2">9 88 6677,'-1'0'55,"0"1"0,1-1 0,-1 1 0,0-1 0,1 1 1,-1-1-1,1 1 0,-1 0 0,1 0 0,0-1 0,-1 1 0,1 0 1,-1-1-1,1 1 0,0 0 0,0 0 0,0 0 0,-1-1 1,1 1-1,0 0 0,0 0 0,0 0 0,0 1 0,1-2-23,-1 1 0,1-1 0,-1 1 0,1-1 0,0 1 0,-1-1 0,1 1 0,0-1 0,-1 0 1,1 1-1,0-1 0,-1 0 0,1 0 0,0 0 0,-1 1 0,1-1 0,0 0 0,0 0 0,-1 0 0,2 0 0,44-6-2970,-41 6 1594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4:17.37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12 20 2932,'0'0'1658,"-8"0"-1483,5 0 169,6-1 1763,47-7-1733,37 11 62,-87-3-435,0-1 0,1 1 1,-1 0-1,0 0 0,0 0 0,0 1 0,1-1 0,-1 0 0,0 0 1,0 0-1,0 0 0,0 0 0,1 0 0,-1 0 0,0 0 1,0 0-1,0 0 0,0 0 0,1 0 0,-1 1 0,0-1 1,0 0-1,0 0 0,0 0 0,0 0 0,1 0 0,-1 1 0,0-1 1,0 0-1,0 0 0,0 0 0,0 0 0,0 1 0,0-1 1,0 0-1,0 0 0,0 0 0,0 1 0,0-1 0,0 0 0,0 1 1,-3 10 43,-11 9 11,-23 13 272,48-31-320,-5-1-8,0 0 1,0 0-1,0 1 1,0 0-1,-1 0 0,12 6 1,-16-8 21,1 1 0,-1 1 0,1-1 0,-1 0 0,1 0 0,-1 0 0,0 1 0,0-1 0,0 1-1,0-1 1,0 1 0,0-1 0,0 1 0,0 0 0,0 0 0,-1-1 0,1 1 0,-1 0 0,1 0 0,-1 3 0,0-3 54,-2 2 22,1-3-80,1 1 0,-1-1 0,0 1 0,1-1-1,-1 0 1,0 1 0,0-1 0,0 0 0,0 0 0,0 1-1,-2 0 1,-2 0 6,1-1 0,-1 0-1,0 0 1,0 0 0,0 0 0,1-1-1,-1 0 1,0 0 0,0 0-1,0-1 1,0 1 0,-7-3 0,-7-2 109,-33-13 0,51 17-114,-11-2 315,5 1-821,21-6-4842,-4 6 2709</inkml:trace>
  <inkml:trace contextRef="#ctx0" brushRef="#br0" timeOffset="861.2">241 59 5997,'0'0'251,"-1"5"-33,-9 39 1233,10-42-1232,0 0-137,0 0-1,0 1 1,1-1-1,-1 0 1,0 0 0,1 0-1,0 0 1,-1 0-1,1 0 1,0 0 0,0 0-1,2 3 1,-1-1 73,-1-2-109,1-1 0,-1 1-1,1-1 1,0 0 0,-1 0 0,1 0-1,0 0 1,0 0 0,-1 0 0,1 0-1,0 0 1,0-1 0,0 1 0,0-1-1,0 0 1,0 1 0,0-1 0,0 0-1,0 0 1,0 0 0,0 0 0,0-1-1,0 1 1,0 0 0,0-1 0,0 0-1,0 1 1,0-1 0,0 0 0,0 0-1,1-1 1,0 0-24,0 1 1,0-1-1,0 0 0,0 0 0,-1 0 1,1 0-1,-1 0 0,0 0 0,1-1 1,-1 1-1,0-1 0,0 0 0,-1 0 1,1 1-1,-1-1 0,1 0 0,-1 0 1,1-5-1,-1-5 7,-1 12-29,0-1 0,0 1 0,0-1 0,0 1 0,-1-1-1,1 1 1,0-1 0,-1 1 0,1-1 0,-1 1 0,0-1 0,1 1-1,-1 0 1,0-1 0,0 1 0,0 0 0,0 0 0,0 0 0,0 0-1,0 0 1,-1 0 0,1 0 0,0 0 0,0 0 0,-1 0 0,1 0-1,-1 1 1,1-1 0,0 1 0,-1-1 0,1 1 0,-1 0 0,0-1-1,-2 1 1,-5-2 3,-16-7-184,21 8-127,6 1-73,24 4-767,-20-3 1371,14 0-613,0 0 0,0-1 1,0-1-1,0-1 0,35-8 1,-53 10 1036,-4 28 423,2-20-817,-1-1 0,1 1 0,0-1-1,2 15 1,-1-20-196,0 1 0,-1-1 0,1 0 0,0 1 0,1-1 0,-1 0 0,0 1 0,1-1-1,-1 0 1,1 0 0,-1 0 0,1-1 0,0 1 0,0 0 0,0 0 0,0-1 0,0 1 0,4 1 0,-4-3-34,-1 1 1,1-1-1,0 0 1,0 1-1,0-1 1,0 0-1,0 0 1,0 0-1,0-1 1,0 1-1,-1 0 1,1-1-1,0 1 1,0-1-1,0 1 1,0-1-1,-1 0 1,1 0-1,0 0 1,1-1-1,0 0 22,0 0-35,1 0-1,0-1 1,-1 1-1,1-1 0,-1 0 1,0 0-1,0-1 0,0 1 1,0 0-1,-1-1 0,0 0 1,1 1-1,-1-1 1,0 0-1,-1 0 0,1 0 1,-1-1-1,2-5 0,-3 8-19,-1-1 2,1 2 5,-1-1 1,1 1 0,-1-1 0,1 1-1,-1 0 1,1-1 0,-1 1 0,0-1-1,0 1 1,0 0 0,0 0 0,0 0-1,0-1 1,0 1 0,-1-1 0,-57-17 2,35 16-7096</inkml:trace>
  <inkml:trace contextRef="#ctx0" brushRef="#br0" timeOffset="1276.08">951 5 6369,'0'0'-249,"-4"3"132,-25 27 797,13-12-157,-2 0-1,1-2 1,-28 19-1,44-34-842,-7 1-472</inkml:trace>
  <inkml:trace contextRef="#ctx0" brushRef="#br0" timeOffset="1692.84">807 30 6001,'0'0'-139,"10"-9"222,-5 11 51,1 0 1,-1 1-1,1 0 0,-1 0 1,0 0-1,0 0 0,0 1 0,-1 0 1,1 0-1,-1 0 0,0 0 0,0 1 1,4 7-1,0-3-11,0 0 0,0-1 0,11 9 0,-7-11-797</inkml:trace>
  <inkml:trace contextRef="#ctx0" brushRef="#br0" timeOffset="2633.8">1027 40 5408,'4'-4'54,"1"0"-1,-1 0 1,1 0-1,0 1 1,0 0-1,0 0 1,0 0-1,1 0 0,5-1 1,-9 3 8,0 0 0,1 1 0,-1-1 0,0 1 1,0-1-1,0 1 0,0 0 0,1 0 0,-1 0 0,0 0 1,0 0-1,0 1 0,0-1 0,1 1 0,-1-1 0,0 1 1,0 0-1,0 0 0,0 0 0,0 0 0,0 0 0,-1 0 1,1 0-1,0 1 0,-1-1 0,1 1 0,1 1 0,-2-1-10,0-1 1,0 0-1,0 0 0,0 0 0,0 1 0,-1-1 0,1 0 0,-1 1 0,1-1 0,-1 0 0,1 1 1,-1-1-1,0 1 0,1-1 0,-1 1 0,0-1 0,0 1 0,0-1 0,-1 1 0,1-1 1,0 1-1,0-1 0,-1 0 0,0 3 0,0-1 6,-1-1 0,0 1 0,0 0 0,0-1 0,0 0 0,0 1 0,0-1 0,-1 0 0,1 0 1,-6 3-1,-2 1 48,-1 0 1,0-1-1,0 0 1,-18 5 0,26-9-84,1-1 11,-3 1-49,6 1 186,16 0-158,-1-2 0,1 1 0,0-2 0,0 0 0,23-5 0,88-25 8,-115 28-15,-4 1-5,2-1 7,1 0 0,0 0 1,-1-1-1,0-1 0,20-11 0,-31 16-3,1 0 0,-1 0 0,0-1 0,1 1 0,-1 0 0,0 0 0,1-1-1,-1 1 1,0 0 0,0-1 0,1 1 0,-1-1 0,0 1 0,0 0 0,0-1 0,1 1 0,-1 0-1,0-1 1,0 1 0,0-1 0,0 1 0,0-1 0,0 1 0,0 0 0,0-1 0,0 1 0,0-1-1,0 1 1,0-1 0,0 1 0,0 0 0,-1-1 0,1 1 0,0-1 0,0 1 0,0 0 0,-1-1-1,1 1 1,0 0 0,0-1 0,-1 1 0,1 0 0,0-1 0,-1 1 0,1 0 0,0 0 0,-1-1-1,1 1 1,0 0 0,-1 0 0,0-1 0,-22-9 136,17 10-99,1-1-1,0 1 1,-1 0 0,1 1 0,-9 1 0,-18 0 115,32-1-151,-1 0 0,1-1-1,-1 1 1,1 0-1,-1-1 1,1 1-1,0 0 1,-1 0-1,1-1 1,0 1 0,0 0-1,-1 0 1,1 0-1,0-1 1,0 1-1,0 0 1,0 0 0,0 0-1,0-1 1,0 1-1,1 0 1,-1 0-1,0 0 1,0-1-1,0 1 1,1 0 0,-1 0-1,1-1 1,-1 1-1,0 0 1,2 0-1,6 7 17,14 11 82,30 34 0,-51-52-97,0 0 0,0 0 1,0 0-1,-1 0 0,1 0 0,0 0 1,-1 1-1,1-1 0,-1 0 1,1 0-1,-1 0 0,1 1 0,-1-1 1,0 0-1,0 1 0,1-1 1,-1 0-1,0 0 0,0 1 0,0-1 1,-1 0-1,1 1 0,0-1 1,0 0-1,-1 0 0,1 1 0,-1-1 1,1 0-1,-1 0 0,1 0 1,-1 1-1,0-1 0,1 0 0,-1 0 1,0 0-1,0 0 0,0 0 1,0-1-1,0 1 0,-2 1 0,1 0 0,0-1 0,-1 0 0,1 0 0,-1 1 0,1-1 0,-1-1 0,1 1 0,-1 0 0,0-1 0,1 1-1,-1-1 1,0 0 0,0 0 0,1 0 0,-1 0 0,0 0 0,0-1 0,-3 0 0,5 1-6,-1-1 1,1 1-1,-1 0 0,1-1 1,0 1-1,-1-1 1,1 1-1,0-1 0,0 0 1,-1 0-1,1 1 1,0-1-1,0 0 0,0 0 1,0 0-1,0 0 1,0 0-1,-1-2 0,2 1-1,0 1-1,-1-1 0,1 1 1,0 0-1,1-1 0,-1 1 0,0 0 1,0-1-1,1 1 0,-1 0 1,0-1-1,1 1 0,0 0 0,-1 0 1,1 0-1,0-1 0,-1 1 1,1 0-1,0 0 0,0 0 0,0 0 1,0 0-1,0 0 0,0 0 1,0 1-1,3-2 0,-1-1-2,9-6-36,1 1 1,-1 0 0,2 1-1,-1 0 1,1 1 0,0 1-1,0 0 1,1 0 0,-1 2-1,1 0 1,0 1-1,21-1 1,-34 3 36,0 0-1,-1 1 1,1-1-1,-1 1 1,1-1 0,-1 1-1,1 0 1,-1 0-1,1 0 1,-1 0 0,0 0-1,1 0 1,-1 0-1,0 0 1,0 0-1,2 3 1,19 27 95,-11-15 216,-10-15-211,10 1 160,-10-1-231,0-1 1,0 1 0,0-1 0,0 0 0,0 0 0,0 1 0,0-1 0,1 0 0,-1 0-1,0 0 1,0 0 0,0 0 0,0-1 0,1 1 0,-1 0 0,0 0 0,0-1 0,0 1-1,0-1 1,0 1 0,0-1 0,0 1 0,0-1 0,0 0 0,0 1 0,1-2 0,1-1-5,-1 0 0,1 0 0,-1 0 0,0-1 0,0 1 0,0 0 0,-1-1 0,1 1 1,-1-1-1,1 0 0,-1 0 0,0 1 0,-1-1 0,1 0 0,0-6 0,-2 8-29,1 0 0,0 0 0,0-1-1,-1 1 1,1 0 0,-1 0-1,0 0 1,0 0 0,0 0 0,0 0-1,0 0 1,0 0 0,0 0 0,-1 0-1,1 1 1,0-1 0,-1 0-1,0 1 1,1-1 0,-1 1 0,0 0-1,0 0 1,0-1 0,0 1 0,0 0-1,0 1 1,0-1 0,0 0-1,0 1 1,-4-2 0,0 1-239,0 0-1,-1 1 1,1-1 0,0 1-1,0 0 1,-12 2 0,8 0-796,0 0 0,0 1 0,1 1 0,-1-1 0,1 2 0,-16 8 0,0 3-1417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4:47.79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33 4 6153,'-2'-3'4115,"10"7"-4002,0-1-1,1 1 0,-1-1 1,1-1-1,0 0 0,0 0 1,17 1-1,-24-3-606,5 0-234,0 1-372</inkml:trace>
  <inkml:trace contextRef="#ctx0" brushRef="#br0" timeOffset="400.75">7 113 6033,'0'0'-88,"-6"5"61,9-3 2640,6-2-2539,0 0-1,-1-1 0,1 0 0,-1 0 0,10-4 0,9-2-4509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0:34.89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15 31 1192,'0'0'376</inkml:trace>
  <inkml:trace contextRef="#ctx0" brushRef="#br0" timeOffset="633.11">15 31 1824,'0'0'6755,"6"-1"-6687,46-6 213,-50 7-218,2 0-43,-1 1 0,0-1 1,0 1-1,0 0 1,0-1-1,0 2 0,0-1 1,0 0-1,4 3 0,-6-3-14,-1 0 0,0 0 0,1 0-1,-1 0 1,0-1 0,0 1 0,1 0-1,-1 0 1,0 0 0,0 0 0,0 0 0,0 0-1,0 0 1,0 0 0,0 0 0,-1 0-1,1 0 1,0 0 0,0-1 0,-1 1 0,1 0-1,0 0 1,-1 0 0,1 0 0,-1-1-1,1 1 1,-1 0 0,0 0 0,1-1 0,-1 1-1,0 0 1,-29 24 96,25-21-71,4-3-22,-14 7 61,8-2-37,9-5-94,24-4 65,-12 3-6,-11 0 7,1 1 1,-1-1-1,0 1 0,0 0 1,0 0-1,0 0 1,0 0-1,0 1 0,0-1 1,0 1-1,5 3 1,-7-4 12,2 8 72,-2-8-65,-1 0-1,1 0 1,-1 0 0,0 0 0,1 1 0,-1-1-1,0 0 1,1 0 0,-1 0 0,0 0 0,0 0 0,0 0-1,0 1 1,0-1 0,0 0 0,0 0 0,0 0-1,-1 0 1,1 0 0,0 0 0,-2 2 0,1-1 19,-1 0 1,1 0 0,-1 0 0,0 0-1,0 0 1,1 0 0,-1 0 0,-1-1 0,1 1-1,0-1 1,0 0 0,-1 0 0,1 0-1,0 0 1,-1 0 0,1 0 0,-1 0 0,1-1-1,-1 1 1,0-1 0,1 0 0,-1 0-1,1 0 1,-1 0 0,-3-1 0,4 1 25,-25-9 214,-12-15 285,37 23-493,2 1-137,0 0 0,1 0-1,-1-1 1,0 1 0,0 0 0,0 0 0,0 0-1,0 0 1,0 0 0,0-1 0,1 1-1,-1 0 1,0 0 0,0 0 0,0 0 0,0-1-1,0 1 1,0 0 0,0 0 0,0 0-1,0 0 1,0-1 0,0 1 0,0 0-1,0 0 1,0 0 0,0 0 0,0-1 0,0 1-1,0 0 1,-1 0 0,1 0 0,0 0-1,0-1 1,0 1 0,0 0 0,0 0 0,0 0-1,0 0 1,-1 0 0,1 0 0,0-1-1,0 1 1,0 0 0,0 0 0,0 0-1,-1 0 1,1 0 0,0 0 0,0 0 0,0 0-1,0 0 1,-1 0 0,1 0 0,0 0-1,0 0 1,0 0 0,0 0 0,-1 0 0,1 0-1,0 0 1,0 0 0,0 0 0,-1 0-1,1 0 1,0 0 0,9-8-3727</inkml:trace>
  <inkml:trace contextRef="#ctx0" brushRef="#br0" timeOffset="634.11">229 60 5881,'0'0'-373,"-1"5"119,-4 14 439,4-14 15,1-1-77,0 0 0,0 0 0,0-1 0,0 1 0,0 0-1,1-1 1,0 1 0,0 0 0,0-1 0,0 1 0,0-1 0,1 1-1,0-1 1,-1 0 0,1 1 0,0-1 0,1 0 0,-1 0 0,0 0 0,6 4-1,-7-6-22,0-1-81,-1 1-1,1-1 0,-1 1 1,1-1-1,-1 0 0,1 1 1,-1-1-1,1 0 0,-1 0 1,1 1-1,-1-1 0,1 0 0,0 0 1,-1 0-1,1 0 0,0 0 1,-1 1-1,1-1 0,-1 0 1,1-1-1,0 1 0,-1 0 1,1 0-1,0 0 0,-1 0 0,1 0 1,-1-1-1,1 1 0,0 0 1,0-1-1,21-10 554,-21 9-517,0 0-1,0 0 1,0-1 0,0 1 0,-1-1-1,1 1 1,0 0 0,-1-1 0,0-4-1,0 5 40,-17-19 291,12 17-341,0 1 0,-1 0 0,1 1 0,-1-1 0,1 1 0,-1 0 0,0 0 0,0 1 0,0-1 0,-9 1 0,13 1-19,1-1 5,1 1 0,-1-1 0,0 1 0,1 0 0,-1 0 0,0-1 0,1 1 0,-1 0 0,0 0 0,0 0 0,1 0 0,-1 0 0,0 0 1,0 0-1,1 0 0,-1 0 0,0 0 0,0 1 0,0-1 0,-7 1-1271,2-2-4395</inkml:trace>
  <inkml:trace contextRef="#ctx0" brushRef="#br0" timeOffset="635.11">368 61 6369,'0'0'-292,"1"1"-405,-1-1 704,1 0 0,0 1 0,0-1 0,0 1 0,0-1 0,0 1 0,-1 0 0,1-1 0,0 1 0,0 0 0,-1 0 0,1-1 0,0 2 0,-1 4 195,0 0-1,0 0 1,1 0 0,0 0 0,0 0 0,0 0 0,1 0-1,0 0 1,0-1 0,0 1 0,1-1 0,0 1-1,0-1 1,0 0 0,5 6 0,-7-10-68,9 2 212,-9-2-323,-1-1 0,1 1 0,-1-1 0,1 0 0,0 1 0,0-1 1,-1 0-1,1 0 0,0 0 0,-1 1 0,1-1 0,0 0 0,0 0 1,-1 0-1,1 0 0,0 0 0,0 0 0,-1 0 0,1-1 0,0 1 0,1 0 1,0-1 7,1-1 1,-1 1-1,0 0 1,0-1-1,1 1 1,-1-1-1,0 0 1,0 1-1,0-1 1,-1 0-1,1 0 1,0 0-1,-1-1 1,1 1-1,-1 0 1,0 0-1,0-1 1,0 1-1,0-1 1,0 1-1,0-1 1,-1 0 0,1 1-1,-1-1 1,0 0-1,0 1 1,0-1-1,0-4 1,0 5 55,-13-24 265,10 24-339,0 0 1,0 0-1,0 1 1,0-1-1,-1 1 0,1-1 1,0 1-1,-1 0 1,-6-1-1,8 2-137,-3 1-339,-3-1-342</inkml:trace>
  <inkml:trace contextRef="#ctx0" brushRef="#br0" timeOffset="636.11">677 42 6533,'0'0'-312,"5"-3"-596,-5 3 944,0 0 0,0 0 0,0 0 0,0 1 1,0-1-1,0 0 0,0 0 0,0 0 0,0 0 0,0 0 0,0 0 0,0 0 0,0 0 0,0 0 0,0 0 0,0 1 0,0-1 0,0 0 0,0 0 0,0 0 0,0 0 0,0 0 0,0 0 0,0 0 1,0 0-1,0 0 0,0 0 0,0 1 0,0-1 0,0 0 0,0 0 0,0 0 0,0 0 0,0 0 0,0 0 0,0 0 0,1 0 0,-1 0 0,0 0 0,0 0 0,0 0 0,0 0 0,0 0 0,0 1 1,0-1-1,0 0 0,0 0 0,0 0 0,0 0 0,1 0 0,-1 0 0,0 0 0,0 0 0,-97 125 4710,96-124-4744,-4 6-55</inkml:trace>
  <inkml:trace contextRef="#ctx0" brushRef="#br0" timeOffset="637.11">577 47 6753,'0'0'-307,"-4"-4"-363,3 3 779,2 4 615,19 23 242,1-1 0,1-1 0,33 29 1,-54-52-883,5 4 139</inkml:trace>
  <inkml:trace contextRef="#ctx0" brushRef="#br0" timeOffset="2868.88">789 19 6541,'0'0'-322,"4"-2"348,-1 0 68,0 0 0,1 0 1,-1 0-1,1 1 0,-1 0 0,7-2 0,-8 3 312,1 1-259,0 0-60,0 0 0,0 1 0,-1-1 1,1 1-1,0-1 0,-1 1 1,0 0-1,1 0 0,-1 0 0,0 0 1,0 1-1,0-1 0,0 0 0,-1 1 1,3 4-1,-3-6-43,0 1-1,-1 0 1,1 0-1,-1 0 1,1 0-1,-1 0 1,0 1-1,0-1 1,0 0 0,0 0-1,0 0 1,0 0-1,-1 0 1,1 0-1,-1 0 1,1 0 0,-1 0-1,0 0 1,0 0-1,1-1 1,-2 1-1,1 0 1,0 0-1,0-1 1,0 1 0,-1-1-1,1 1 1,-3 1-1,-4 4 18,0-1-1,0 0 1,-1-1-1,1 0 1,-1 0-1,-1-1 1,-10 4-1,18-8-37,1 1-9,-6 1-2,5-2 23,9 0-30,3-1-82,20-1-538,43-7 0,-71 8 186,12-2-500,-8 2-2851,4-2 1392</inkml:trace>
  <inkml:trace contextRef="#ctx0" brushRef="#br0" timeOffset="3850.06">984 0 5665,'0'0'-219,"-3"0"47,-9 0 39,9 0 721,9 1-508,18 2-2,-18-2-6,31 9 601,-36-10-632,0 1 0,0 0 1,0-1-1,0 1 0,0 0 0,0 0 0,0 0 1,-1-1-1,1 1 0,0 0 0,-1 0 1,1 0-1,0 0 0,-1 0 0,1 0 0,-1 1 1,0-1-1,1 0 0,-1 0 0,0 0 0,0 0 1,1 0-1,-1 1 0,0-1 0,0 0 1,0 0-1,-1 0 0,1 0 0,0 1 0,0-1 1,-1 0-1,0 2 0,0-1 29,-31 22-62,31-24-85,6 0-488,0 0 574,-3-1 23,0 1 0,0-1 0,0 1 0,1 0 0,-1 0 0,0 0 0,0 0 0,1 0 0,-1 0 0,0 1 0,0-1 0,0 1 0,0-1 0,1 1 0,-1 0 0,0 0 0,0 0 0,0 0 0,-1 0 0,1 1 0,0-1 0,0 0 0,-1 1 0,1-1 0,2 4 0,-3-4 160,0 15 749,-1-15-899,0 1 1,1-1-1,-1 0 0,0 1 1,0-1-1,0 0 0,0 1 1,0-1-1,-1 0 0,1 1 1,0-1-1,0 0 0,-1 1 1,1-1-1,-1 0 0,0 0 1,1 0-1,-1 1 1,0-1-1,1 0 0,-1 0 1,0 0-1,0 0 0,0 0 1,0 0-1,0-1 0,-2 2 1,1 0 16,-1 1-1,0-1 1,1 0 0,-1 0 0,0-1 0,0 1 0,0 0 0,-1-1 0,1 0 0,0 0-1,-1 0 1,1 0 0,0-1 0,-1 1 0,1-1 0,-1 0 0,-3 0 0,4 0-28,-4-2-120,-10-3-34,16 5-21,1 0 1,0 0-1,-1 0 1,1 0 0,0-1-1,-1 1 1,1 0-1,0 0 1,-1 0-1,1-1 1,0 1 0,-1 0-1,1 0 1,0-1-1,0 1 1,-1 0 0,1-1-1,0 1 1,0 0-1,-1-1 1,1 1 0,0 0-1,0-1 1,0 1-1,0 0 1,0-1-1,0 1 1,0 0 0,0-1-1,0 1 1,-1-1-1,2 1 1,-1-1 0,3-11-2012,-2 9-425</inkml:trace>
  <inkml:trace contextRef="#ctx0" brushRef="#br0" timeOffset="4416.75">1148 7 5833,'0'0'-317,"4"-5"-379,-4 5 704,0 0 0,0 0 1,0 0-1,0 0 0,0 0 0,0 0 1,0 0-1,0 0 0,0 1 0,0-1 0,0 0 1,0 0-1,0 0 0,0 0 0,0 0 0,0 0 1,0 0-1,0 0 0,0 0 0,0 0 0,0 1 1,0-1-1,0 0 0,0 0 0,0 0 0,1 0 1,-1 0-1,0 0 0,0 0 0,0 0 0,0 0 1,0 0-1,0 0 0,0 0 0,0 0 0,0 0 1,0 0-1,0 0 0,1 0 0,-1 0 0,0 0 1,0 0-1,0 0 0,0 0 0,0 0 0,0 0 1,0 0-1,0 0 0,0 0 0,1 0 0,-1 0 1,0 0-1,0 0 0,0 0 0,0 0 0,0 0 1,0 0-1,-5 42 1307,3-35-1029,1 1 0,0-1 0,0 1 0,1-1 1,0 1-1,0-1 0,3 14 0,-3-18-223,1 0 0,0 0 0,0 0 0,0-1 0,0 1 0,0 0 0,1 0 0,-1-1 0,1 1-1,0-1 1,-1 1 0,1-1 0,0 0 0,0 0 0,1 1 0,-1-2 0,3 3 0,-4-3 60,1-1-109,-1 0 0,0 0 0,1 0 1,-1 0-1,1 0 0,-1-1 1,0 1-1,1 0 0,-1-1 0,0 1 1,1-1-1,-1 1 0,0-1 1,0 0-1,0 1 0,1-1 0,-1 0 1,0 0-1,0 0 0,1-1 1,-2 1-10,1-1 1,-1 1-1,0 0 1,0-1 0,1 1-1,-1 0 1,0-1 0,0 1-1,0 0 1,0-1-1,-1 1 1,1 0 0,0-1-1,-1 1 1,1 0-1,-1-1 1,1 1 0,-1 0-1,1 0 1,-1-1-1,0 1 1,0 0 0,1 0-1,-1 0 1,0 0-1,0 0 1,0 0 0,0 0-1,0 0 1,-1 1 0,1-1-1,0 0 1,0 1-1,0-1 1,-1 1 0,1-1-1,0 1 1,-1-1-1,1 1 1,-2 0 0,1-1 17,-15 1 64,-7 4-507,22-4 122</inkml:trace>
  <inkml:trace contextRef="#ctx0" brushRef="#br0" timeOffset="4871.83">1299 100 6513,'28'17'-2004</inkml:trace>
  <inkml:trace contextRef="#ctx0" brushRef="#br0" timeOffset="5950.02">1457 54 6001,'0'0'-226,"7"-33"1372,-8 32-1091,1 0-1,-1 0 1,0 0-1,0 0 0,1 0 1,-1 0-1,0 0 1,0 0-1,0 0 1,0 0-1,0 1 1,-1-1-1,-1-1 0,1 2 268,-14-3 573,13 4-809,0-1-1,-1 1 1,1 0-1,0 0 1,0 0-1,0 0 1,0 1-1,0-1 1,-5 4 0,7-4-10,-5 22 354,7-19-411,1 0 0,0-1 0,0 1 0,1-1 0,-1 1 0,1-1 0,0 0 0,0 0 0,0 0 0,0-1 0,0 1 0,0-1 1,6 4-1,20 17 88,-28-22-79,5 31 361,-7-30-340,0 1-28,1-1 0,-1 1-1,-1-1 1,1 0 0,0 0 0,0 1-1,-1-1 1,1 0 0,-1 0-1,0 0 1,0-1 0,1 1 0,-1 0-1,-4 2 1,4-3 6,-25 5 137,26-6-164,0 0-1,0 0 1,0 0-1,1 0 1,-1-1-1,0 1 0,0 0 1,0-1-1,0 1 1,0 0-1,0-1 1,0 0-1,0 1 1,1-1-1,-1 1 0,0-1 1,0 0-1,1 0 1,-1 1-1,1-1 1,-1 0-1,1 0 1,-1 0-1,1 0 0,-1 1 1,1-1-1,-1 0 1,1 0-1,0 0 1,0 0-1,0 0 1,-1 0-1,1 0 0,0 0 1,0 0-1,0 0 1,1 0-1,-1 0 1,0 0-1,0 0 1,1-2-1,4-4-49,0 0-1,0 1 1,1-1 0,0 1-1,1 0 1,-1 0 0,1 1-1,0 0 1,0 0 0,1 1-1,-1 0 1,1 0 0,9-3-1,-16 7 17,0-1 30,0 0 0,0 1-1,0 0 1,0-1 0,0 1-1,0-1 1,0 1 0,0 0-1,0 0 1,0 0 0,0 0 0,1 0-1,-1 0 1,0 0 0,0 0-1,0 0 1,0 0 0,0 0-1,0 1 1,0-1 0,0 0-1,0 1 1,0-1 0,0 1-1,0-1 1,0 1 0,0 0-1,-1-1 1,1 1 0,0 0 0,0-1-1,-1 1 1,1 0 0,0 0-1,0 1 1,1 1 6,-1 1 1,0-1-1,1 1 1,-1-1-1,-1 1 1,1-1-1,0 1 1,-1 0-1,0-1 1,0 7-1,0 5 50,1-14-24,1 3 11,-2-3-25,0-1 0,0 1 0,0 0 0,0-1 0,1 1 0,-1-1 0,0 1 0,0 0-1,1-1 1,-1 1 0,0-1 0,1 1 0,-1-1 0,1 1 0,-1-1 0,1 1 0,-1-1 0,1 1 0,-1-1 0,1 0 0,-1 1 0,1-1-1,-1 0 1,1 1 0,0-1 0,-1 0 0,1 0 0,0 0 0,-1 1 0,1-1 0,-1 0 0,1 0 0,0 0 0,-1 0 0,1 0 0,0 0-1,-1 0 1,1-1 0,0 1 0,-1 0 0,1 0 0,0 0 0,-1-1 0,1 1 0,-1 0 0,2-1 0,0-2 22,0 1-1,0-1 1,0 0 0,0 0 0,-1 0 0,1 0 0,-1 0 0,0 0-1,0-1 1,0 1 0,0 0 0,-1 0 0,1-1 0,-1 1-1,0-1 1,0 1 0,0 0 0,0-1 0,-1 1 0,1 0 0,-1-1-1,0 1 1,0 0 0,0 0 0,-2-5 0,2 7 8,0-1-131,0 1-1,0 0 0,-1 0 1,1 0-1,0 0 0,0 0 1,-1 0-1,1 0 0,-1 1 0,1-1 1,-1 0-1,1 1 0,-1-1 1,1 1-1,-1 0 0,1-1 1,-1 1-1,0 0 0,1 0 0,-1 0 1,1 0-1,-1 0 0,-2 1 1,0-1-444,-5 3-80,-2 2-3653,-2 4 1166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4:44.21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62 1 5945,'0'0'-333,"-3"1"-401,-5 4 2420,22-8 332,-8 1-2625,0 1 659,-3 1-2,-1 0-34,-1 0-1,1 0 1,-1 0-1,1 0 0,0 0 1,-1 0-1,1 1 1,-1-1-1,1 1 1,-1-1-1,0 1 0,1-1 1,-1 1-1,1 0 1,-1 0-1,0 0 0,0 0 1,1 0-1,-1 0 1,0 0-1,0 0 1,0 0-1,0 0 0,0 1 1,-1-1-1,1 0 1,0 1-1,0-1 0,-1 1 1,1-1-1,-1 0 1,1 3-1,-1-1 11,0 0-1,-1 0 0,1 1 1,-1-1-1,0 0 1,1 0-1,-1 0 1,-1 0-1,1 0 1,0 0-1,-1 0 1,0 0-1,1 0 1,-5 5-1,1-3 4,1 0 0,-1-1 1,1 1-1,-1-1 0,-1 0 0,-10 7 0,15-10-68,-6 0-77,4 0-12,7-1-642,3 0 751,0 0 0,0 1 0,0-1 0,1 2-1,9 1 1,-15-2 50,0-1 0,0 1-1,0 0 1,0 0 0,0 0-1,0 0 1,0 0 0,0 0-1,0 1 1,0-1 0,0 1-1,-1-1 1,1 1 0,-1 0 0,1-1-1,-1 1 1,1 0 0,-1 0-1,0 0 1,0 0 0,0 0-1,0 0 1,-1 0 0,1 1-1,0-1 1,0 3 0,-1-3 1,0 0 0,0 1 0,0-1 0,0 0 0,0 0 0,0 1 0,-1-1 0,1 0 0,-1 0 0,1 0 0,-1 0 0,0 1 0,0-1 0,0 0 0,0 0 0,0 0 0,0-1 0,-1 1 0,1 0 0,-1 0 0,1-1 0,-1 1 0,0-1 0,1 1 0,-1-1 0,0 0 0,0 0 0,0 0 0,0 0 0,0 0 0,0 0 0,0 0 0,-1-1 0,1 1 0,0-1 0,0 1 0,-4-1 0,1 0-15,1 0 0,0 0 1,-1 0-1,1-1 0,0 0 1,-1 0-1,1 0 0,0 0 0,0-1 1,0 0-1,0 1 0,0-2 0,0 1 1,1 0-1,-1-1 0,1 1 1,0-1-1,-1 0 0,1 0 0,-3-4 1,6 6-12,-1-1 0,-2-5-6,3 5-4,-1 2-102,1-1 18,0 0 0,0 1 0,0-1 0,0 0 0,0 0 0,0 1 0,0-1 0,0 0 0,0 1-1,0-1 1,1 0 0,-1 1 0,0-1 0,0 0 0,1 1 0,-1-1 0,1-1 0,2 1-297,3-2 311,4-1-3834,2-1 1402</inkml:trace>
  <inkml:trace contextRef="#ctx0" brushRef="#br0" timeOffset="517.26">259 25 5889,'0'0'212,"-2"6"29,-3 13 379,1 0 1,0 1-1,2-1 0,-1 29 1,3-46-578,1 1 0,-1-1 0,1 0 1,-1 1-1,1-1 0,0 1 0,0-1 1,0 0-1,0 0 0,0 0 1,1 1-1,-1-1 0,1 0 0,-1-1 1,1 1-1,0 0 0,-1 0 1,1-1-1,0 1 0,0-1 0,0 1 1,4 0-1,-4-1 11,-2-1-50,0 0 1,1 1-1,-1-1 1,1 0-1,-1 0 0,0 0 1,1 0-1,-1 0 1,1 1-1,-1-1 0,1 0 1,-1 0-1,1 0 1,-1 0-1,0 0 0,1 0 1,-1-1-1,1 1 1,-1 0-1,1 0 1,-1 0-1,0 0 0,1 0 1,-1-1-1,1 1 1,-1 0-1,0 0 0,1-1 1,-1 1-1,0 0 1,1-1-1,19-10 98,-17 9-90,1-2 9,-3 3-16,0-1-1,0 1 0,0 0 0,0 0 1,0 0-1,0-1 0,-1 1 0,1 0 1,0-1-1,-1 1 0,0 0 0,1-1 1,-1 1-1,0-1 0,1-1 0,0-1 0,-1 4-5,0-1 0,0 0 0,0 0 0,0 0 0,0 0 0,0 0 0,0 1 0,0-1 0,0 0 0,0 0 0,0 0 1,0 0-1,-1 1 0,1-1 0,0 0 0,-1 0 0,1 0 0,-1 1 0,1-1 0,0 0 0,-1 1 0,0-1 0,1 0 0,-1 1 0,1-1 0,-1 1 0,0-1 0,1 1 0,-2-1 0,-22-7-27,21 8 18,0 0 6,-11 3 3,-12 5-595,26-7 562,0-1 0,0 0 0,0 0-1,0 0 1,0 0 0,0 1 0,0-1 0,0 0-1,0 0 1,0 0 0,0 1 0,0-1 0,0 0-1,0 0 1,0 0 0,0 1 0,0-1 0,0 0 0,0 0-1,0 0 1,0 0 0,0 1 0,0-1 0,0 0-1,0 0 1,1 0 0,-1 0 0,0 0 0,0 1 0,0-1-1,0 0 1,0 0 0,1 0 0,-1 0 0,0 0-1,0 0 1,0 0 0,0 1 0,1-1 0,-1 0-1,0 0 1,0 0 0,0 0 0,0 0 0,1 0 0,-1 0-1,0 0 1,0 0 0,0 0 0,1 0 0,-1 0-1,0 0 1,4 0-304,-1 1 0,1 0 0,-1-1-1,0 0 1,1 0 0,-1 0 0,1 0-1,6-1 1,4-5-1327,-2 1-131</inkml:trace>
  <inkml:trace contextRef="#ctx0" brushRef="#br0" timeOffset="927.29">418 81 4860,'0'0'204,"0"4"-6,-1 3 1,1-1 0,0 1 0,0-1 0,0 1-1,1 0 1,0-1 0,1 0 0,-1 1 0,1-1-1,1 0 1,-1 0 0,4 7 0,-4-11-111,-1 0 1,1 0-1,0-1 1,0 1-1,0 0 0,-1-1 1,1 1-1,1-1 1,-1 0-1,0 0 1,0 1-1,0-2 1,1 1-1,2 1 1,-3-2 49,25-10 366,-25 7-484,0 0 0,-1 0 0,1 0 0,-1 0 1,1 0-1,-1 0 0,0 0 0,0 0 0,0-1 0,-1 1 0,1 0 0,-1-1 0,1 1 0,-1 0 0,0-1 0,-1 1 0,0-7 0,0 8-18,0 0 0,0 0 0,0 0 1,0 1-1,0-1 0,0 0 0,0 0 0,0 1 0,-1-1 0,1 1 0,-1-1 0,1 1 0,-1 0 0,-2-2 0,-1 1-1,1 0 0,0 0 0,-1 0 0,1 1 0,-1-1 1,1 1-1,-1 0 0,-8 0 0,12 1-228,-17 0 22,8 6-4969</inkml:trace>
  <inkml:trace contextRef="#ctx0" brushRef="#br0" timeOffset="1360.13">714 73 6205,'0'0'-290,"1"-1"-336,-1 1 654,1 0-1,-1 0 0,0 0 0,1 0 0,-1-1 0,0 1 1,1 0-1,-1 0 0,0 0 0,1 0 0,-1 0 0,0 0 1,1 0-1,-1 0 0,1 0 0,-1 0 0,0 0 1,1 0-1,-1 0 0,0 1 0,1-1 0,-1 0 0,0 0 1,1 0-1,-1 0 0,0 1 0,1-1 0,-1 0 1,0 0-1,1 1 0,-1 12 252,0-10 325,-2 0-277,-8 14 130,-1 0 0,-1 0 1,-1-2-1,-20 21 0,27-30-642,5-5-200,-2 1-27</inkml:trace>
  <inkml:trace contextRef="#ctx0" brushRef="#br0" timeOffset="1780.96">648 99 5120,'0'0'181,"2"4"62,11 15 449,0 0 0,2-1 1,27 29-1,-41-47-923,5 6-859</inkml:trace>
  <inkml:trace contextRef="#ctx0" brushRef="#br0" timeOffset="2148.54">952 49 5228,'0'0'-201,"1"4"336,10 141 5005,-11-143-5255,1 1 150,5 11-6027</inkml:trace>
  <inkml:trace contextRef="#ctx0" brushRef="#br0" timeOffset="2800.15">1065 114 5497,'0'0'1036,"1"4"-798,0-1-236,10 40 1378,-10-41-1233,-1-1-128,1-1-1,-1 1 1,1 0 0,-1 0 0,1 0-1,-1 0 1,1-1 0,0 1-1,0 0 1,-1-1 0,1 1 0,0 0-1,0-1 1,0 1 0,0-1-1,0 1 1,0-1 0,0 0-1,1 1 1,2-5-175,-1 0 0,-1 0 0,1-1 0,0 1 0,-1-1 0,0 1 0,0-1 0,0 0 0,1-6 0,2-3 65,-4 9 21,1 1 48,-1 1-1,0-1 1,1 1 0,0 0 0,0-1 0,0 1 0,0 0-1,0 0 1,1 0 0,-1 1 0,4-4 0,-4 5 68,0 1 20,1 1 1,0-1-1,-1 1 1,1 0-1,0 0 1,-1 0 0,0 1-1,1-1 1,-1 0-1,1 1 1,-1 0-1,0-1 1,0 1-1,0 0 1,0 0 0,0 0-1,-1 0 1,1 1-1,-1-1 1,1 0-1,-1 1 1,0-1-1,2 5 1,-2-3-5,1-1 1,0 0-1,0 0 0,0 0 1,0 0-1,0 0 1,0 0-1,1 0 0,-1-1 1,1 1-1,0-1 0,0 0 1,0 0-1,5 3 1,-6-5 46,-1 0-101,1 0 0,-1 0 0,0 0 0,1 0-1,-1-1 1,1 1 0,-1 0 0,0-1 0,1 1 0,-1-1 0,0 0 0,1 1 0,-1-1 0,0 0 0,0 0-1,0 0 1,0 0 0,0 0 0,0 0 0,1-1 0,0-1-4,-1 1 0,1-1 1,-1 0-1,0 1 0,0-1 0,0 0 1,0 0-1,-1 0 0,1 0 0,-1 0 1,0 0-1,0-5 0,0 6-7,-14-23-22,8 22 16,1 0-1,0 1 0,-1 0 0,0 0 1,-5-1-1,-5-2-84,14 4 70,9 1-242,144-8-889,-91 6 927,-60 46 960,0-41-671,1-1-1,-1 1 1,1 0-1,0-1 1,-1 1 0,1 0-1,0-1 1,0 1-1,1-1 1,-1 0-1,1 1 1,-1-1-1,1 0 1,-1 0-1,1 0 1,0 0-1,0 0 1,0 0-1,0-1 1,1 1-1,-1-1 1,0 1-1,1-1 1,-1 0-1,1 0 1,-1 0-1,1 0 1,3 1-1,-4-2 50,27-9 215,-28 7-355,1 1 1,0-1-1,0 0 0,-1 1 1,1-1-1,0 0 0,-1 0 1,0 0-1,1 0 0,-1 0 0,0 0 1,0-1-1,-1 1 0,1 0 1,0 0-1,-1-1 0,1 1 1,-1 0-1,1-1 0,-1 1 1,0-1-1,0 1 0,-1 0 1,1-1-1,0 1 0,-1-1 1,1 1-1,-1 0 0,0 0 0,0-1 1,0 1-1,0 0 0,0 0 1,0 0-1,-1 0 0,1 0 1,-1 0-1,1 0 0,-1 0 1,0 1-1,1-1 0,-1 1 1,0-1-1,0 1 0,0 0 1,0 0-1,-1 0 0,1 0 1,0 0-1,0 0 0,-4 0 1,-40-1-4581,31 3 1954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4:53.86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44 0 5681,'0'0'-184,"-3"2"-141,1 2 1796,14-6-803,29-1-393,-39 3-240,-1 0 0,0 0 0,1 0 0,-1 1 0,1-1 0,-1 0 0,0 0 0,1 1 0,-1-1 0,0 1 0,1 0 0,-1-1 0,0 1 0,0 0 0,0-1 0,1 1 1,-1 0-1,0 0 0,0 0 0,0 0 0,0 0 0,0 0 0,-1 1 0,1-1 0,1 1 0,-2 0 63,-1 3-23,-1 0 0,0 0 0,0 0 0,0 0 0,-5 8 0,-34 25 119,40-37-235,4 1-193,15 10 145,-15-11 126,0 1 1,0-1-1,0 1 1,0 0-1,0 0 1,0 0 0,-1 0-1,1 0 1,-1 1-1,0-1 1,1 1-1,-1-1 1,0 1-1,-1 0 1,1 0-1,0 0 1,-1 0-1,0 0 1,1 0-1,-1 0 1,-1 1-1,1-1 1,0 0-1,0 4 1,-1-5 46,-1 0-61,0 0 8,0 0 0,0 0 0,0 0 0,0 0 0,0 0 0,-1 0 0,1 0 0,-1 0 0,1-1 0,-1 1 0,0 0 0,1-1 0,-1 1 0,0-1 0,0 0 0,-4 2 0,5-2 12,-2-1 0,-5 0-12,1-1 0,0 0 1,-1 0-1,1-1 0,0 0 0,0 0 1,-9-5-1,-17-4-31,31 10-81,23-5-8765</inkml:trace>
  <inkml:trace contextRef="#ctx0" brushRef="#br0" timeOffset="531.7">343 78 5829,'0'0'-280,"-5"-17"-513,2 14 891,-1 0 0,0 0 0,0 0 0,0 0-1,-1 1 1,1 0 0,0 0 0,-1 0 0,-5-1 0,8 2-10,1 1 1,-1-1 0,0 1-1,0 0 1,1 0 0,-1 0-1,0 0 1,0 0 0,0 0 0,1 0-1,-1 0 1,0 1 0,0-1-1,1 1 1,-1 0 0,0-1-1,1 1 1,-1 0 0,1 0-1,-1 0 1,1 0 0,-1 0 0,1 0-1,0 0 1,-1 1 0,1-1-1,0 0 1,0 1 0,0-1-1,-1 3 1,1-2-16,0-1-1,0 1 1,0-1-1,0 1 1,0-1-1,1 1 1,-1 0-1,1-1 1,-1 1 0,1 0-1,0-1 1,-1 1-1,1 0 1,0 0-1,0-1 1,0 1-1,0 0 1,1 0-1,-1-1 1,0 1 0,1 0-1,-1-1 1,1 1-1,0 0 1,-1-1-1,1 1 1,0-1-1,0 1 1,0-1-1,2 3 1,-2-4 36,8 0-186,-1-1 1,0 0-1,0 0 0,0-1 1,14-5-1,8-2-433,-28 9 434,24 5-137,-24 5 322,0 0 1,-1 0 0,0 1-1,-1-1 1,0 0-1,0 0 1,-1 0-1,-4 17 1,3-14-168,2-11-109,0 3-374,0 0-438</inkml:trace>
  <inkml:trace contextRef="#ctx0" brushRef="#br0" timeOffset="949.2">478 129 6201,'0'0'130,"-1"5"85,-1 0-52,1 1-1,0-1 1,0 0-1,1 0 1,0 1-1,0 10 1,0-15-97,0 1 0,1 0 0,-1 0 0,1 0 0,-1 0 0,1 0 0,-1 0 0,1-1 0,0 1 0,0 0 0,0-1 0,0 1 0,0-1 0,0 1 0,1-1 0,-1 1 0,0-1 0,1 0 0,-1 1 0,1-1 0,0 0 0,-1 0 0,1 0 0,0 0 0,-1-1 0,1 1 0,2 0 0,-2 0 42,0-2-71,0 1 1,1 0 0,-1-1 0,0 0 0,1 1 0,-1-1 0,0 0 0,0 0 0,0-1-1,0 1 1,3-2 0,-4 1-29,1 0-1,-1 0 0,0 0 1,1-1-1,-1 1 0,0 0 1,-1-1-1,1 1 0,0-1 1,-1 1-1,1-1 0,-1 1 1,0-1-1,1 1 0,-1-1 1,-1 1-1,1-1 0,0 1 1,-1-1-1,1 1 0,-1-1 1,0 1-1,1-1 0,-1 1 1,-2-3-1,0 2-11,0-1 1,0 1-1,-1 0 0,1 0 1,-1 0-1,0 1 0,0-1 1,0 1-1,0 0 0,0 0 1,0 0-1,0 1 0,-1 0 1,1-1-1,-1 2 0,-7-2 1,-31 0-2065,41 2 1233</inkml:trace>
  <inkml:trace contextRef="#ctx0" brushRef="#br0" timeOffset="1380.98">790 61 5493,'0'0'-125,"0"1"181,1 0-1,-1-1 0,1 1 0,-1 0 0,0-1 0,1 1 0,-1 0 0,0-1 0,0 1 0,1 0 0,-1 0 0,0-1 0,0 1 0,0 0 0,0 0 0,0-1 0,0 1 0,0 0 0,0 0 0,-1 0 0,-5 8 273,0 0 1,-1 0 0,0-1-1,-1 0 1,0 0-1,0-1 1,-18 13-1,18-15-482,1 0-1,-1-1 1,0 0-1,0 0 1,0-1-1,-10 2 1,16-4-392,-14-4-3036,11-1 1495</inkml:trace>
  <inkml:trace contextRef="#ctx0" brushRef="#br0" timeOffset="1793.72">650 93 5457,'0'0'24,"0"0"0,0-1 1,1 1-1,-1-1 0,0 1 1,0 0-1,1 0 0,-1-1 1,0 1-1,1 0 0,-1-1 1,0 1-1,1 0 0,-1 0 1,1 0-1,-1-1 0,0 1 1,1 0-1,-1 0 0,1 0 1,-1 0-1,0 0 0,1 0 1,-1 0-1,1 0 1,-1 0-1,0 0 0,2 0 1,6 5 274,0 0 0,0 1 1,-1 0-1,0 0 0,0 1 1,0 0-1,-1 0 1,0 1-1,6 9 0,20 22 387,-8-22-2311,-7-14-2293</inkml:trace>
  <inkml:trace contextRef="#ctx0" brushRef="#br0" timeOffset="1794.72">972 60 5773,'0'0'1732,"1"4"-1447,-1 28 660,-2 34 0,1-64-1119,-3 14-4934</inkml:trace>
  <inkml:trace contextRef="#ctx0" brushRef="#br0" timeOffset="2729.68">1032 97 6081,'0'-1'29,"0"1"0,0 0 1,0 0-1,0 0 0,0 0 1,0 0-1,0-1 1,0 1-1,0 0 0,0 0 1,0 0-1,0 0 1,0-1-1,0 1 0,0 0 1,0 0-1,0 0 1,0 0-1,1 0 0,-1-1 1,0 1-1,0 0 0,0 0 1,0 0-1,0 0 1,0 0-1,0 0 0,1 0 1,-1-1-1,0 1 1,0 0-1,0 0 0,0 0 1,0 0-1,0 0 1,1 0-1,-1 0 0,0 0 1,0 0-1,0 0 0,0 0 1,1 0-1,-1 0 1,0 0-1,0 0 0,0 0 1,0 0-1,1 0 1,-1 0-1,0 0 0,0 0 1,0 0-1,0 0 1,0 0-1,1 0 0,-1 0 1,0 0-1,0 1 0,0-1 1,0 0-1,0 0 1,1 0-1,12 36 852,-13-35-746,10 11 410,-10-12-544,0 0 0,0 1 1,1-1-1,-1 1 0,0-1 0,0 0 0,1 1 0,-1-1 0,0 0 0,1 1 1,-1-1-1,0 0 0,1 0 0,-1 1 0,0-1 0,1 0 0,-1 0 1,1 1-1,-1-1 0,0 0 0,1 0 0,-1 0 0,1 0 0,-1 0 1,1 0-1,-1 0 0,0 0 0,1 0 0,-1 0 0,1 0 0,0 0 1,12-25-185,14-24 57,-24 46 140,-1 0 1,1 0-1,-1 0 1,1 1-1,0-1 1,0 1-1,0 0 1,0 0-1,1 0 1,-1 0 0,0 0-1,1 1 1,4-2-1,-6 3 64,0 0-61,0 1 0,0-1 1,0 1-1,0 0 1,0-1-1,0 1 1,0 0-1,-1 0 1,1 1-1,0-1 1,0 0-1,-1 0 1,1 1-1,-1-1 1,1 1-1,1 2 1,24 33 415,-13-18-186,-13-18-187,0 0-45,-1-1 0,1 0 0,0 0 1,0 0-1,0 0 0,-1 0 0,1 0 0,0 0 0,0 0 0,0 0 1,-1 0-1,1 0 0,0-1 0,0 1 0,-1 0 0,1 0 1,0-1-1,-1 1 0,1-1 0,0 1 0,-1-1 0,1 1 0,0-1 1,-1 1-1,1-1 0,-1 1 0,1-1 0,-1 0 0,1 1 1,-1-1-1,1 0 0,-1 1 0,0-1 0,0 0 0,1 0 0,-1 1 1,0-1-1,0 0 0,1-1 0,-1 1 16,-1-18 41,0 14-68,-8-11 2,-22-5-3,19 16 67,4 3-362,58-4-4061,-20 4 3527,51-10 0,-80 12 886,0 0 1,-1 0 0,1 0-1,0 0 1,-1 0-1,1 0 1,0 0-1,-1 0 1,1 0 0,0 1-1,-1-1 1,1 0-1,-1 0 1,1 1-1,0-1 1,-1 0 0,1 1-1,-1-1 1,1 1-1,-1-1 1,1 0-1,-1 1 1,1-1 0,-1 1-1,0 0 1,1-1-1,-1 1 1,0-1-1,1 1 1,-1-1 0,0 1-1,0 0 1,1-1-1,-1 1 1,0 0-1,0-1 1,0 1 0,0 0-1,0-1 1,0 1-1,0 0 1,0-1-1,0 1 1,0 0 0,0-1-1,-1 2 1,1 0 210,-1 3-62,1 0-1,-1 0 1,1 0 0,0 0-1,1 1 1,-1-1-1,1 0 1,2 7 0,-3-10-172,0-1 0,1 1 0,-1-1 0,1 1 1,-1-1-1,1 1 0,-1-1 0,1 0 1,0 1-1,0-1 0,0 0 0,0 1 1,0-1-1,0 0 0,0 0 0,0 0 0,0 0 1,0 0-1,0 0 0,1 0 0,-1-1 1,0 1-1,2 0 0,-1-1-94,0-1 0,0 1 0,-1-1 0,1 0 0,0 1 0,-1-1 0,1 0 0,-1 0 0,1 0 0,-1-1 1,0 1-1,1 0 0,-1 0 0,0-1 0,0 1 0,0-1 0,0 1 0,0-1 0,0 1 0,0-1 0,0 0 0,-1 1 0,1-1 0,-1 0 0,1-3 0,0 4-430,-7-8-4158</inkml:trace>
  <inkml:trace contextRef="#ctx0" brushRef="#br0" timeOffset="3316.54">1394 14 5885,'0'0'-191,"0"0"-6,0-1 227,-1 1-1,1 0 0,0 0 1,0-1-1,0 1 1,0 0-1,-1-1 0,1 1 1,0 0-1,0-1 1,0 1-1,0 0 0,0-1 1,0 1-1,0 0 1,0-1-1,0 1 0,0 0 1,0 0-1,0-1 1,0 1-1,0 0 0,0-1 1,0 1-1,1 0 1,-1-1-1,0 1 0,0 0 1,0 0-1,0-1 0,1 1 1,-1-1-1,2 1 10,0 0-1,-1 0 1,1 0-1,0-1 0,0 2 1,-1-1-1,1 0 1,0 0-1,0 0 1,-1 1-1,1-1 0,0 1 1,-1 0-1,1-1 1,0 1-1,-1 0 1,1 0-1,-1 0 0,0 0 1,1 0-1,-1 0 1,0 0-1,1 1 1,-1-1-1,0 0 0,0 1 1,0-1-1,0 1 1,0-1-1,-1 1 1,1 0-1,1 2 0,-1 0-145,0-1-1,0 1 0,-1-1 0,1 1 0,-1-1 1,1 1-1,-1-1 0,0 1 0,-1-1 0,1 1 1,0-1-1,-1 1 0,0-1 0,0 1 1,0-1-1,0 0 0,-2 4 0,-2 1-1733,1-1-257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4:57.88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5272,'0'0'5130,"6"1"-5097,14 4-102,-15-4-120,10-1-1026,-7 0-3481</inkml:trace>
  <inkml:trace contextRef="#ctx0" brushRef="#br0" timeOffset="568.88">7 43 5849,'0'1'43,"-1"-1"0,1 0 1,-1 1-1,1-1 1,-1 0-1,1 1 0,0-1 1,-1 1-1,1-1 1,0 1-1,-1-1 0,1 1 1,0-1-1,-1 1 1,1-1-1,0 1 1,0-1-1,0 1 0,0-1 1,-1 1-1,1 0 1,0-1-1,0 1 0,0-1 1,0 1-1,0 0 1,0-1-1,1 1 0,-1-1 1,0 1-1,0-1 1,0 2-1,1-2 21,0 1 1,0 0-1,0-1 0,0 1 1,-1-1-1,1 1 0,0-1 0,0 1 1,0-1-1,0 0 0,0 1 1,0-1-1,0 0 0,0 0 1,0 0-1,0 1 0,0-1 0,2-1 1,-1 1 87,1 0-127,43-9-4527,-37 6 2180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5:08.88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10 6277,'0'0'560,"6"-7"-120,-1 5 2454,15 2-1445,20 0-159,-14 1-6815</inkml:trace>
  <inkml:trace contextRef="#ctx0" brushRef="#br0" timeOffset="389.38">38 62 6913,'-1'1'110,"0"0"0,1-1 0,-1 1 0,1 0 0,-1 0 1,1 0-1,-1 0 0,1 0 0,-1 0 0,1 0 0,0 0 1,0 0-1,-1 0 0,1 0 0,0 0 0,0 0 0,0 1 0,3-1-72,-1 0-1,1 0 0,-1 0 1,1 0-1,-1-1 0,1 1 1,0-1-1,-1 0 0,1 0 0,0 0 1,-1 0-1,1 0 0,3-1 1,42-11-2159,-24 6-806,-7 2 413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5:05.09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61 0 5861,'-6'31'2489,"-15"31"-1321,-12-6-512,32-55-730,6-4-841,1-1 909,18-7-77,-16 10 80,-1 1 1,1-1 0,-1 1-1,14 1 1,-16 0-95,0 0-133,0-1-1,0 1 1,0-1 0,0 0 0,10-2-1,-12-4-3310</inkml:trace>
  <inkml:trace contextRef="#ctx0" brushRef="#br0" timeOffset="424.68">106 77 5388,'0'0'-1,"-1"2"223,-2 4 33,1 1 0,0-1 1,0 0-1,1 1 0,0-1 0,0 1 0,1-1 0,-1 1 1,1 0-1,2 11 0,-1 5 139,-1-21-377,0 4-104,1 15-4691</inkml:trace>
  <inkml:trace contextRef="#ctx0" brushRef="#br0" timeOffset="846.63">205 84 5244,'0'0'-222,"0"-6"-120,0 6 361,0 0 0,0 0-1,0 0 1,0 0-1,0 0 1,1 0-1,-1 1 1,0-1-1,0 0 1,0 0-1,0 0 1,0 0-1,0 0 1,0 0-1,0 0 1,0 0-1,0 0 1,0 0 0,0 0-1,0 0 1,1 0-1,-1 0 1,0 0-1,0 0 1,0 0-1,0 0 1,0 0-1,0 0 1,0 0-1,0 0 1,0 0-1,0 0 1,0 0-1,0 0 1,0-1 0,1 1-1,-1 0 1,0 0-1,0 0 1,0 0-1,0 0 1,0 0-1,0 0 1,0 0-1,0 0 1,0 0-1,0 0 1,0 0-1,0 0 1,0 0-1,0 0 1,0-1 0,6 10 448,0-1 0,0 0 0,14 14 0,-13-15-91,-1 0 0,0 0 0,0 1 0,0 0 0,7 14 0,-12-21-240,-1 0-125,0 1 0,0-1 0,0 0-1,0 0 1,0 0 0,0 0 0,0 0 0,0 0 0,0 0 0,-1 0 0,1 0 0,0 0-1,-1 0 1,1 0 0,-1 0 0,1 0 0,-1 0 0,0 0 0,1 0 0,-1 0 0,0-1 0,1 1-1,-1 0 1,0 0 0,0-1 0,0 1 0,0-1 0,0 1 0,0-1 0,0 1 0,0-1-1,0 1 1,0-1 0,0 0 0,0 1 0,0-1 0,0 0 0,0 0 0,0 0 0,0 0-1,0 0 1,-2 0 0,3 0-12,-2 0-135,-2 0-93,1 0-1,-1 0 0,0 0 1,0 0-1,1-1 0,-1 1 0,-4-2 1,1 0-764,-1-2-1925,3-1 268</inkml:trace>
  <inkml:trace contextRef="#ctx0" brushRef="#br0" timeOffset="1311.71">247 93 5985,'7'-9'-372,"-4"7"420,-1-1-1,0 1 1,1-1-1,-1 1 0,1 0 1,0 0-1,-1 0 1,1 1-1,0-1 1,0 1-1,0-1 1,1 1-1,-1 0 1,0 0-1,0 1 0,1-1 1,-1 0-1,0 1 1,1 0-1,-1 0 1,0 0-1,1 0 1,-1 1-1,0-1 0,1 1 1,-1 0-1,0 0 1,5 2-1,-6-2 21,0 0 0,0 0 0,0 0-1,0 0 1,0 1 0,0-1 0,0 1 0,0-1-1,-1 1 1,1 0 0,-1 0 0,1 0 0,-1-1-1,0 1 1,0 1 0,0-1 0,2 4 0,8 44 974,-11-43-918,2 1 0,-1-1 0,1 1 0,0-1 0,4 11 0,-6-18-113,0 1 0,1 0 0,-1-1 0,0 1 0,1 0-1,-1-1 1,0 1 0,1 0 0,-1-1 0,1 1 0,-1-1 0,1 1 0,-1-1-1,1 1 1,-1-1 0,1 1 0,0-1 0,-1 0 0,1 1 0,0-1-1,-1 0 1,1 1 0,0-1 0,-1 0 0,1 0 0,0 0 0,0 0 0,-1 0-1,1 0 1,0 0 0,-1 0 0,1 0 0,0 0 0,0 0 0,-1 0-1,1 0 1,0 0 0,-1-1 0,1 1 0,0 0 0,-1-1 0,1 1 0,0 0-1,-1-1 1,1 1 0,-1-1 0,1 1 0,0-1 0,-1 1 0,0-1-1,1 1 1,-1-1 0,1 0 0,-1 1 0,0-1 0,1 0 0,-1 1 0,1-2-1,1-2 21,0 1 0,0-1-1,0 0 1,0 0 0,-1 0 0,1 0-1,-1 0 1,0 0 0,1-7-1,-2 8-63,-1-1 0,1 1-1,0 0 1,-1 0-1,1 0 1,-1 0 0,0 0-1,0 0 1,0 0-1,-1 0 1,1 0 0,-1 0-1,1 0 1,-1 1 0,0-1-1,0 1 1,0-1-1,-1 1 1,1 0 0,0 0-1,-1 0 1,1 0 0,-1 0-1,0 1 1,0-1-1,0 1 1,-5-3 0,6 4-579,-5-4-816</inkml:trace>
  <inkml:trace contextRef="#ctx0" brushRef="#br0" timeOffset="1748.72">769 38 6649,'0'0'132,"-2"5"151,-4 7 150,-1-1 1,-1-1-1,0 1 0,0-1 1,-20 18-1,-30 22-1687,56-50 573,-12 2-5192</inkml:trace>
  <inkml:trace contextRef="#ctx0" brushRef="#br0" timeOffset="1749.72">635 82 6109,'0'0'-214,"4"-10"-202,-3 10 447,-1 0 0,0-1 0,0 1 0,0 0 0,0-1 0,0 1 0,0 0 0,1-1 0,-1 1 0,0 0 0,0 0 0,0-1 0,1 1 0,-1 0 0,0 0 0,0-1 0,1 1 0,-1 0 0,0 0 0,0 0 0,1 0 0,-1 0 0,0-1 0,1 1 0,-1 0 0,0 0 0,1 0 0,-1 0 0,0 0 0,1 0 0,-1 0 0,0 0 0,1 0 0,-1 0 0,1 0 0,12 10 491,-1 1 0,0 0 0,13 15 0,21 21-250,-14-24-2882,-29-22 575,5 1-419</inkml:trace>
  <inkml:trace contextRef="#ctx0" brushRef="#br0" timeOffset="2175.67">940 73 5769,'1'-7'-449,"0"5"545,0 6 524,6 65 1046,-7-67-1551,4 23 6,0-10-4385</inkml:trace>
  <inkml:trace contextRef="#ctx0" brushRef="#br0" timeOffset="3137.44">1041 112 5084,'0'0'58,"0"-1"0,0 1 0,0 0 0,0-1 0,1 1 0,-1 0 0,0 0 0,0-1 0,0 1 0,0 0 0,0-1 0,1 1 0,-1 0 0,0 0 0,0 0 0,0-1 0,1 1 0,-1 0-1,0 0 1,0 0 0,0-1 0,1 1 0,-1 0 0,0 0 0,1 0 0,-1 0 0,0 0 0,0-1 0,1 1 0,-1 0 0,0 0 0,1 0 0,-1 0 0,0 0 0,1 0 0,-1 0 0,0 0-1,0 0 1,1 0 0,-1 0 0,0 1 0,1-1 0,-1 0 0,0 0 0,1 0 0,1 18 680,-2-14-596,0 0 0,1 0-1,-1 0 1,1 0 0,-1 0-1,1-1 1,1 1-1,-1 0 1,0 0 0,3 3-1,-3-5-66,0 0 0,1-1 0,-1 0-1,0 1 1,1-1 0,-1 0 0,1 0 0,0 1-1,-1-1 1,1 0 0,3 1 0,-4-2 123,2 0-110,-2-1-79,1 1 1,-1 0 0,1-1 0,0 1-1,-1-1 1,0 1 0,1-1 0,-1 0-1,1 1 1,-1-1 0,0 0 0,1 0-1,-1 0 1,0 0 0,0 0 0,0 0-1,0-1 1,0 1 0,0 0 0,0-1-1,0 1 1,0 0 0,-1-1 0,1 1-1,0-1 1,-1 1 0,0-1-1,1 1 1,-1-1 0,1-2 0,1-19-46,-2 21 20,-1 0-6,1-1 16,-1 1 1,0 0-1,0 0 0,1 0 0,-1 0 0,0 0 0,-1 0 0,1 1 0,0-1 0,-1 0 1,1 0-1,-1 1 0,1-1 0,-1 1 0,1-1 0,-1 1 0,0 0 0,-3-2 0,3 2-8,-16-7-857,173-4-2155,-153 12 2965,0 0 46,-1 0 33,-1 0 1,1 0-1,-1-1 0,1 1 1,-1 0-1,0 0 1,1 0-1,-1 0 0,1 0 1,-1 0-1,1 0 0,-1 0 1,1 1-1,-1-1 0,0 0 1,1 0-1,-1 0 1,1 0-1,-1 1 0,0-1 1,1 0-1,-1 0 0,1 1 1,-1-1-1,-3 17 584,2-14-538,1-1 0,-1 0 0,1 0 0,-1 0 0,1 1 1,0-1-1,0 0 0,0 0 0,0 1 0,0-1 0,0 0 0,0 0 0,1 0 0,-1 1 0,1-1 0,0 0 1,0 0-1,0 0 0,0 0 0,0 0 0,0 0 0,0 0 0,1 0 0,-1-1 0,2 3 0,0-2-20,-1-1-1,0 1 0,0-1 0,1 0 0,-1 1 1,1-1-1,-1 0 0,1-1 0,0 1 1,-1 0-1,1-1 0,0 1 0,4-1 1,-5 0 16,28-7 114,-29 6-175,0 0-1,1 0 0,-1 1 0,0-1 0,0 0 0,0 0 1,0 0-1,0 0 0,0 0 0,0 0 0,-1 0 1,1-1-1,0 1 0,-1 0 0,1 0 0,-1 0 1,1-1-1,-1 1 0,1 0 0,-1-1 0,0 1 0,0-1 1,1 1-1,-1-3 0,-1 2-2,0 1-1,0-1 1,1 0 0,-1 0-1,0 0 1,0 1 0,-1-1-1,1 1 1,0-1 0,0 1-1,-1-1 1,1 1 0,-1 0-1,-3-3 1,-5-2-20,-1 0 0,0 0 0,-1 1 0,-12-4 0,22 9 13,-1-2-16,-3 0 59,8 0-364,33-3 270,0 2 1,0 1 0,43 3 0,-76 0 77,-1-1 0,0 0-1,0 0 1,1 0 0,-1 0 0,0 1 0,0-1-1,0 1 1,0-1 0,0 1 0,0-1 0,1 1-1,-1 0 1,0-1 0,-1 1 0,1 0 0,0 0-1,0 0 1,0 0 0,0 0 0,-1 0 0,1 0 0,0 0-1,-1 0 1,1 0 0,-1 0 0,1 0 0,-1 0-1,1 0 1,-1 2 0,1-1 65,3 27 375,-2-25-398,0-1 0,0 1 0,1 0 0,-1-1 0,1 0 0,0 1 0,0-1 0,0 0 0,0-1 0,0 1 0,1 0 0,-1-1 0,1 0 0,0 0 0,0 0 0,-1 0 0,1 0 0,0-1 0,1 0 0,5 1 0,-8-1-46,0-1-1,1 1 0,-1-1 0,0 0 1,1 0-1,-1 0 0,0 0 1,1 0-1,-1-1 0,0 1 0,1-1 1,-1 1-1,0-1 0,0 0 1,0 0-1,1 0 0,-1 0 1,0 0-1,0-1 0,-1 1 0,1-1 1,0 1-1,0-1 0,-1 0 1,1 1-1,-1-1 0,1 0 0,-1 0 1,0 0-1,0 0 0,0 0 1,0 0-1,0-1 0,0 1 0,-1 0 1,1 0-1,-1-1 0,1 1 1,-1 0-1,0-4 0,0 4-6,1 1 0,-1-1-1,0 1 1,0-1 0,0 1-1,0-1 1,-1 1 0,1-1-1,0 1 1,-1-1 0,1 1-1,-1-1 1,1 1 0,-1 0-1,0-1 1,1 1 0,-1 0-1,0-1 1,0 1 0,0 0-1,-2-2 1,0 1-88,1 1 1,0 0-1,-1-1 0,1 1 1,-1 0-1,1 0 0,-1 0 1,0 1-1,1-1 0,-1 1 1,-4-1-1,-3 1-974,0 0 0,0 1-1,-1 0 1,1 0 0,0 1-1,-9 3 1,2 2-1618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6:54.172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9 99 1336 0,'0'0'36'0,"0"0"24"16,0 0 18-16,0-7 14 0,0 7 0 0,0 0 6 15,0 0-1-15,0 0 3 0,0 0 0 16,0 0-4 0,0-9-5-16,0 9-4 0,0 0-7 0,0 0-7 15,0 0-4-15,0 0-6 0,0 0-7 0,0 0 6 0,0 0 2 0,0 0 11 16,0 0 9-16,0 0-1 0,2 22 4 31,-2-12-8-31,2 1 1 0,-2 2-1 0,0 0-3 0,0-1-4 0,1 4 2 0,0 0-14 31,-1-3-2-31,2 2-4 0,-2-1-2 16,1-1-16-16,-1-1-4 0,1-1 2 0,0 0-8 0,0-1 0 0,0-1-6 0,-1-1-7 16,0-8-13-1,0 12-17-15,0-12-5 0,0 11-1 0,0-11-5 16,0 6-13-1,0-6-18-15,0 0-17 0,0 5-17 0,0-5-20 16,0 0-18-16,0 0-19 0,0 0-12 16,0 0-16-16,0 0-16 0,-3-19-16 0,3 10-28 15,-1 0-31-15,0-1-35 0,1-2-282 16,0 2-86-16</inkml:trace>
  <inkml:trace contextRef="#ctx0" brushRef="#br0" timeOffset="366">9 150 1519 0,'-2'-5'-42'0,"1"-1"26"0,1 6 13 0,-3-9 9 15,3 9 10-15,-2-10 12 0,2 6 11 16,0 4 2-16,-1-11-1 0,1 6-1 0,0 5 6 16,0-10-3-16,2 5 1 0,-1 0-4 15,-1 5-1-15,4-12-2 0,-2 6 1 16,2 1-3-16,0-1-1 0,-1 1-1 0,1-1-2 16,1 1-2-16,0 0-1 0,1 1-1 15,0-3-2-15,1 4-3 0,1-2-2 0,-1 1 0 16,0 1-2-16,0 1 2 0,0 0-3 15,1 2 4-15,-8 0 10 0,14 1 5 0,-8 2 4 16,1 0 8-16,0 3 3 0,0 0 7 16,-1 1 7-16,-3-1 5 0,2 3 3 0,-2-3 8 15,-2 2 1-15,0 0 0 0,-3 1 11 16,0 1 0-16,-3-1-4 0,-2 1 3 16,0 1-3-16,-2-1 0 0,0-2-12 0,-1 1-7 15,1-2-5-15,1-1-7 0,-1 0-8 16,1-1-8-16,1-2-23 0,1 0-38 0,0 0-39 15,1-1-51-15,5-2-49 16,-7 2-71-16,7-2-105 0,0 0-176 16,0 0 17-16,0 0 49 0,0 0-88 0,0 0-37 0</inkml:trace>
  <inkml:trace contextRef="#ctx0" brushRef="#br0" timeOffset="2015">194 349 1361 0,'1'5'-4'0,"-1"-5"22"0,0 0 7 15,0 0 0-15,0 0 2 0,0 0 4 16,0 0-1-16,0 0 11 0,0 0 4 0,0 0 4 16,15-10 5-16,-13 7-3 0,-2 3 1 15,8-8 3-15,-3 5 1 0,-2-2 2 16,1 2 4-16,-4 3 3 0,7-6 3 0,-4 3-3 15,-3 3-5-15,6-5-7 16,-6 5-6-16,3-4-6 0,-3 4 0 16,6-3-5-16,-6 3-3 0,7 0-1 15,-7 0 5-15,0 0 1 0,11 3 5 0,-5-2 1 16,-2 2-1-16,2 0 1 0,0 0-3 16,0 1-1-16,0-2 3 0,1 1-1 0,-1 0-5 15,0-1 0-15,1 1-6 0,0-1-4 0,0 0 0 16,0 0-2-16,-1-2-5 0,-6 0-1 0,12 0 0 15,-5-1-4-15,-1-2 0 0,1 2-2 16,-2-1-1-16,1-2 0 0,0 1-3 16,-1-1 2-16,0 1-3 0,-5 3-1 0,7-6 2 15,-4 4-5-15,-3 2-2 0,6-3-3 0,-6 3 0 16,5-3-3-16,-5 3 0 0,0 0-1 16,0 0 5-16,0 0 0 0,12 4-3 0,-8-1 2 15,-4-3 2-15,8 4-5 0,-4 0 4 16,-4-4 1-16,9 6 1 0,-3-3-1 0,-6-3 1 15,9 5 0-15,-6-3 2 16,-3-2 0-16,7 3-4 0,-7-3-8 0,7 0-8 16,-7 0-16-16,0 0-3 0,7-5-12 15,-7 5-2-15,3-8-2 0,-1 3 4 0,-2 5-1 16,-2-8 6-16,2 8 5 0,-3-10 2 16,1 5 5-16,-2 0 2 0,-1 1 6 0,1 0 2 15,-2 0 5-15,1 1 5 0,-1 0 0 16,6 3 5-16,-9-4 3 0,4 4 3 0,5 0 4 15,-7-2-3-15,7 2 5 0,0 0-3 16,-9 0 5-16,9 0-1 0,0 0 6 16,0 0 2-16,0 0 4 0,0 0 0 15,0 0 1-15,0 0 1 0,0 0 1 16,23 2-5-16,-14-2 1 0,1-2 1 0,1-1-3 16,0-1-3-16,3-1-2 0,-1 0 1 15,6-3-1-15,0-2-3 0,0 0-9 0,-3-3-11 16,2 0-4-16,-2-1-1 0,-1 1 0 15,-2-1-1 1,-2 2-1-16,-5 1 4 0,1 1 3 0,-2 1 4 0,-1 0 10 0,0 2 5 16,-2-1 9-1,0 2-1-15,-2 6 3 0,1-9-4 16,-1 9-1-16,-2-9 0 0,2 9-1 0,0 0-5 0,-6-6 4 0,6 6-6 16,0 0 3-16,-9-1-3 0,9 1-1 0,0 0 0 15,-16 8 0-15,11-2 0 0,-1 0 4 16,0 2-4-16,0 2 2 0,1 2 5 0,0 2 1 15,2 1 4-15,1 2 0 0,-1 4 3 16,2 4-3-16,0 0 2 0,2 2 1 0,0 2 2 16,0 0 12-16,1 2-7 15,-1 6-2-15,-1-6-10 0,2 0-6 0,-1-1 2 16,2-2-2-16,1-3-1 0,2-2-2 16,0-4-3-16,-1-2 3 0,1-5-3 0,-2-2 2 15,1-2 1-15,1-1-3 0,-1-3 0 16,0 1 2-16,1-4 1 0,-6-1 0 15,7 2-4-15,-7-2 2 0,0 0 1 0,11-9 0 16,-7 2-1-16,-2-2 0 0,-2-3-5 16,0-4-12-16,-2-1-11 0,-2-5-4 0,-2-2-1 15,0 1 5-15,0 1-1 0,-3 2 0 16,0 1 1-16,2 1 2 0,-2 1-2 0,3 3-3 16,-1 2 2-16,5 3 2 15,-1 0-1-15,1 1 0 0,2 1-3 0,0 7 3 16,3-15 0-16,1 8 3 0,3-1 0 15,-1 2 4-15,5-2 2 0,0 3-1 0,1 0 5 16,-1 1-2-16,0 2 2 0,-2 0-1 16,0 1 0-16,-1 2 2 0,1 0 1 15,-1 1-2-15,0 0 4 0,-2 1-1 16,1 0 2-16,-2 0 1 0,1 1 3 0,0 1 3 16,0-1 2-16,-1 0 2 0,0 0 1 0,1-1 0 15,1 1-2-15,0-1 1 0,0 0 1 16,2-1 1-16,-2 0-3 0,2-1 1 0,0-1 3 15,-1 0-4-15,2 0 3 0,-2-2-3 16,1-1-1-16,1-1 3 0,-1-1-3 16,0-1-2-16,0-2-8 0,-1-2-5 15,-1-1-9-15,0-1-13 0,0-8-4 32,0-2-4-32,-2 2 6 0,-2-3 3 0,0 4 9 0,-2 2 6 0,0 2 9 0,-1 2 7 31,0 1 16-31,1 0 6 0,-1 4 11 0,0-1-1 0,-1 2-3 0,1 1-4 0,0 6-3 15,-3-8-1-15,3 8-2 0,-5-4 2 0,5 4 1 16,0 0-1-16,0 0-4 0,-12 9 3 16,10-2-2-16,0 4-1 0,0-1-1 15,2 3 4-15,1 4-3 0,0-2 2 16,1 7-1-16,1-3-1 0,1 3-2 0,-1-4 2 31,0-4-1-31,0 0-1 0,0-2 0 16,-1 0-4-16,-1-2 2 0,2-2-2 0,-2-1-11 0,0-2-10 0,0 1-7 0,-1-6-9 15,1 8-11-15,-1-8-13 0,0 0-19 16,0 0-8-16,0 0-13 0,0 0-2 0,0 0 1 16,0 0 8-16,0 0 5 0,0 0 8 15,-9-18 7-15,7 11 17 0,1 2 13 0,-1-2 18 16,2 7 13-16,0-11 8 16,0 4 6-16,2 2 7 0,-2 5 12 0,3-11 5 15,-1 5 8-15,1 0 4 0,0 1 3 16,1 1 0-16,-1 0-2 0,3-1-1 0,-1 1-6 15,1 0-2-15,-1 0-4 0,0 0-4 16,1 1-4-16,-1 0-2 0,-1 0-11 31,0 0-29-31,-4 3-46 0,7-8-63 0,-6 3-86 0,1 0-151 0,-2 5-80 0,-4-11-91 32,-2 4-35-32</inkml:trace>
  <inkml:trace contextRef="#ctx0" brushRef="#br0" timeOffset="2162">834 64 1464 0,'-5'-1'67'0,"5"1"20"16,-8-1 10-16,8 1 9 0,0 0 6 0,-6-1-5 15,6 1-11-15,0 0-19 0,0 0-27 16,-5-3-41-16,5 3-57 0,0 0-78 0,0 0-141 16,0 0-356-16,0 0-121 15</inkml:trace>
  <inkml:trace contextRef="#ctx0" brushRef="#br0" timeOffset="2820">1372 186 1646 0,'0'0'-22'0,"0"0"13"0,0 0 9 16,0 0 20-16,0 0 11 0,0 0 14 15,0 0 11-15,0 0 9 0,0 0 7 0,0 0 4 16,-11 17 3-16,9-11-2 0,1 3 0 16,-1-2 5-16,1 1-6 0,0 2 3 0,1-2-6 15,0 1-7-15,0-1-5 0,2 0-6 16,-1-1-5-16,0 0-4 0,1-1 0 15,-2-1-8-15,0-5-6 0,3 9 0 0,-3-9-4 16,4 3-2-16,-4-3-2 0,0 0-7 16,0 0-1-16,0 0-4 0,0 0-5 0,12-12-3 15,-9 4-2-15,2-1-4 0,-1-1-5 16,0 0-1-16,1 0-4 0,0-1 0 0,0 1 1 16,1 2-1-16,-2 0 6 0,1 2-5 15,1 2-1-15,-2-1 5 0,0 2-3 0,-4 3 0 16,8-2 2-16,-8 2 2 0,0 0 1 15,11 6 2-15,-7-2 0 0,-1 1 1 16,1 0 1-16,0 0 0 0,-1 1 3 16,0 2 0-16,-1-2 0 0,1 0 3 0,0 0 0 15,-1 0-3-15,0 0 3 0,-2-6 1 16,4 7 2-16,-3-4-2 0,-1-3-2 16,0 0-8-16,0 0-13 0,0 0-12 0,0 0-7 0,0 0-5 15,11-9 0-15,-8 3-4 0,0-1 4 16,2-2 0-16,1-1 4 0,2-2 2 0,0 3 3 15,2-1 4-15,0 0 5 0,0 2 10 16,0 0 5-16,-1 4 11 0,0-1 15 16,0 3 12-16,0 1 20 0,-1 3 13 0,0 1 9 15,2 0 10-15,-4 4 4 16,1-1 7-16,-2 3 0 0,0-1-9 0,-2 1-3 16,0-1-7-16,-2 1-24 0,-1-1-44 15,-1 0-53-15,-2 0-77 0,-1-1-124 0,-1-1-269 16,1-1 43-16,-2-2-202 0,6-3-171 15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7:08.531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111 134 505 0,'0'0'231'0,"0"0"-74"16,2-5-34-16,-2 5-33 0,0 0-21 0,0 0 5 15,1-6-7-15,-1 6-2 0,0 0 2 16,0 0 3-16,0 0-1 0,0-7 2 0,0 7 1 15,0 0 2 1,0 0-2-16,0 0 2 0,-3-8 0 0,3 8 4 16,0 0-6-16,-5-2 2 0,5 2-10 0,0 0 1 0,-8-2-7 15,8 2 0-15,0 0-8 16,-16 7-3-16,10-4-1 0,-1 2-3 16,-2 2 0-16,0 0 1 0,2 0-3 0,0 1-2 15,-2 0-5-15,3-1-2 0,0 2-2 0,1-1-7 16,2 0 0-16,-1 0 1 0,1 0-5 15,2 0 1-15,1-2 1 0,0 2-4 0,2-1 5 16,1 0-1-16,1-2-3 0,0 1 3 16,3 0-5-16,0-2-1 0,1 1-3 0,1-2 4 15,0-1-4-15,0-1 0 0,0 0-7 16,0-2 2-16,1-2 0 0,0 1-2 0,1-2-1 16,-1 1-1-16,0-1 5 0,-2 1-4 15,-1 0 2-15,-1 0-1 0,-1 1-3 16,-5 2 4-16,8-3-2 0,-8 3-1 0,5 0 0 15,-5 0 0 1,0 0 1-16,0 0 2 0,0 0-1 16,4 6 0-16,-4-6 0 0,0 0-1 0,0 9 0 0,0-9-2 0,2 8 3 15,-1-4 5-15,3 0-1 0,-1 1 4 0,3-1-2 16,-1 0 7 0,2-1 0-16,-1 0-2 0,2 0-2 0,0-2 1 15,-1 0-3-15,1 0 4 0,-1-1-4 16,1-1-3-16,-8 1 1 0,13-3-3 0,-6-1-5 15,-2 0-4-15,0-2-10 0,-2 1 0 0,-1-3 2 0,-1 1-2 16,-1 1 0-16,0 6 1 16,-4-14 1-16,2 7 0 0,-1 2 1 0,-1-1 3 15,0 1-1-15,-2 1-2 0,3 0 3 0,3 4 0 16,-7-5-1-16,3 3 3 0,4 2-1 16,-5-3 0-16,5 3 3 0,0 0 0 15,-6-3 0 1,6 3 1-16,0 0-2 0,0 0 3 0,0 0-1 15,0 0-2-15,0 0 5 0,0 0-3 16,15-4 5-16,-8 2-5 0,2 1 3 16,-2-2 0-16,3 0-10 0,0 0-5 0,0-1-8 15,0 0-7-15,0-1-3 16,0 0-2-16,-1 0-1 0,0 1 5 0,-2 1 2 16,-1 0 2-16,-1 1 3 0,-5 2 0 15,7-3 2-15,-7 3 2 0,0 0 4 0,7 0-2 16,-7 0 5-16,0 0-3 0,4 7 2 15,-4-7 2-15,2 7 3 0,-2-7-3 0,3 9 5 16,-3-4 2-16,2 0 0 0,-1 1 0 16,1 1 0-16,-1-1 0 0,2-1 1 0,-2 2 2 15,1-1-2-15,-1-1 2 0,-1-5 7 16,1 11 8-16,-1-6 9 0,0-5-1 16,-2 9 3-16,-1-6 0 0,-1 2 1 15,4-5 4-15,-9 5-2 0,4-3-6 0,5-2-1 16,-10 1-2-16,4-1-15 0,6 0-29 15,-10-4-34-15,7 0-43 0,-2-1-48 16,2-2-55-16,1 0-89 0,1-2-101 0,3 1-32 16,1-2-112-16,1 0-40 0</inkml:trace>
  <inkml:trace contextRef="#ctx0" brushRef="#br0" timeOffset="403">520 0 1462 0,'0'0'11'0,"0"0"8"0,0 0 0 16,0 0 11-16,0 0 15 16,0 0 14-16,0 0 5 0,1 16 8 0,-1-7 2 15,0 1 5-15,-1 2-2 0,0 1-1 16,1 3-1-16,-1 0-5 0,2-1-3 0,0 3-4 16,-1-3-5-16,0 2-7 0,1-5-5 15,1 2-4-15,-2-2-5 0,2 0-1 0,-2-3-8 16,0-2-1-16,1 1-3 0,0-2-3 15,-1-6-6-15,-2 8-9 0,2-8-4 0,0 0-7 16,-2 5-5-16,2-5-1 0,0 0 1 16,0 0 0-16,0 0-1 0,0 0 1 0,-6-17 2 15,6 17-2-15,0-11 3 0,0 6 8 16,0 5 2-16,1-10 6 0,1 4 7 16,-2 6 3-16,2-9 8 0,-1 5-1 0,-1 4 6 15,3-8 0-15,0 3 1 0,-3 5-1 16,4-6-1-16,-1 3-2 0,-3 3-4 0,5-5 1 15,-5 5-3-15,5-6-2 0,-5 6-3 16,7-3-5-16,-3 0 1 0,1-1-23 0,-5 4-39 16,12-5-43-16,-4 3-57 0,-1-1-96 15,4-1-176-15,1 2-17 0,-1 0-140 0,2 1-78 16</inkml:trace>
  <inkml:trace contextRef="#ctx0" brushRef="#br0" timeOffset="653">932 185 1645 0,'0'0'24'16,"0"0"14"-16,5 4 4 0,-5-4 6 0,0 0 17 16,0 0 13-16,0 0 13 0,6 1 3 15,-6-1 5-15,0 0 4 0,9 0-1 0,-9 0-9 16,10-1-8-16,-10 1-8 0,12-1-6 15,-6 0-9-15,1-1-4 0,0 2-7 16,-7 0-5-16,12-2-18 0,-8 0-28 16,-4 2-32-16,9-1-43 0,-9 1-51 15,7-1-62-15,-7 1-82 0,0 0-113 0,0 0-272 16,0 0-152-16</inkml:trace>
  <inkml:trace contextRef="#ctx0" brushRef="#br0" timeOffset="820">902 299 1765 0,'-2'4'-10'0,"2"-4"19"16,-3 5 8-16,3-5 18 0,0 0 21 15,0 0 16-15,0 0 12 0,0 0 6 0,7 9-9 16,-7-9-3-16,9 0-9 0,1 0-9 16,3-1-6-16,1-1-21 0,4 0-45 0,5-2-50 15,3-1-72-15,0 1-113 0,1 0-168 0,2 1-137 16,-1-1-55-16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7:10.140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149 171 1459 0,'0'0'-15'0,"0"0"21"0,0 0 6 0,0 0 10 16,0 0 10-16,0 0 9 0,0 0 8 15,0 0 6-15,0 0 2 0,0 0-4 0,0 0 8 16,0 0 0-16,-20 2-4 0,20-2-6 15,-7-2-2-15,7 2-4 0,-9-3-3 0,6 1-6 16,3 2-2 0,-6-7-5-16,4 3-3 0,2 4-4 0,-2-11-1 15,2 6-3-15,0 5-3 0,2-12 0 16,0 5-4-16,2 2 0 0,-1-1-3 0,2 2-2 16,-2 0 4-16,1 1-1 0,-4 3-3 0,9-4 3 0,-9 4-4 15,8 2-1-15,-8-2 3 16,9 6 0-16,-7 1 1 0,2 0 1 0,-2 3 4 15,-1-1 6-15,-2 1 7 0,0 2 9 16,0 2 10-16,-3 0 10 0,-3 5 5 0,1-4 1 16,-5 1-3-16,1-1-1 0,0-2 0 15,1-3-7-15,-2 0-1 0,2-2-7 0,-1 0-1 16,2-3-10-16,-1 1-3 0,2-2 1 0,1-3-6 16,6-1-4-16,-13 1-3 0,13-1-11 15,-11-2-2-15,11 2-8 0,-7-6 0 0,5 0-3 16,2 6-1-16,-5-8 3 0,5 8 0 31,0-8-1-31,0 8-2 0,3-7 5 0,-3 7-4 0,6-6 8 0,-1 4-4 0,-5 2 1 16,9-1-3-16,-9 1 3 0,13 0 5 0,-7 1-2 15,2 1 3-15,1 0-2 0,1 0 4 16,0-1-3-16,2 1 5 0,-1 1-6 16,2-3 2-16,0 2-8 0,-1-2-31 15,1-1-26-15,0 0-35 16,-1 0-34-16,3-3-35 0,-2 0-49 0,1-2-67 0,-1-1-66 15,-2 0-293-15,4-5-138 0</inkml:trace>
  <inkml:trace contextRef="#ctx0" brushRef="#br0" timeOffset="285">341 139 1642 0,'0'0'0'0,"1"-6"22"0,-1 6 2 16,0 0 3-16,0 0 1 0,0 0 5 15,-5-6 4-15,5 6 4 0,0 0 2 0,0 0-5 16,0 0 2-16,0 0-4 0,0 0-2 15,-13 8-2-15,13-8-5 0,-1 7-2 16,1-7 1-16,0 12 2 0,1-6 1 0,2 1 4 16,0 1 8-16,2 0 4 0,0 1-1 15,1 0-5-15,2 1 6 0,-1 0 1 0,2-1-1 16,-1 2 2-16,1-2 0 0,-4-1 1 16,2 0-4-16,-2-1 3 0,-1 0 0 0,0-1 3 15,-1 0 3-15,0-1 2 16,-3-5-1-16,1 9 4 0,-1-9-4 0,0 0 2 0,-5 12-12 15,5-12-5-15,-9 3-7 16,3-1 0-16,6-2-7 0,-15-2-26 0,6 0-34 16,0-2-45-16,0 0-55 0,0-1-60 15,1-4-92-15,0 0-144 0,0-1-22 16,2-1-148-16,1-1-99 0</inkml:trace>
  <inkml:trace contextRef="#ctx0" brushRef="#br0" timeOffset="679">338 145 1702 0,'0'0'20'0,"0"0"20"16,10 0 14-16,-10 0 12 0,10-1 4 0,-2-1-3 15,1 0-6-15,2-1-6 0,4-1-1 0,7-1-8 16,0-2-7-16,1 1-3 0,1-1-4 16,-2-1-4-16,1 0-9 0,1-2-15 0,-5 1-6 15,2-1-10-15,-1-1-2 0,-1 0-2 16,-3 2 1-16,-4 1 5 0,-1 3-1 15,-2 1 1-15,-3-1 5 0,0 2 1 16,-1 1 1-16,-1-1-1 0,-4 3 2 0,0 0 0 16,7-2 0-16,-7 2 2 0,0 0 1 15,0 0 1-15,-1 12 2 0,1-12 5 0,-8 18 4 16,2-4 4-16,-2 6 4 0,0 1 6 16,0 3 8-16,0 0 2 0,2 2 5 15,-2 0 2-15,2-1 4 0,0 0-4 0,0 1 0 16,1-1-3-16,1 0-2 0,-1-3-1 15,1 0-8-15,1-6-1 0,0-2-1 16,2-3-5-16,-1-1-1 0,-1-1-2 16,3-1-10-16,-3-2-22 0,2 0-24 0,1-6-22 15,-8 4-30-15,8-4-46 0,-10 0-49 16,2-4-83-16,-1-1-93 0,2-1-258 0,-2-3-115 16</inkml:trace>
  <inkml:trace contextRef="#ctx0" brushRef="#br0" timeOffset="916">579 137 1645 0,'2'5'-16'0,"2"-1"10"0,-4-4 16 16,1 10 12-16,-1-10 9 0,-1 8 1 0,1-8 5 15,-4 9 7-15,4-9 1 0,-5 8 0 16,1-4 1-16,0-1-4 0,0 1 3 15,1-1-6-15,3-3-2 16,-8 4-4-16,3-3 4 0,5-1-8 0,0 0-12 16,-9 0-15-16,9 0-34 0,0 0-47 0,-4-7-66 0,4 7-113 15,0 0-321-15,6-11-80 0</inkml:trace>
  <inkml:trace contextRef="#ctx0" brushRef="#br0" timeOffset="1111">791 305 1560 0,'3'5'33'16,"-3"-5"20"-16,2 5 11 0,-2-5 11 15,0 0 16-15,0 0 13 0,4 5 18 0,-4-5 14 16,0 0 9-16,0 0-15 0,0 0-14 16,0 0-12-16,0 0-10 0,0 0-24 15,6-14-38-15,-6 14-52 0,1-7-81 16,-1 7-142-16,-1-8-231 0,1 8 31 0,-10-5-118 15,1 4-62 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7:15.686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177 88 343 0,'0'0'179'0,"0"0"-53"0,0 0-28 16,0 0-10-16,0 0-22 15,0 0-6-15,3-3 1 0,-3 3-6 0,0 0 5 0,0 0-8 16,0 0 4-16,0 0-4 0,0 0-1 0,0 0 3 15,0 0-3-15,-2-10 3 0,2 10-1 16,0 0-5-16,-3-6-1 0,3 6-1 0,0 0-5 16,-4-7-1-16,4 7 0 15,-4-5-4-15,0 2 6 0,4 3 3 0,-5-4-9 16,5 4 7-16,-8-3-7 0,2 1-2 0,6 2-2 16,-11-2-3-16,4 2-2 0,-1 0-3 0,0 0-1 15,0 2 3-15,-1 0-2 16,1-1-1-1,-2 2-1-15,1 1-3 0,0 1 0 0,1-1 1 0,0 2-4 0,1 0-2 16,0 2 4 0,1 0-1-16,0 1 1 0,3 0-5 0,-2 0 1 15,3 1 2-15,-1-1 0 0,1 0 3 0,3-2-1 0,0 2 2 16,2-1-1-16,-1 1 1 16,4-1-4-16,0 1 2 0,1-1-3 0,-1-1-3 0,2 0 3 15,1-1 1-15,2 1-3 16,-2-2-1-16,2-1 3 0,3 0-5 0,-1-2 0 15,0 0 0-15,1-2 3 0,0 1-6 0,-1-2-7 0,0-1-14 16,0 0-14-16,-1-1-25 0,-2-1-23 16,3-2-17-16,-3 0-37 0,0-1-38 0,1-2-74 15,-4 3-437-15,0-2-175 16</inkml:trace>
  <inkml:trace contextRef="#ctx0" brushRef="#br0" timeOffset="663">424 49 1797 0,'0'0'-58'0,"0"0"16"0,0 0 8 0,0 0 17 15,0 0 9-15,0 0 4 16,0 0 5-16,0 0 10 0,0 0 2 0,0 0 7 16,1 20 10-1,-1-12-2-15,1 2 7 0,0-2 6 0,0 2 2 16,-1 1-3-16,1 1 4 0,-1-1 4 16,1 0 0-16,0 1-4 0,-1-3-4 15,1 0-3-15,0 0-2 0,-2 0-6 16,1-3 0-16,0 0-4 0,0-6-3 0,0 11-3 15,0-11-1-15,0 8-1 0,0-8-4 16,-1 5 0-16,1-5-2 0,0 0-2 0,0 0-5 16,0 0-4-16,0 0-5 0,0 0-4 15,0 0-2-15,0 0-2 0,-11-19-3 16,9 11-1-16,1 0 0 0,-1-3 5 0,1-1 1 16,0 1 1-16,0 0 2 0,2-1 0 15,-1 1 0-15,1-1 0 0,0 1 1 0,0 0 1 16,0 1 3-16,2 2-1 0,0-1 3 15,-1 2 3-15,1-3-2 0,0 4-1 0,1-2 2 16,0 2 0-16,0 1 0 0,0 0 4 16,2-1 1-16,-1 2 0 0,1 0 1 0,-1 1-2 15,1 1 2-15,-1-1 5 0,-5 3-3 16,10-1-1-16,-10 1 4 0,9 2-4 16,-5 1 2-16,-1 0 3 0,1 2 5 0,-1 1 7 15,0 0 2-15,-2-1 7 0,0 1 9 16,-1-6 2-16,-1 12 5 0,-1-5 9 0,0 0 9 15,-1-1 6-15,-1 0 1 16,-1-1 0-16,0 0 1 0,-1-1-9 0,0 0-3 16,-1 0-11-16,-1-1-1 0,3-2-3 15,-2 0-7-15,7-1-4 0,-11 1-1 0,6-1-15 0,5 0-23 16,0 0-44-16,-11-1-52 16,11 1-76-16,0 0-109 0,-5-2-201 0,5 2 17 15,0 0-175-15,0 0-139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7:17.431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18 105 1724 0,'0'0'-13'16,"0"-6"16"-16,0 6 6 0,0 0 10 16,0 0-1-16,0 0-4 0,0 0 1 0,0 0 3 15,0 0-4-15,0 0 0 0,0 0-3 0,0 0 3 16,0 0 6-16,0 0 4 0,-7 25-1 15,6-16 8-15,1 2 3 0,-2-1 8 16,1 3-1-16,1 0 4 0,-1-1 4 16,1-1 1-16,-1 0-2 0,1 0-5 0,0-2-1 15,0-1-2-15,0-2-5 0,-1 1 4 16,1-7 5-16,0 9 9 0,0-9-2 16,0 6-2-16,0-6-9 0,0 0-2 15,0 0-4-15,0 0-6 0,0 0-7 0,0 0-8 16,-4-23-11-16,5 14-7 0,-1-3-3 0,0-2-8 15,1-2-3-15,2-8-1 16,0 1 4-16,1 0-1 0,0 0 3 16,3 2 4-16,-3 1 0 0,2 5-2 0,-2 3 6 0,1 2-3 15,-2 3 0-15,1 0-1 0,-1 2 3 16,-1 1 0-16,-2 4 1 0,5-2 2 16,-5 2 0-16,0 0 1 0,0 0 4 0,6 16-1 15,-5-9 0-15,-1 3 1 0,0-1 6 0,0 3 1 16,0 1 3-16,1 0 2 0,-1 1 3 15,2 0-1-15,-1 0 2 0,1-2 2 0,-1 1-2 16,0-1 0-16,0-2 0 0,0-2-5 16,1 1 1-16,-2-1-2 0,2-1 1 15,-1-2-4-15,-1-5 0 0,2 8 2 16,-2-8 7-16,1 7 1 0,-1-7 1 0,2 4 0 16,-2-4-3-16,0 0-1 0,0 0-6 15,0 0 0-15,0 0 3 0,12-11-3 0,-8 8-1 16,1-3 2-16,-1 1-3 0,2-1 0 15,1 0-2-15,-2 1-3 0,3 0 3 0,-1 2-4 16,1 0 1-16,0 1 0 0,-1 0-2 16,0 2 2-16,-7 0 0 0,13 3 0 15,-7 1-1-15,-1 1 2 0,-1 0 3 0,1 4-2 16,-3-2 3-16,0 1 2 0,-1 0 5 16,-1 1 0-16,-1-1 2 0,0 0 3 15,-1-1 5-15,0 0 6 0,-1 0-2 16,1-1-3-16,0 0-2 0,-1-1 1 0,3-5-4 15,-5 5 1-15,5-5-2 0,-4 4-5 16,4-4-3-16,0 0-31 0,0 0-26 0,0 0-36 16,-9-11-37-16,9 11-49 0,0-13-60 15,2 6-95-15,3-2-126 0,1 2-216 0,3-2-161 16</inkml:trace>
  <inkml:trace contextRef="#ctx0" brushRef="#br0" timeOffset="300">431 90 1813 0,'0'0'-15'16,"1"-7"17"-16,-1 7-2 0,0 0 5 16,0 0 5-16,0 0 4 0,0 0 9 15,0 0 9-15,0 0 8 0,-6 20 7 0,4-14 4 0,1 3 5 16,0 0 2-16,0 2 7 0,-1 0 4 15,1 1-2-15,0-1-3 0,0 2 1 16,0-1-2-16,0-1-3 0,0-1-9 0,1-1-5 16,0 0-4-16,0 0-4 0,0-1-4 15,0-2-3-15,0-6-2 0,0 11-3 0,0-8-6 16,0-3-18-16,0 0-21 0,2 7-32 16,-2-7-40-16,0 0-46 0,0 0-59 0,7-13-90 15,-3 6-100-15,0-3-207 0,2 0-92 16</inkml:trace>
  <inkml:trace contextRef="#ctx0" brushRef="#br0" timeOffset="902">527 102 1510 0,'0'0'-28'16,"0"0"24"-16,0 0 14 0,0 0 10 16,0 0 5-16,0 0 6 0,0 0 8 0,0 0 8 15,-7 20 2-15,6-15 2 0,-1 1 4 0,0-1 0 0,2 2 3 0,-2 1-1 16,2-2 0-1,0 2 2-15,0-2-1 0,1 1-4 0,1 1 3 16,-1-2 0-16,1 0-4 0,1 0-2 16,0 0-4-16,-1-1-1 0,-2-5-2 0,6 6-4 15,-4-3 1 1,-2-3-7-16,6 4 1 0,-6-4-2 16,0 0-4-16,7 0-5 0,-7 0-1 15,0 0-2-15,9-8-2 0,-7 3-9 0,1-1-5 16,0 0-1-16,0 0-2 0,-1-1-1 0,3 0 0 0,-3 0-3 0,1 1 1 0,0 0 1 31,0-1 4-31,1 2-5 0,-1 0 0 16,1 0 4-16,-1 0-3 0,1 2-3 0,-4 3 3 15,6-6-1-15,-2 4-1 0,-4 2-1 16,5-3 1-16,-5 3 1 0,0 0 0 0,11 4 2 16,-11-4 4-16,8 5-3 0,-3-1-1 15,0 1-1-15,-1 0 1 0,2 0 2 16,-1 2 2-16,2-1 2 0,-1 0 2 0,1 0 7 15,-1 1 6-15,1-2 3 0,0 1 1 16,-2-2 2-16,0 1 1 0,1-2 0 0,-2 0 1 16,1-1 6-16,-5-2 3 0,9 3 1 15,-9-3 1-15,9 0-4 0,-9 0 0 0,9-4-6 16,-5 1-8-16,-1-1 5 0,-3 4-5 16,6-10-6-16,-4 3-1 0,0 0-1 0,0-1 1 15,-1 1-3-15,-1-2-5 0,-1-1 1 16,1 2 2-16,-2 0-3 0,0 0-1 15,-2 2-2-15,0-1 1 0,0 1-6 0,-1 1 4 16,-2 1-1-16,0 2 3 0,-1 1-3 16,-1 1-3-16,0-2 2 0,1 4 0 0,-1-1 1 15,1 0-15-15,1 0-37 16,1 1-55-16,6-2-64 0,-7 3-100 0,7-3-183 16,0 0-29-16,0 0 50 0,0 0-126 15,20 4-59-15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0:51.16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24 10 4872,'0'0'-81,"2"-7"-32,-1 5 596,-1 5 2571,-5 32-2206,-11 41 0,16-74-799,-1 0-7,-1 5-19,1-6-37,1-1 1,0 0-1,0 0 1,-1 1 0,1-1-1,0 0 1,0 1-1,0-1 1,0 0-1,0 1 1,-1-1-1,1 0 1,0 1-1,0-1 1,0 0-1,0 1 1,0-1-1,0 0 1,0 1-1,0-1 1,0 0-1,0 1 1,0-1-1,0 0 1,0 1 0,1-1-1,-1 0 1,0 1-1,0-1 1,0 0-1,0 1 1,1-1-1,-1 0 1,0 1-1,0-1 1,1 0-1,-1 0 1,0 1-1,0-1 1,1 0-1,-1 0 1,0 0-1,1 1 1,-1-1-1,0 0 1,1 0 0,-1 0-1,0 0 1,1 0-1,-1 0 1,0 0-1,1 0 1,-1 0-1,0 0 1,1 0-1,0 0 1,1 1 120,1-1-143,28-5-104,4 2 68,-21 3 10,-12 0-58,0 0 0,0 0 0,0 0 0,0-1 0,0 1 0,0 0 0,0-1 0,0 1-1,0-1 1,0 0 0,0 1 0,-1-1 0,1 0 0,0 0 0,2-2 0,-3 2-362</inkml:trace>
  <inkml:trace contextRef="#ctx0" brushRef="#br0" timeOffset="409.3">113 74 4804,'0'0'-134,"0"-7"-152,-1 5 629,0 6 1783,-8 117 744,9-119-2800,1 17-315,11-19-7447</inkml:trace>
  <inkml:trace contextRef="#ctx0" brushRef="#br0" timeOffset="815.92">233 69 5589,'0'-1'23,"0"1"1,0 0-1,0 0 0,1-1 1,-1 1-1,0 0 1,0 0-1,0-1 1,0 1-1,0 0 1,0 0-1,0 0 1,1-1-1,-1 1 1,0 0-1,0 0 1,0 0-1,1-1 1,-1 1-1,0 0 1,0 0-1,0 0 1,1 0-1,-1 0 1,0 0-1,0 0 1,1-1-1,-1 1 1,0 0-1,0 0 1,1 0-1,-1 0 1,0 0-1,0 0 1,1 0-1,-1 0 1,0 0-1,0 0 1,1 0-1,-1 1 1,0-1-1,4 7 170,0 1-1,1-1 0,-1 0 0,1-1 1,1 1-1,-1-1 0,1 0 1,0 0-1,12 9 0,-16-14-138,0 0-1,0 1 1,0-1-1,-1 1 0,1-1 1,-1 1-1,1 0 1,-1-1-1,1 1 1,-1 0-1,0 0 1,0 0-1,0 0 1,0 0-1,1 4 1,-3-5-48,1 0 1,0 0-1,-1 0 1,1 0-1,-1 0 1,1 0-1,-1-1 1,0 1-1,1 0 1,-1 0-1,0-1 1,0 1-1,1 0 1,-1-1 0,0 1-1,0 0 1,0-1-1,0 1 1,0-1-1,0 0 1,-1 1-1,-27 8 90,23-8-378,-16 3 98,8-4-5273</inkml:trace>
  <inkml:trace contextRef="#ctx0" brushRef="#br0" timeOffset="1207.06">286 76 4960,'8'-6'-306,"0"2"285,0 1-1,0-1 0,0 1 0,1 1 0,-1 0 0,0 0 0,1 1 1,10-1-1,-5 2-1934,1 1 1310</inkml:trace>
  <inkml:trace contextRef="#ctx0" brushRef="#br0" timeOffset="1634.06">468 60 3316,'0'0'22,"8"7"958,-8 10-119,-1-10-456,1 1 1,0-1-1,1 1 1,2 12-1,-2-17-324,0 0 0,0-1-1,0 1 1,0-1 0,0 1-1,1-1 1,0 0 0,-1 1 0,1-1-1,0 0 1,0 0 0,0 0-1,0 0 1,0-1 0,0 1-1,1-1 1,2 2 0,-4-2 33,1-1-68,0 1-1,0-1 0,0 0 0,0 0 1,0 0-1,-1-1 0,1 1 0,0 0 1,0-1-1,0 1 0,0-1 0,0 1 1,-1-1-1,1 0 0,0 0 0,-1 0 1,1 0-1,0 0 0,-1 0 0,1-1 0,-1 1 1,0 0-1,1-1 0,-1 1 0,0-1 1,0 1-1,0-1 0,0 0 0,0 1 1,0-1-1,-1 0 0,1 0 0,0 0 1,-1 0-1,0 1 0,1-1 0,-1 0 1,0 0-1,0-3 0,0 1-18,1-1-1,-1 1 1,0 0-1,-1 0 1,1 0 0,-1-1-1,0 1 1,-2-7-1,2 9-7,1 1-17,-1 0-1,1 0 1,0 0 0,-1 0-1,1 0 1,-1 0-1,0 1 1,1-1 0,-1 0-1,0 0 1,0 0 0,1 0-1,-1 1 1,0-1 0,0 0-1,0 1 1,0-1-1,0 1 1,0-1 0,0 1-1,-1-1 1,-6-3-3,-14-1-420,21 5 355,1 0 0,-1 0 0,1-1 0,-1 1 0,1 0 1,-1 0-1,1 0 0,-1 0 0,0 0 0,1 0 0,-1 0 0,1 0 0,-1 0 0,1 0 0,-1 0 0,0 0 0,1 0 0,-1 0 0,1 1 1,-1-1-1,1 0 0,-1 0 0,1 1 0,-1-1 0,1 0 0,-1 1 0,1-1 0,-1 0 0,1 1 0,0-1 0,-1 1 0,1 0 0,-7 7-6357</inkml:trace>
  <inkml:trace contextRef="#ctx0" brushRef="#br0" timeOffset="2019.42">873 47 6381,'0'0'44,"-3"5"210,-6 7 372,0 0 0,-19 18 0,15-16 231,-23 30 0,35-43-851,-5 7-146,-1 0-5830</inkml:trace>
  <inkml:trace contextRef="#ctx0" brushRef="#br0" timeOffset="2424.59">771 65 5649,'0'0'-211,"0"-1"208,0 1 1,-1 0 0,1 0-1,0-1 1,0 1 0,0 0-1,0 0 1,0-1 0,0 1-1,0 0 1,0 0 0,0-1-1,0 1 1,0 0 0,1 0-1,-1-1 1,0 1 0,0 0-1,0 0 1,0-1 0,0 1-1,0 0 1,1 0 0,-1 0-1,0-1 1,0 1 0,0 0-1,0 0 1,1 0 0,-1 0-1,0-1 1,0 1 0,0 0-1,1 0 1,-1 0 0,0 0-1,0 0 1,1 0 0,-1 0-1,0 0 1,0 0 0,1 0-1,-1-1 1,0 1 0,0 1-1,1-1 1,-1 0 0,0 0-1,0 0 1,1 0 0,-1 0-1,1 0 1,8 7 244,0 1 0,-1 0 0,0 0 0,0 1 0,-1 0 1,8 12-1,23 25-58,-11-23-4191,-26-22 2677</inkml:trace>
  <inkml:trace contextRef="#ctx0" brushRef="#br0" timeOffset="2834.34">1108 61 4100,'-6'-15'334,"16"6"528,-7 8-734,1 0 16,0 1 0,0 0 0,0 1 0,0-1 0,0 1 0,0 0 0,0-1 0,0 2 0,5 1 0,-7-2-58,0 1 0,0-1 0,0 1 0,0-1 1,-1 1-1,1 0 0,0 0 0,-1 0 0,1 0 0,-1 0 0,0 0 0,1 0 0,-1 0 0,0 1 1,0-1-1,-1 0 0,1 1 0,0-1 0,-1 0 0,1 4 0,-1-2-26,-1-1-1,1 0 1,-1 1-1,0-1 1,0 1-1,0-1 1,0 0-1,0 0 1,-1 1-1,1-1 1,-1 0-1,0-1 1,-4 7 0,2-5-43,0 1 1,0 0 0,0-1-1,-1 0 1,1 0 0,-1 0 0,0-1-1,0 0 1,0 0 0,-1 0 0,1 0-1,-1-1 1,0 0 0,-8 3 0,12-5-27,0 1-14,-3 2-30,8-2 24,19-1-118,13 0-502,40-6 0,-73 6 289,0-1-1,-1 1 1,1-1 0,0 0-1,-1 1 1,1-1-1,-1 0 1,1 0-1,-1 0 1,1 0-1,1-2 1,0-1-1672</inkml:trace>
  <inkml:trace contextRef="#ctx0" brushRef="#br0" timeOffset="3510.18">1346 37 5204,'-1'-1'10,"1"1"-30,0-1 0,-1 0 0,1 1-1,0-1 1,0 0 0,-1 1 0,1-1 0,0 0-1,0 0 1,0 1 0,0-1 0,0 0-1,0 0 1,0 0 0,0 1 0,0-1-1,0 0 1,1 1 0,-1-1 0,0 0 0,0 0-1,1 1 1,-1-1 0,1 0 0,-1 1-1,0-1 1,1 1 0,0-2 0,1 1 89,48 1 1005,-48 0-997,0 1 0,0-1 0,1 1 0,-1 0 0,0 0 0,0-1 0,0 1 0,0 0 1,0 1-1,0-1 0,0 0 0,0 1 0,-1-1 0,3 3 0,-3-3 91,-1-1-146,1 1 1,-1-1 0,1 1-1,-1-1 1,0 1-1,0-1 1,1 1 0,-1-1-1,0 1 1,0 0 0,1-1-1,-1 1 1,0-1 0,0 1-1,0 0 1,0-1-1,0 1 1,0 0 0,0-1-1,0 1 1,0-1 0,0 1-1,0 0 1,-1-1 0,1 1-1,0 0 1,0-1-1,-1 1 1,-6 21 449,-7-10-227,-9 9-1115,27-20 842,13 1 49,-13-1 2,34 6 184,-36-6-159,0 1 0,0-1-1,0 0 1,-1 1 0,1 0-1,0-1 1,-1 1 0,0 0-1,1 0 1,-1 0 0,0 0-1,0 0 1,0 0 0,0 0-1,0 0 1,-1 0 0,1 0-1,0 0 1,-1 1-1,1 3 1,-1-4 96,0-1-121,0 0 0,0 0 1,0 0-1,0 0 0,0 0 0,0 0 0,0 0 0,0-1 1,-1 1-1,1 0 0,0 0 0,-1 0 0,1 0 0,0 0 0,-1 0 1,1 0-1,-1-1 0,1 1 0,-1 0 0,0 0 0,1-1 0,-1 1 1,0 0-1,1-1 0,-1 1 0,0-1 0,-1 1 0,0 1 29,0 0 0,0 0 0,-1 0 0,1 0-1,-1-1 1,1 1 0,-1-1 0,0 0-1,-4 2 1,5-3-25,-1 1-17,0-1 0,0 0 0,0 0 0,0 0-1,0 0 1,0 0 0,0 0 0,0-1-1,1 0 1,-1 1 0,0-1 0,0 0-1,0 0 1,1-1 0,-1 1 0,0-1 0,1 1-1,-1-1 1,1 0 0,0 0 0,-1 0-1,1 0 1,0 0 0,-2-3 0,3 4-116,-10-14-901,10 15 805,1-1-1,0 1 1,0-1 0,0 1 0,-1-1-1,1 1 1,0-1 0,0 1-1,0-1 1,0 1 0,0-1-1,0 1 1,0-1 0,0 1 0,0-1-1,0 1 1,1-1 0,-1 1-1,0-1 1,0 1 0,0-1 0,1 1-1,-1-1 1,1 0 0,6-8-2176</inkml:trace>
  <inkml:trace contextRef="#ctx0" brushRef="#br0" timeOffset="4066.25">1525 14 5589,'0'0'1290,"0"4"-1004,-5 49 1454,3-38-1360,0 0-1,2 0 0,0 17 1,0-30-358,1 0 0,0 0 0,0 0 0,-1 0 0,1 0 1,0-1-1,1 1 0,-1 0 0,0-1 0,0 1 0,1 0 0,-1-1 0,1 1 0,-1-1 0,1 0 1,0 0-1,-1 0 0,1 1 0,0-2 0,0 1 0,0 0 0,3 1 0,-4-2-8,1 1 48,19-4 27,-20 2-91,1 0 0,0-1 0,-1 1 0,1 0 0,-1 0 0,1-1 0,-1 1 0,0-1 0,0 1 0,0-1 0,1 1-1,-1-1 1,0 0 0,-1 1 0,1-1 0,0 0 0,-1 0 0,1 0 0,-1 0 0,1 0 0,-1 0 0,0 0 0,0 0-1,0 1 1,0-5 0,0 5 0,0 0-1,-1 0 1,1 1 0,-1-1-1,1 0 1,0 0-1,-1 0 1,1 1-1,-1-1 1,1 0 0,-1 1-1,0-1 1,1 1-1,-1-1 1,0 1-1,1-1 1,-1 1-1,0-1 1,0 1 0,1-1-1,-1 1 1,0 0-1,0 0 1,-1-1-1,-17-3-21,17 3 19,-2 1-178,0 1 0,0-1-1,1 1 1,-1-1 0,0 1-1,1 0 1,-1 1 0,-3 1-1,6-3-470</inkml:trace>
  <inkml:trace contextRef="#ctx0" brushRef="#br0" timeOffset="4487.12">1698 123 5733,'4'0'-191,"9"0"64,-10 0 624,-2 8 3588,-23-2-6509,22 6-905</inkml:trace>
  <inkml:trace contextRef="#ctx0" brushRef="#br0" timeOffset="5541.9">1873 52 5545,'0'0'-301,"18"-23"1702,-27 17-1006,9 6-339,-1-1 1,1 0 0,-1 0-1,0 0 1,1 1-1,-1-1 1,0 0-1,0 1 1,0-1-1,0 1 1,1-1-1,-1 1 1,0-1 0,0 1-1,0 0 1,0-1-1,0 1 1,0 0-1,0 0 1,-1 0-1,-3 0 81,1 0 1,-1 0-1,0 1 0,1 0 0,-1 0 0,1 0 0,0 0 0,-1 1 0,1 0 0,0 0 0,-7 4 0,10-5-64,0 0-34,-1 1-1,1-1 1,0 1 0,0 0-1,0-1 1,0 1 0,0 0-1,1 0 1,-2 3 0,4 0-22,-1-1 0,1 0 1,1 0-1,-1 0 0,1 0 1,-1-1-1,1 1 0,0 0 1,0-1-1,1 0 0,-1 0 1,1 0-1,0 0 0,-1-1 1,7 4-1,-6-4 7,0 0 1,0 0 0,-1 1-1,1-1 1,-1 1-1,0 0 1,1 0-1,-1 0 1,-1 0 0,1 1-1,0-1 1,-1 1-1,0 0 1,1 0-1,-2 0 1,1 0 0,0 0-1,1 6 1,-3-9-11,0 0-1,0 1 1,0-1 0,0 0 0,-1 1 0,1-1 0,0 0-1,0 1 1,-1-1 0,1 0 0,-1 0 0,1 1 0,-1-1-1,0 0 1,0 0 0,1 0 0,-1 0 0,0 0 0,0 0-1,0 0 1,0 0 0,0 0 0,0 0 0,0 0 0,0-1 0,-2 2-1,0-1 6,1 1 0,-1-1 0,0 0 0,0 0 0,-1 0 0,1 0 0,0-1 0,0 1 0,-5-1 0,6 0-1,-26-9 2,27 8-35,-1 1-1,1-1 1,0 0-1,0 0 0,0 0 1,0 0-1,0 1 1,0-2-1,0 1 1,0 0-1,0 0 1,0 0-1,0 0 1,1-1-1,-1 1 1,1 0-1,-1 0 1,1-1-1,-1 1 1,1-1-1,0 1 1,-1 0-1,1-1 1,0-2-1,1 2-34,-1-1 0,1 0 1,0 0-1,0 1 0,0-1 0,0 0 0,0 1 0,1-1 0,-1 1 0,1 0 0,2-4 0,3-2-117,0 1 0,0 0-1,1 0 1,0 1 0,15-9-1,-17 11 108,0 1-1,0 1 1,0-1 0,0 1-1,0 0 1,1 1-1,-1-1 1,1 1-1,-1 1 1,1-1 0,-1 1-1,13 1 1,-17 0 65,0 0 12,-1 1 1,1 0-1,-1 0 0,1 0 0,-1 0 1,0 0-1,1 0 0,-1 0 1,0 0-1,0 1 0,-1-1 0,1 0 1,0 0-1,-1 1 0,0-1 0,1 1 1,-1 3-1,7 21 149,-6-25-133,1 0 0,0-1 0,-1 1 0,1 0 0,0 0 0,0-1 0,0 1 0,0-1 0,0 1 0,0-1 0,0 0 0,1 0 0,-1 0 0,0 0 0,1 0 0,-1-1 0,5 1 0,-5 0 80,16-2 367,-15-1-399,1 1-1,-1 0 1,0-1 0,0 0 0,0 0 0,0 0 0,0 0 0,-1 0 0,1-1-1,0 1 1,-1-1 0,0 0 0,0 0 0,0 0 0,0 0 0,0 0 0,0 0-1,-1 0 1,0 0 0,1-1 0,-1 1 0,1-6 0,-2 8 92,-6-17 242,3 15-420,-1 0 0,0 0 0,0 0 0,0 0 0,0 1 0,-1 0 0,1 0 0,-1 0 0,1 1 0,-1-1 0,1 1 0,-1 0 0,0 1 0,0-1 0,0 1 0,-6 0 0,-1 0-1239,1 1 0,0 1 0,0-1 0,0 2 1,1-1-1,-15 7 0,8-2-1126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7:19.257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94 120 1423 0,'0'0'-30'16,"0"0"24"-16,1-7 6 0,-1 7 3 15,0 0 3-15,0 0 3 0,0 0 3 0,1-7-4 16,-1 7 6-16,0 0 1 0,0 0 3 15,0 0 3-15,0 0 3 0,0 0 5 0,6 15-2 16,-4-9 5-16,-2 3 3 0,3 2-1 16,-3 0 1-16,2 1 3 0,-2 1 0 0,1-2 2 15,0 2-7-15,-1 0-3 0,0-1-2 16,0-1-1-16,1-1-2 0,-2 0-4 16,1-2-1-16,0 0-2 0,0-1-3 15,0-7-2-15,-2 11-9 0,2-7-22 0,0-4-22 16,-2 7-25-16,2-7-40 15,0 0-31-15,-5 2-51 0,5-2-326 0,0 0-18 16</inkml:trace>
  <inkml:trace contextRef="#ctx0" brushRef="#br0" timeOffset="379">72 79 1395 0,'1'-5'-15'15,"-1"5"21"-15,0-8 5 0,0 8 5 0,3-8 8 16,-2 4 0-16,-1 4 1 0,3-8 8 16,-1 4-1-16,-2 4 1 0,6-8-2 0,-4 4-4 15,3 0 3-15,-1 0-2 16,1 1-1-16,1-2-3 0,0 2-2 0,1-1 2 16,-1 2-3-16,2-1 1 0,-1 1-3 15,1 2 2-15,0 0 2 0,-8 0-1 0,15 1 0 16,-8 1-2-16,0 1 4 0,1 1-7 15,-2 1 4-15,0 1 3 16,0 2 6-16,-3 1 5 0,1 0 3 16,-4-1 5-16,0 2 8 0,-2-1 8 0,-1 2 3 15,-2 0 3-15,-1 1 1 0,-2-1 3 0,-1-1-4 16,0-1-5-16,-2-1-6 0,2-1-5 16,0 0-4-16,1-1-5 0,0-1-2 0,1-2-6 15,0 0-7-15,2-1-24 0,0-1-39 0,5-1-46 16,-8 3-53-16,8-3-82 0,0 0-129 15,0 0-91-15,-5 3-145 0,5-3-83 16</inkml:trace>
  <inkml:trace contextRef="#ctx0" brushRef="#br0" timeOffset="1397">0 602 1481 0,'0'0'-25'0,"0"-14"18"0,0 14 13 0,0-8 10 15,0 8 9 1,0 0 3-16,2-8 7 0,-2 8-3 0,0 0-1 16,1-6-3-16,-1 6 3 0,0 0-2 15,0 0-2-15,0 0-1 0,0 0-1 0,0 0-4 16,0 0 2-16,0 0 2 0,2 25 3 15,0-17 6-15,-2 2 0 0,0 0 8 0,-1 1 2 16,1 1 8-16,0-1-7 0,0-1 5 0,0 1-4 16,-1-2-3-16,1 0 6 0,0-2-6 15,0 0-3-15,0-7 5 0,0 11 4 0,0-6 5 16,0-5-1-16,-1 6-1 0,1-6-7 16,0 0-7-16,0 0 0 0,0 0-9 0,0 0-20 15,0 0-6-15,-1-23-11 0,2 14-10 16,0-3-7-16,1-4-10 0,-1-1-9 15,2-8-3-15,1 0-2 0,1 0 6 0,0 2 1 16,-1 2 3-16,1 4 6 0,-1 3 6 16,-2 4 0-1,1-1 1-15,0 3 2 0,-2 2 5 0,1 1 1 0,-2 5 1 0,4-5 4 16,-4 5 0 0,0 0 2-16,0 0 3 0,7 15-1 0,-5-5 2 0,0 2 2 15,-2 1 3-15,2 3 10 0,-1 1 4 0,1 1 1 16,-1-1 6-16,0 1 8 15,-1-1 3-15,1 0-1 16,0 0-2-16,1 0 2 0,-1-5-3 16,-1 1-1-16,2-1-3 0,-1-3 2 0,0 0-5 0,-1-3 2 0,2-1 4 0,-2-5 1 15,2 9-2-15,-2-9 3 0,4 4-9 16,-4-4-2-16,0 0 1 0,0 0-3 16,0 0-6-16,10-13 3 0,-7 7-7 0,0-2-5 15,2-1-1-15,0 1 0 16,1-1 0-1,1-1-3-15,-2 3 1 0,1 0-2 0,0 1 1 16,-1 1 2-16,0 1-2 0,1 3-2 0,-6 1 4 0,9 0 1 0,-9 0-2 16,8 5 2-1,-5-1 1-15,0 2 1 0,-1 1 0 0,0 1 4 0,0-1 1 0,-2 2 5 16,0-1 4-16,-1 0 2 0,-1 1 3 16,1-1 4-16,-2 0 0 0,1-1 5 0,-1 0-4 15,1-1-2-15,-2-1-1 0,2 0-1 16,2-5-4-16,-7 5-1 0,7-5-26 15,-4 2-36-15,4-2-54 0,0 0-67 0,-8-10-104 16,8 10-169-16,-1-12-205 0,2 4-144 16</inkml:trace>
  <inkml:trace contextRef="#ctx0" brushRef="#br0" timeOffset="2004">410 599 1770 0,'0'0'-23'15,"0"0"11"-15,0 0 3 0,1 6 13 16,-1-6 7-16,0 0 13 0,0 0 7 16,0 0 6-16,-8 8 4 0,8-8 5 15,-6 2 0-15,6-2-2 0,-8 2-4 0,8-2 1 16,-9-1-2-16,9 1-3 0,-7-3-1 15,7 3-4-15,-9-5-5 0,6 3 0 0,3 2-3 16,-3-8-4-16,3 8 0 0,-1-10-3 16,1 10-3-16,4-10-2 0,-4 10 1 15,4-9-4-15,-1 5-1 0,-3 4 3 0,9-6-2 16,-6 4-2-16,-3 2 0 0,9-2 2 16,-9 2 0-16,0 0-1 0,15 5 0 0,-10-2-2 15,0 3 4-15,0 0 0 0,-2 3 1 16,1 0 9-16,-2 0 1 0,0 0 5 0,-2 1 7 15,0 0 7-15,0 0 5 16,-1 0-1-16,0 0 3 0,-1 1 3 0,-3-1-7 16,2-1 1-16,-1-1-3 0,0-1-5 0,-1-1-1 15,0 0-5-15,0 0-1 0,0-3-2 16,-1 0-5-16,1-1-2 0,5-2-7 0,-9 1-5 16,9-1-8-16,-9-3-1 0,9 3-8 15,-7-4-4-15,3 1 2 0,4 3-4 0,-3-6 0 16,3 6 4-16,0 0 2 0,1-7 1 15,-1 7-1-15,0 0 1 0,7-8 2 0,-7 8-1 16,9-1 2-16,-9 1 2 0,9 2 1 16,-9-2 1-16,13 4 0 0,-7-1 3 0,0-1 0 15,1 1 0-15,-1 1 3 0,1-1 0 16,-2 0 0-16,1 0 6 0,-6-3-6 16,10 4-1-16,-6-2-3 0,-4-2 2 0,9 3-3 15,-9-3-2-15,8 0-20 0,-8 0-24 16,9-3-30-16,-9 3-36 15,12-8-46-15,-6 2-68 0,1-1-108 16,0-1-100-16,2-1-116 0,0-2-53 0</inkml:trace>
  <inkml:trace contextRef="#ctx0" brushRef="#br0" timeOffset="2379">621 547 1551 0,'0'0'3'15,"0"0"12"-15,0 0 4 0,0 0 0 0,0 0 10 16,0 0 8-16,0 0 0 15,0 0 4-15,0 0 1 0,-18 10-1 0,18-10 1 0,-2 6 2 16,2-6-2-16,-3 7-1 0,3-7-1 16,0 0 6-16,0 10 2 0,0-10 2 0,5 7-1 15,-5-7-1-15,7 9 3 0,-3-4-3 16,0-1-1-16,1 1 0 0,1 0-2 16,-1 0 2-16,-1 0-1 0,3 1-1 0,-2 0 4 15,-1 0-3-15,0-1 0 0,0 2 3 16,-1-2-2-1,-1 1-2-15,1 0 1 0,-3-6 2 0,4 10-5 16,-4-10-1-16,0 10 4 0,0-10-2 16,0 7-1-16,0-7 0 0,-4 8 1 0,4-8-9 0,-5 5-1 15,5-5-4-15,-7 5-2 0,7-5-1 16,-7 3-6-16,7-3-2 0,0 0-2 16,-12 0-1-16,12 0-10 0,0 0-7 0,-10-3-27 15,10 3-24-15,-8-2-25 0,8 2-28 16,-7-5-26-16,7 5-30 0,-7-5-36 0,4 2-55 15,3 3-73-15,-3-6-83 0,3 6-217 16,-1-9-123-16</inkml:trace>
  <inkml:trace contextRef="#ctx0" brushRef="#br0" timeOffset="2577">634 592 1714 0,'4'-6'2'0,"-4"6"19"15,0 0 1 1,5-6 9-16,-5 6 8 0,0 0 13 15,0 0 7-15,4-4 3 0,-4 4 6 0,0 0 4 16,0 0 0-16,9-4 4 0,-9 4-3 16,7-2-5-16,-7 2-9 0,9-3-5 0,-9 3-5 15,11-3-3-15,-5 2-6 0,1-1-24 16,0 0-39-16,1 0-46 0,0 0-88 0,0-1-161 0,-1 0-118 0,4 0-140 16,-2-2-76-16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7:23.004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179 114 1476 0,'-4'-5'-44'16,"4"5"23"-16,0 0 19 0,0 0 10 0,0 0 13 16,0 0 6-1,0 0 7-15,0 0 7 0,0 0 10 16,0 0 4-16,0 0-1 0,0 0 2 16,0 0 0-16,0 0-3 0,0 0-3 15,0 0-2-15,4-10-3 0,-4 10-3 0,0 0-3 16,4-6-9-16,-4 6 0 15,4-6-3-15,-4 6-2 0,2-6 2 0,0 1-8 16,-2 5-2-16,3-8-3 0,-3 2 1 16,0 6-2-16,0-8-3 0,0 8 1 15,-3-9-5-15,0 5 0 0,-1 0 4 0,-1 1-5 16,-1 0 0-16,-3 1 1 0,0 1-3 16,-3-1 0-16,1 2 2 0,-2 1-1 0,0-1-2 15,-1 1 1-15,0 2-1 0,1-2-1 16,3 1 2-16,-1 0 0 0,4 0 0 0,-1 1-1 15,4 1-1-15,-3-1 1 0,6 2-1 16,1-5 2-16,-1 9 1 0,1-9 0 0,6 14-3 16,-1-6-1-16,3 2 1 0,2-1 1 15,1 0-1-15,2 5 0 0,0-5-1 16,-4 0 2-16,1-1 0 0,0-1 0 0,-1 2-2 16,-1-3 4-16,0 1-2 0,-2-1 3 15,-1-1 2-15,0 1 1 0,-2 0 4 0,0-2 10 16,-1 1 9-16,-2-5 1 0,-2 10 7 15,2-10-1-15,-7 9 4 0,2-5-4 16,-1-1 0-16,-3-1-1 0,0 1 0 16,-2-1-2-16,0-1 2 0,0 0 5 0,2 0-4 0,-2-3-2 15,1 2-5-15,1-1 0 0,2 0-2 16,-1-1-5-16,1 1-4 0,7 1 2 16,-11-2-6-16,5 0-14 0,6 2-23 0,-7-2-28 15,7 2-39-15,-4-3-35 0,4 3-54 16,0 0-76-16,0 0-132 0,0 0-54 15,17-9-121-15,-7 8-62 0</inkml:trace>
  <inkml:trace contextRef="#ctx0" brushRef="#br0" timeOffset="222">309 223 1485 0,'0'0'38'0,"0"0"10"16,0 0-3-16,0 0-4 0,0 0-4 15,0 0-5-15,6 3 3 0,-6-3-2 0,0 0 9 16,0 0 2-16,0 0-2 0,0 0-6 16,2 5 1-16,-2-5-6 0,0 0-3 0,0 0-2 15,0 0-4-15,0 0-1 0,0 0-3 16,0 0-1-16,0 0-2 0,0 0-14 0,0 0-31 16,0 0-49-16,0 0-59 0,0 0-110 15,0 0-323-15,9-12-73 0</inkml:trace>
  <inkml:trace contextRef="#ctx0" brushRef="#br0" timeOffset="807">455 60 1488 0,'0'0'-11'0,"0"0"14"0,1-7 8 0,-1 7 1 15,0 0 0-15,0 0-3 0,0 0 2 16,0 0 8-16,0 0 2 0,0 0-1 16,0 0 4-16,0 0-1 0,0 0 5 0,-3 21 8 15,3-13 3-15,-1 2 5 0,1 2-1 16,0-1-4-16,0 2 2 0,0-1 2 0,1 1-3 16,-1-2-1-16,2 1-1 0,-2 0-6 15,1-1 0-15,0-2-4 0,1-1-3 0,-1 0-2 16,0-1-7-16,-1-2 0 0,0-5 1 15,1 9 1 1,1-5-4-16,-2-4 1 0,0 0-1 16,0 6-3-16,0-6-1 0,0 0 1 0,0 0-6 0,0 0-1 0,0 0-5 15,0 0-6-15,0 0-3 16,-4-19-5-16,4 11-3 0,0 1-1 0,0-4-4 0,1 1 5 16,-1-3-3-16,0 0 5 15,1 0 0-15,1 0 0 0,-1-1 3 16,2 2 0-16,-1 0 1 0,-2 1 2 0,2-1 2 15,1 3-1-15,0-1 4 0,-1 2 0 0,1 1-2 0,1 0 4 16,-1 0-4-16,1 1 2 0,-1 0 1 16,2 1 0-16,-1 0 0 0,1 1 4 15,1-1 1-15,0 2 5 0,1 0-1 0,0 2-1 16,-1 0 2-16,-6 1 2 0,13 1 1 16,-8 0-1-16,0 2-1 0,-1 1 2 15,0 0 4-15,-2 1 3 0,-1 0 5 0,-1 3 5 16,0-8 5-16,-3 14 3 0,-1-8 4 15,0 2 1 1,-3 0-3-16,1-1-5 0,-1 0 1 0,-4 0-5 0,2 0-5 0,-3-1-2 16,4 0-3-16,-1-2-24 0,1-1-35 0,2 0-66 15,-2-2-106-15,3 1-170 0,5-2-223 16,-9 2-107-16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7:38.258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9 141 833 0,'0'0'191'0,"0"0"-63"0,0-8-41 16,0 8-32-16,0 0-10 0,0 0-9 15,0 0 2-15,0 0 0 0,0 0 7 0,0 0 9 16,0 0-1-16,0 0 5 0,0 0 1 16,2 22 0-16,-2-16-2 0,0 3 4 0,0 1-3 15,0 0 1-15,1 1-3 0,-1-1-1 16,0 2-2-16,0 0 3 0,0-3 0 16,0 1-2-16,0 0-9 0,-1-1-3 0,1 0 1 15,-2-1-5-15,2-2-3 0,0 0-1 16,0-6 0-16,-1 12-1 0,-1-8 8 0,2-4 14 15,0 0 1-15,0 7-6 0,0-7-3 16,0 0-3-16,0 0-8 0,0 0-3 16,0 0-4-16,-6-20-1 0,6 10-6 0,0-3-2 15,2-4-6-15,-1-6-3 0,2-3-1 16,2 0-3-16,-1-1-1 0,2 2 0 16,-1 1 0-16,0 0-3 0,0 3-1 0,0 4-2 15,-2 4 1-15,1 3 3 0,-2 3-3 0,-1-1-1 16,1 2-1-16,0 2-3 0,-2 4 4 15,4-4-1-15,-4 4 1 0,0 0-3 0,0 0 3 16,7 16 2-16,-5-7-3 0,-2 2 1 16,1 2-1-16,1 2-1 0,-1 2 3 0,-1-1 1 15,1 1-3-15,-1 0 1 0,2 1 0 16,-2-2 0-16,2 1 2 0,-1-2 1 0,0-2-2 16,2-1-1-16,-1-1 3 15,-2 0-1-15,2-3 0 0,-1 0-1 0,0 0 0 16,1-3 2-16,0-1-2 0,-2-4 1 15,1 8 0-15,-1-8 3 0,3 4-8 0,-3-4 3 16,0 0 1 0,0 0-7-16,0 0 2 0,12-11-7 0,-9 7 1 0,1-1-1 15,1-1 0-15,1-2 1 0,0 2-2 0,0-2 3 16,2 1-1-16,-2 1-5 0,-1 1 6 16,3 0-3-16,0 1 1 0,-3 0 4 0,1 1 0 15,-1 1 2-15,-5 2 0 0,10-3-4 16,-10 3 7-16,9 3-3 0,-4 0 1 0,-5-3 2 15,6 9-1-15,-4-3 4 16,0 1-1-16,-1 0 0 0,0 1 3 0,-1-1 6 16,-1 1-2-16,0 1 1 0,-1-2 0 15,1 1 1-15,0-2-5 0,-2 1 2 0,2-2 0 16,1-5-1-16,-3 9 2 0,1-5-5 16,2-4 1-16,-4 5-4 0,4-5-18 0,-7 1-14 15,7-1-17-15,0 0-20 0,0 0-17 16,-11-3-25-16,11 3-29 0,-5-6-45 15,5 6-73-15,-3-8-97 0,3 8-247 0,3-9-101 16</inkml:trace>
  <inkml:trace contextRef="#ctx0" brushRef="#br0" timeOffset="300">379 78 1545 0,'4'-5'-36'0,"-4"5"9"0,0 0 5 0,0 0 10 16,0 0 12-16,0 0 13 0,0 0 10 15,7 12 3-15,-7-6 8 0,0 2 6 0,0 2 11 16,0-1-1-16,0 3 3 0,1 0 6 16,-1 1 3-16,0 1-2 0,1-2-3 0,-1 1-2 15,0-1-1-15,0 0-6 0,0 0-6 16,0 0-3-1,0-3-5-15,2-1-1 0,-2 1-2 0,1-4-5 0,-1 2-6 0,0-7-11 16,1 10-21 0,-1-10-29-16,1 5-37 0,-1-5-42 0,0 0-57 0,0 0-95 0,0 0-295 15,0 0-69-15</inkml:trace>
  <inkml:trace contextRef="#ctx0" brushRef="#br0" timeOffset="930">581 132 1560 0,'0'0'4'0,"0"0"8"0,0 0 0 0,0 0 15 16,6 3 10-16,-6-3 6 0,0 0 7 16,0 0 1-16,0 0-1 0,0 0 0 0,0 0-1 15,0 0-5-15,-7 13-7 0,7-13 1 16,-6 3-4-1,6-3-6-15,-5 1-4 0,5-1 0 0,0 0 2 0,0 0-7 0,0 0-4 16,-16-5-1 0,14 0 1-16,2 5-6 0,-3-9 1 0,2 3-2 0,1 6 0 0,2-11-2 15,-2 5 1 1,2 0-4-16,-2 6 1 0,3-10 0 0,0 5-4 0,0 1 2 0,-3 4-1 16,7-5 2-16,-3 2-2 0,-4 3 2 15,7 0 0-15,-7 0 1 0,11 5 0 0,-7 0 1 16,-1 0 3-16,2 2 7 0,-1 1 14 15,0 2 4-15,-1 0 6 0,-1 1 7 0,2 1 5 16,-4-2 8-16,0 3 4 0,0-1 1 16,-1-2-1-16,-2 1-6 0,0 0 2 15,1-1-4-15,-2 0-8 0,0-1-3 16,-1 0-5-16,-1 0-5 0,1-3-3 0,-2 1-2 16,1-2-4-16,0-1-5 0,0 0-4 31,-1-1-1-31,1-1-9 0,0-2-9 15,6 0-7-15,-9 0-2 0,9 0-4 0,-9-4-2 16,9 4 0-16,-5-5 0 0,5 5 4 16,-2-6-1-16,2 6 2 0,0-7-1 0,0 7 5 15,4-8-2-15,0 4 4 0,-4 4-1 16,8-5 1-16,-4 3 4 0,2 0-2 0,-1 0-2 16,-5 2 7-16,12 0-4 0,-5 0 5 15,-1 1 3-15,2 0 3 0,1 1 1 0,-2 1 1 16,1-1 3-16,0 2-2 15,-1-2-1-15,1 1 0 0,-2 0 1 0,2-1-4 16,-2 1 0-16,-1-2-1 0,1 0-3 16,-6-1-2-16,7 3-16 0,-7-3-20 0,9-3-25 15,-9 3-27-15,10-5-42 0,-3 2-36 16,-3-3-40-16,1-1-67 0,2 0-71 16,-4-1-289-16,2-1-131 0</inkml:trace>
  <inkml:trace contextRef="#ctx0" brushRef="#br0" timeOffset="1310">765 121 1645 0,'0'0'-29'0,"0"0"22"0,0 0 4 0,0 0 12 16,0 0 2-16,0 0 6 15,0 0 9-15,0 0 5 0,0 0 2 0,0 0-2 16,0 0-2-16,0 0 0 0,0 0 4 16,0 0-1-16,0 0-3 0,0 0 6 0,0 0 0 15,-4 19 3-15,4-19-3 0,8 7 7 16,-2-3-8-16,-2 0 5 0,3 0 3 15,-1 0-6-15,-1 2 1 0,2-2 1 0,0 1 2 16,-1 0-2-16,-1 0-1 0,1 0-3 16,-1 0-1-16,1 2-1 0,-1-2-2 0,-1 2 0 15,1-2-6-15,-1 0 3 0,-2 1 1 16,2-1-2-16,-3-1 3 0,-1-4-2 0,4 9-1 16,-4-5 0-16,0-4-2 0,-2 9 1 15,2-9 0-15,-5 7-3 0,2-3-3 0,-2-1 0 16,5-3-4-16,-9 4 3 0,4-1-6 15,1-1 0-15,4-2 4 0,-11 3-5 16,6-1-5-16,5-2 1 0,-10 2-1 0,5-1-3 16,5-1-19-16,-9 0-20 0,9 0-21 15,-9-1-24-15,9 1-28 0,-7-3-25 0,7 3-26 16,-4-5-53-16,4 5-88 0,-2-6-361 16,2 6-159-16</inkml:trace>
  <inkml:trace contextRef="#ctx0" brushRef="#br0" timeOffset="1562">844 135 1713 0,'0'0'-15'0,"0"0"24"16,0 0 6-16,0 0 1 0,0-10 11 15,0 10 19-15,0 0 8 0,0 0 4 0,0 0 3 16,11-2 1-16,-11 2 4 15,11-1-3-15,-4 0-6 0,2-1-5 0,0 1-8 16,2-1-1-16,-1 0-4 0,1-1-6 16,-3 2-3-16,0 0-2 0,-1-2-16 0,-7 3-31 15,11-2-46-15,-11 2-74 0,4-2-126 16,-4 2-165-16,0 0-113 0,0 0-45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8:11.289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67 163 906 0,'0'0'116'0,"0"0"-44"0,0 0-20 15,0 0 6-15,0 0-11 0,0 0-11 0,-7 18 0 0,7-8-1 16,-1 2 1-16,1 0 2 16,0 0-3-16,0 5 2 0,1-2 1 0,0 2-1 15,0 0 1-15,-1-1-3 0,1-1 2 16,0 1 0-16,0-3 1 0,0 0 1 0,-1-1 2 16,0 0-1-16,0-3-4 0,0 1 1 15,0-2-3-15,0-1 2 0,-1 1 0 16,0-2 9-16,1-6 0 0,-2 7 0 0,2-7 0 15,-3 4-7-15,3-4 0 0,0 0-3 16,0 0-6-16,-13-10 0 0,8 3-4 16,1-3-4-16,-1-3 1 0,-1-8-6 0,0-1-1 15,1-4-2-15,0-1-4 0,1-1-2 0,0 0-4 16,2-1-1-16,2 1-3 0,0 1-3 16,1 2-3-16,2 0-1 0,2 4 0 0,1 1-2 15,1 2 1-15,-1 4 2 0,-1 2 1 16,3 2 1-16,-3 3-1 0,2 0 2 15,0 1 0-15,-1 2 0 0,2 1-2 0,-3 2 7 16,-5 1-4-16,12 3-1 16,-6 2 4-16,-1 3 3 0,1 2-3 0,-1 3 5 0,-3 1 1 15,1 1 4-15,0 1 6 16,-3 0 4-16,0 1 6 0,0-1 1 0,-3-1 2 0,0 0 1 16,-1 0 0-16,0-2 3 15,0-1-5-15,0-2 1 0,-2 1-2 0,2-3-3 16,-1-1-5-16,3-1 1 15,-3-2-5-15,0 0-11 0,1-2-29 0,4-2-40 16,-8 2-45-16,8-2-62 0,-7 0-81 16,7 0-133-16,0 0-240 0,-6 1-124 0</inkml:trace>
  <inkml:trace contextRef="#ctx0" brushRef="#br0" timeOffset="1602">189 412 1747 0,'0'0'4'0,"3"3"14"16,-3-3 3-16,0 0-1 0,0 0 0 0,0 0 0 15,0 0 0-15,0 0-5 0,9-9 2 16,-6 6 1-16,-3 3-1 0,5-10-3 0,-2 5-1 16,1-1-3-16,-1 1 4 15,0 0 4-15,1 0 5 0,-1-1 6 0,-1 2 4 16,-2 4 1-1,5-6 0-15,-5 6-6 0,3-4-2 0,-3 4 1 16,0 0-3-16,4-2-2 0,-4 2 0 0,0 0-3 0,0 0-1 16,0 0-1-16,11 7 1 0,-7-3 6 15,-4-4 3-15,8 7 0 0,-4-3 6 0,1 0-1 16,0-1-2-16,0 0-2 16,1 1 0-16,0-2 3 0,0 0-2 0,-6-2-3 15,13 3 2-15,-5-2-5 0,-8-1-2 16,13-1-2-16,-13 1 0 0,13-3-3 0,-8 2-4 15,-1-2 2-15,1 1 1 0,-5 2-7 0,8-5 1 16,-6 3 2-16,-2 2-4 0,5-4 2 0,-5 4-5 16,0 0 2-16,4-4-1 0,-4 4 2 15,0 0-6-15,0 0 3 0,0 0-2 16,0 0 1-16,0 0-2 0,7 9 3 0,-7-9-2 16,5 6-1-16,-5-6 7 0,6 7 2 15,-2-4-1-15,-4-3 0 0,8 5-1 0,-3-2 2 16,-5-3 1-1,8 3 0-15,-8-3-1 0,8 2 1 16,-8-2-2-16,0 0-1 0,11-5 1 16,-11 5-1-16,5-7-5 0,-5 7-6 0,2-10-5 0,-2 10 1 0,-3-12 0 15,0 6-2-15,0 0 2 0,-2 0 0 0,1 1 0 16,-2 0 1 0,0 1-4-16,0 0 3 0,0 2 1 0,1-1 2 0,5 3 0 0,-10-4 0 15,5 3-1-15,5 1 2 16,0 0 0-1,-9-1-3-15,9 1 3 0,0 0-1 0,0 0 0 16,0 0-3-16,0 0 3 0,0 0 3 0,0 0 6 0,0 0 3 0,0 0-1 16,0 0 2-16,22 7-1 0,-22-7-1 15,18-2 0-15,-8-2-2 0,2-1 0 0,1 0 0 16,4-4 0-16,1-3-2 0,-2 0-1 16,0-1 2-16,0-2-1 0,-1 0-2 15,-1-1 0-15,0-1 2 0,-3-1-3 0,-1 1 0 16,-3 2 1-16,-1 2 2 0,-2 1-4 15,-2 1 1-15,-1 3 1 0,-2-1-2 0,1 2 2 16,0 7-3 0,-3-10 0-16,3 10 4 0,-6-7-4 0,6 7 5 0,-7-4-6 15,7 4 3-15,-10 1 1 0,10-1-2 16,-11 5-2-16,6-1 2 0,0 2-2 0,-1 1 4 16,2 4 1-16,-1 0-2 0,1 3 0 15,2 2 2-15,0 0 1 0,1 2-1 0,1 8-1 16,0-1 6-16,1 2-2 0,1 3-2 15,0-1 3-15,0 1-3 0,0 7 2 16,0 1 2-16,-1 0 0 0,1-2-2 0,-1-7-2 16,0-1-1-16,1-1 0 15,-1-1 1-15,0-7-2 0,0-3 2 0,0-4-2 0,0 0 0 16,1-2 1-16,0-1-1 0,0-3 3 16,0 0 0-16,-2-6 0 0,5 5 0 0,-5-5-3 15,0 0 2-15,0 0 1 0,0 0 0 16,16-12-1-16,-14 3-2 0,0-1 1 15,-2-3-4-15,0-3-4 0,-3-7-4 16,-1 1-2-16,0 0 0 0,-1 0 0 16,-2 3 1-16,1 3 2 0,2 3-2 0,-3 1-1 15,2 0 0-15,-1 0-4 0,2 2-6 16,1 0-3-16,-1 1-3 0,2 0-8 0,1 0 1 16,1 1-4-16,1 0 1 0,2 1 4 15,1 0 6-15,0 0 0 0,0 2 1 0,2-1 8 16,1 3 0-16,-1-1 0 0,2 1 4 15,-1 2-2-15,-7 1 3 16,14-1 4-16,-6 2-1 0,0 0 1 0,-8-1 1 0,15 5 3 16,-8-1-4-16,0-2 5 0,1 1 0 15,0 0 3-15,-1 1-2 0,1-1 1 16,-1-1 1-16,2 0 7 0,-1-1 0 16,1-1 2-16,-9 0-2 0,17-1 2 0,-8-1 2 15,1-3 0-15,-1 0-5 0,0-1 1 16,0-2 1-16,1-2-1 0,1-6-2 0,-1-1 2 15,0-2-3-15,-1-4-10 0,0-1-2 16,-2-1 0-16,-1-1-2 0,1 0 3 0,-2 3 0 16,-1 0 1-16,-1 6 2 0,-1 3 2 15,0 4 4 1,-1 2-3-16,-1 1 3 0,0 2 1 0,0 5-1 0,-3-9 3 16,3 9-1-16,-5-1-3 0,5 1 2 0,0 0-1 31,-13 11 0-31,9-3 0 0,-1 2-1 0,1 5 3 0,0 0-1 0,1 7 3 15,-1 2 4-15,3-4 0 0,1-1 5 0,1 6 1 16,1-1 5-16,0 0-5 16,2-2-2-1,-1-4 0-15,-1-3-2 0,0-1 2 0,1-4-1 16,0 1-2-16,-2-3-1 0,1-1 1 16,-1 0-2-16,-1-7-3 0,1 10-7 0,-1-10-14 15,0 0-25-15,0 0-21 0,0 0-27 16,0 0-21-16,0 0 0 0,-16-14-14 0,12 7 0 15,2-2 13-15,-2-1 12 0,2 0 9 16,1 0 16-16,-1 1 15 0,2 1 20 16,0 1 19-16,0-1 12 0,2 1 9 15,-1 2 18-15,2-1 7 0,0 0 6 16,-1 2 11-16,2-1 4 0,0 2 9 0,-4 3 9 16,10-5 1-16,-4 2-2 0,0-1-7 15,0 2-5-15,0-1-6 0,-1 1-4 0,1 0-3 16,-6 2-3-16,9-3-3 0,-5 1-5 15,-4 2-4-15,6-4-41 0,-4 0-42 0,-2 4-58 16,1-7-84-16,-1 7-123 0,-7-10-189 16,2 5-19-16</inkml:trace>
  <inkml:trace contextRef="#ctx0" brushRef="#br0" timeOffset="1763">722 147 1487 0,'0'0'56'0,"0"0"13"0,0 0-4 0,-10-2-1 15,10 2-1-15,0 0-5 0,0 0-8 16,0 0-3-16,0 0-3 0,0 0-6 0,0 0-3 16,0 0-38-16,0 0-59 0,0 0-104 15,0 0-203-15,0 0-133 0,25 0-8 16</inkml:trace>
  <inkml:trace contextRef="#ctx0" brushRef="#br0" timeOffset="2703">1383 309 1367 0,'0'0'-23'16,"-3"-9"9"-16,3 9 2 0,-1-5 8 16,1 5 7-16,-1-5 4 0,1 5-1 0,-2-8 8 15,2 8 11-15,-2-6 7 0,2 6 8 16,-3-7 9-16,3 7 1 0,-5-5-3 15,5 5 4-15,-7-5 1 0,1 5 3 0,6 0 4 16,-13 0 0-16,4 2 2 0,-1 1 6 0,0 1-5 16,-1 1 3-16,0 2 2 0,0 0-4 15,2 0-3-15,-2 2-4 0,3-1 0 0,2-1 4 16,0 1-10-16,2 0 0 0,2 0-8 16,0-3 0-16,1 1-3 0,1-6-3 15,3 9 0-15,0-5-6 0,0-1-1 0,3-1-5 16,0-1 1-16,2 0-3 15,-8-1-4-15,18-2 1 0,-8-1-4 0,0 1-2 16,-1-3-7-16,1 1 1 0,-2-2-3 16,0 1-4-16,1-1 2 0,-4 2 1 0,0 0-3 15,-2 0 0-15,-3 4-1 0,6-4-1 16,-6 4 4-16,0 0-5 0,0 0 1 0,0 0 1 16,0 0-1-16,0 0 0 0,0 0-2 15,5 10 4-15,-5-10 2 0,3 10-2 0,0-5 2 16,0 0 0-16,1 0 1 0,1 0 0 15,-1 0 4-15,1-2-3 0,2 1 1 16,-3-2 5-16,3-1-2 0,-7-1-5 0,14-1 1 16,-6 0 2-16,1-2-1 15,-1-2-1-15,2 0-1 0,2-2 1 0,-2-1 3 0,2-1-5 16,1-4 0-16,-1 3 1 0,-2 2 2 16,0-1-4-16,-2 3 0 0,1 0-2 0,-3 2 1 15,0 0 1-15,-1 2-2 0,1 1-4 16,-6 1 2-16,0 0 2 0,12 5-1 0,-8-1 0 15,-2 2 5-15,0-1 4 0,-2 1-2 16,0-6 5-16,-2 13 9 0,0-6 2 16,-3 2 2-16,1-1 5 0,-2 0 3 15,2-2-4-15,-2 1-2 0,1-2 0 16,1 0-5-16,-1-2 3 0,2 0-10 0,3-3-25 16,-6 2-47-16,6-2-49 0,0 0-44 15,0 0-47-15,0 0-79 0,21-13-135 0,-7 8-35 16,7 0-120-16,2-1-70 0</inkml:trace>
  <inkml:trace contextRef="#ctx0" brushRef="#br0" timeOffset="3211">1963 330 1528 0,'0'0'-1'0,"6"-3"13"15,-6 3-4-15,4-3 5 0,-4 3 6 16,0 0-2-16,5-5-1 0,-5 5-2 0,6-5-3 15,-6 5 3-15,5-3 2 0,-5 3 3 0,4-4 6 16,-4 4 7-16,3-5 3 0,-3 5 4 16,0 0 2-16,2-7-6 0,-2 7 4 15,0 0 4-15,-1-9 3 0,1 9 2 0,0 0 3 16,-5-6 2-16,5 6 0 0,-8-3-2 16,8 3 3-16,-10 0 2 0,10 0 0 15,-17 4 3-15,8-1-5 0,-1 1 0 0,0 1-4 16,1 0 2-16,0 0-9 15,0 1 2-15,1 0-8 0,0 0-1 16,2 0-4-16,1 0-5 0,1-1 2 0,2 0-5 16,-1-1-1-16,3-4 0 0,-4 8-2 15,4-8-1-15,0 0-1 0,0 0-4 0,6 7-2 0,-6-7-1 16,0 0-4-16,12-1-4 0,-12 1-1 0,11-5-2 16,-6 1-5-16,1 1 0 15,0-1 0-15,-1-1 3 0,0 3-2 0,-5 2-2 16,8-5 6-16,-8 5-5 0,5-3 1 15,-5 3-2-15,0 0 3 0,7 1 9 0,-7-1 0 16,0 0-2-16,5 8 2 0,-2-4 2 0,0 1-2 16,-1-1 2-16,2 1-3 0,0 0 1 15,2 1 0-15,-1-1-1 0,3-1-22 0,0 0-46 16,3-1-65-16,-1-2-111 0,4-2-208 16,2 1-21-16,2-2-157 0,-1 1-122 0</inkml:trace>
  <inkml:trace contextRef="#ctx0" brushRef="#br0" timeOffset="3715">2644 18 1676 0,'0'0'-41'0,"0"0"15"0,0 0 16 0,0 0 15 16,-8 21 18-1,4-8 12-15,-5 6 5 16,-2 2 7-16,-1 6 6 0,-2 3 9 0,0 2 7 15,-1 1 4-15,1 2-3 0,-1 0 0 16,-1 3 0-16,1 2-3 0,-1 0 9 0,1-2-7 16,1-1 0-16,2-2-7 0,2-3-8 15,2-7-3-15,0-3-4 0,1-1-6 16,2-5-5-16,1-4-1 0,0-2-4 0,1-2-3 16,1 0-12-16,-1-3-24 0,3-5-32 15,-4 3-34-15,4-3-45 0,0 0-41 0,0 0-52 16,-12-18-89-16,10 7-374 0,-2-11-170 15</inkml:trace>
  <inkml:trace contextRef="#ctx0" brushRef="#br0" timeOffset="3952">2458 212 1727 0,'1'-3'-57'0,"-1"3"26"0,0 0 6 0,0 0 10 15,4-5 13-15,-4 5 13 0,0 0 8 16,0 0 11-16,0 0-1 0,0 0 3 15,0 0 5-15,-10 16 0 0,7-13 8 16,3-3 2-16,-6 5 6 0,6-5 1 0,-5 3-1 16,5-3-3-16,-6 0-7 0,6 0 2 0,0 0-7 15,-11-5 0-15,7 1 0 0,4 4-5 16,-3-9-7-16,2 4-2 0,1 5 2 16,1-10-8-16,-1 10-6 0,3-8-16 15,1 5-23-15,-4 3-22 0,8-3-17 0,-1 4-30 16,-7-1-37-16,18 7-72 0,-7-1-103 15,5 7-218-15,1 0-31 0</inkml:trace>
  <inkml:trace contextRef="#ctx0" brushRef="#br0" timeOffset="4220">2674 417 1434 0,'0'0'41'0,"0"0"15"0,5 2 3 15,-5-2-5-15,0 0-5 0,0 0-4 16,0 0-2-16,0 0-7 0,0 0-6 0,11-6-2 15,-11 6 0-15,4-5-5 0,-4 5-2 16,5-4 0-16,-5 4 4 0,4-6 9 16,-4 6 12-16,0 0 7 0,6-5 2 0,-6 5-4 15,0 0 0-15,0 0-6 16,0 0-3-16,0 0-5 0,0 0-2 0,0 0-3 16,0 0-4-16,0 0-6 0,0 0-24 0,0 0-41 15,0 0-49-15,0 0-67 0,-7 19-104 16,7-19-406-16,7 5-163 0</inkml:trace>
  <inkml:trace contextRef="#ctx0" brushRef="#br0" timeOffset="4882">3045 276 1844 0,'0'0'-19'0,"-1"-6"15"15,1 6 6-15,0 0-3 0,-3-6 8 16,3 6 0-16,0 0 5 0,-6-2 9 16,6 2 4-16,0 0 3 0,-11 6-1 0,5-2 1 15,2 1-2-15,-1-1-3 0,1 3-2 16,1-1 2-16,-1 0 3 0,1 2 0 16,1-2 0-16,2 1-1 0,0 0 3 15,2 1 3-15,1-1 1 0,-1-1 0 0,2-1 1 16,1 0-2-16,1-1 1 15,-1-1-2-15,1-1-6 0,0-1-1 16,-6-1-2-16,10 0 1 0,-3-2-4 16,-2-2-3-16,0 0 2 0,0-1-5 0,-1 0-1 0,-1-1 0 0,-1-2-3 15,-2 0 0 1,2-1-1-16,-2 0 2 0,0 2-4 0,0-1 2 0,0 8-6 16,0-13 5-16,-1 8-3 0,1 5-3 0,0-8-3 15,0 8 1-15,1-6 1 0,-1 6 1 16,5-4 0-16,-5 4 0 0,0 0 0 15,9 0-2-15,-9 0 3 0,8 3-3 16,-1 0 2-16,-3 2-3 0,3 0 1 0,0 2 3 0,0 0 4 16,1 2 5-16,-2 1 8 0,-1-2 5 15,2 0-4-15,-4 1 1 0,3-1-1 16,-3-1 2-16,0 0-3 0,0-2-3 0,-1 0 4 16,-2-5 9-16,4 9 8 0,-4-9 5 15,4 5-1-15,-4-5-8 0,0 0-1 0,0 0-4 31,0 0-6-31,0 0-2 0,0 0-2 16,0 0-8-16,0 0-3 0,-6-25-6 0,6 17-4 0,2 1-4 0,2-4-6 0,1 1 0 16,0-1 2-1,3 1-3-15,-1 0 3 0,2 4 2 0,-1-1 0 0,1 3 2 0,-2 2-3 16,1 1 3-16,-2-1 3 16,-6 2-3-16,12 6 5 15,-7-2 4-15,0 2 4 0,-1 0 6 0,-2 2 4 16,3 1 0-16,-2 0 1 15,-2-2-4-15,1 2-2 0,-1 1 3 0,1-3-1 0,-2 1-6 0,1 0-42 16,1-2-52-16,-2-1-63 0,3 0-101 0,-3-5-167 16,6 8-29-16,0-5-134 0,2-1-83 15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8:17.813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24 18 1477 0,'0'0'-10'0,"0"0"14"15,0 0 10-15,0 0 11 0,-1-7 6 16,1 7 9-16,0 0 2 0,0 0 2 16,0 0 4-16,0 0 4 0,0 0-5 15,0 0-5-15,1-7-4 0,-1 7-1 0,0 0-2 16,0 0 5 0,0 0 7-16,0 0-3 0,0 0-1 15,9 1-2-15,-9-1-3 0,0 0-2 0,11 0-4 16,-11 0-2-16,10 1-4 0,-10-1-2 15,11-1 0-15,-5 1-7 0,-6 0-3 0,12-1-28 16,-8 0-31-16,-4 1-48 0,8-2-55 16,-8 2-77-16,0 0-420 0,6-1-143 15</inkml:trace>
  <inkml:trace contextRef="#ctx0" brushRef="#br0" timeOffset="158">0 113 1702 0,'0'0'-29'16,"2"4"21"-16,-2-4 25 0,0 0 18 0,4 5 13 15,1-5 3-15,-5 0-3 0,11 1-4 16,-5-2-4-16,3 1-7 0,-1 0-6 0,2-2-42 16,-1-1-66-16,-1 1-92 0,-1 0-179 15,0 0-120-15,-7 2 21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8:16.788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132 171 1574 0,'0'0'-18'0,"0"0"8"0,0 0-1 16,0 0 8-16,0 0 3 0,0 0 1 0,0 0 6 15,0 0 4-15,0 0 6 0,0 0 2 16,12-14-1-16,-12 14-1 0,5-7-1 0,-3 3-1 16,3 0-1-16,-2-2 0 0,0 1-4 15,2-2 2-15,-1-1-4 0,1-2-1 16,-4 3 5-16,2-1 1 0,-2 0-3 15,0 0 4-15,-2 2 4 0,0-1 0 0,-2 1 6 16,-2 1-2-16,-1 1 4 0,-2 2-4 0,-1-1-1 16,-4 2 3-16,0 1 0 0,-1 1 2 15,1 0 1-15,0 2 4 0,0-1-1 0,1 2-4 16,2 0-4-16,1 0 3 0,0 1-9 16,4-1 1-16,3 1-3 0,2-5 2 15,-2 11 1-15,2-11-3 0,6 14-1 0,1-6-4 16,2 2 5-16,5 3-5 0,1 0-1 15,0 1-3-15,0 1 4 0,-1-1-4 0,-1 0 1 16,-2-2 0-16,-4-2 6 16,-1-1-4-16,-1 0 4 0,-3-2 12 0,1-1 15 15,-3 0 13-15,0-6 7 0,0 0-2 16,-6 13-7-16,-1-9-2 0,-3-1-3 0,-1 0-6 16,-1-2 7-16,0-1-3 0,0 0-2 15,-1 0-6-15,0-2 3 0,0 0-4 16,1 1-3-16,2-1-3 0,1 0-5 0,1 0 0 15,2 0-22-15,6 2-35 16,-9-5-39-16,9 5-46 0,0 0-47 0,1-9-63 16,5 4-128-16,3 0-88 0,4 0-132 15,1 0-78-15</inkml:trace>
  <inkml:trace contextRef="#ctx0" brushRef="#br0" timeOffset="189">353 201 1602 0,'0'0'11'0,"0"0"22"0,0 0-1 16,0 0 9 0,0 0 13-16,0 0 2 0,0 0-1 0,-5 16-4 0,5-16-6 15,0 0-2-15,-4 6-4 0,4-6-2 0,0 0-3 16,-1 8-7-16,1-8-29 0,0 0-32 16,0 0-32-16,3 6-65 0,-3-6-86 0,0 0-365 15,0 0-82-15</inkml:trace>
  <inkml:trace contextRef="#ctx0" brushRef="#br0" timeOffset="697">476 64 1601 0,'0'0'-25'0,"0"0"2"15,0 0 14-15,-15 15 25 0,12-7 5 0,2-1 9 16,-1 2 11-16,1 2 5 0,0 1 5 15,1-1 7-15,0 3 3 0,1 1-2 0,0 0 2 16,1 0-3-16,0-2 5 0,-2 0-3 16,2-2-1-16,-2-2-7 0,1 2-5 15,0-3 1-15,0 0 4 0,-1-1 8 16,0-7 6-16,0 10 9 0,0-10-3 16,0 0-7-16,-2 7-7 0,2-7-10 0,0 0 0 15,0 0-6-15,0 0-6 0,0 0-1 16,-14-18-7-16,11 10-1 0,1-3-15 0,-2-3-4 15,2-1-12-15,2-2-3 0,-1-1-4 16,1-1-1-16,3-5 2 0,1 1-3 0,1 1-2 16,2 1-1-1,-1 6 1-15,0 2-1 0,0 1 2 0,3 2 4 0,-1 1-4 16,-1 1 5-16,1 2 0 16,-1 1-2-16,2 2-1 0,-3 1 7 0,-6 2-3 15,12 0 4-15,-12 0 0 0,12 5 1 0,-7 0-1 16,-2 1-2-16,-1 1 8 0,1 1 3 0,-3 1 14 15,-1-1 6-15,-2 3 9 0,-1-1 3 16,-1-1 6-16,0 0-2 0,-3 1 3 16,0-1 2-16,1-1-7 0,-1-3-1 0,1 2-4 15,-1-3-7-15,2-1 1 0,0 0-4 0,6-3-22 16,-11 2-42-16,11-2-42 0,-8 0-59 16,8 0-66-16,0 0-108 0,-2-8-174 0,2 8 51 15,0 0-124-15,17-11-63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8:20.054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234 196 1312 0,'0'0'7'0,"0"0"16"0,0 0 0 0,3-3-3 16,-3 3-2-16,0 0 0 0,0 0 2 0,0 0 11 16,0 0 1-16,0 0 9 0,3 11-2 15,-3-11 3-15,2 12 6 0,-1-4 6 0,1 0 3 16,-1 1-4-16,1 1 5 0,0 2 4 16,-1-1-2-16,0 0-3 0,1 1 5 0,0-1 2 15,-1 0-3-15,-1 1-7 0,1-2-4 16,0-1-8-16,-1 1 0 0,0-2-3 15,0-1-7-15,-1 0-4 16,0-1 1-16,1-6-3 0,-1 9 2 0,1-9-18 16,-1 6-28-16,1-6-31 0,0 0-40 0,0 0-39 15,0 0-37-15,0 0-80 0,0 0-418 16,-12-10-158-16</inkml:trace>
  <inkml:trace contextRef="#ctx0" brushRef="#br0" timeOffset="511">179 180 1650 0,'-2'-7'-58'0,"2"7"20"0,0 0 15 16,-1-7 10-16,1 7 3 0,0 0 11 16,0 0 7-16,1-7 17 0,-1 7 8 15,0 0-1-15,2-8-1 16,-2 8-2-16,2-4-1 0,-2 4 0 0,6-7-5 15,-3 2 4-15,3 2 0 0,-1-1 2 16,1 0-5-16,1 0 2 0,0-1-4 16,2 1-6-16,0 0 3 0,1 1 0 0,0-1-4 15,-1 3-4-15,0-1-3 0,1 1 4 0,0 0-6 0,-1 1 1 16,1 0 2-16,-1 2-2 16,0 1 1-16,0 1 1 0,0 0 0 0,0 1-1 15,-2 0 2-15,-1 2 4 0,-1 0-1 16,-2-1 4-16,0 3 5 0,-3-3 4 0,0 1 5 15,-2 2-1-15,0 0-7 0,-2 1 3 16,-1-1-1-16,-1 0-1 0,-2 0-1 0,1-1-3 16,-1-2 3-16,1 1 2 0,0-1 4 0,1-2 1 15,0 0 0-15,1-1 0 0,1-1-1 16,4-2-1-16,-9 4-1 0,9-4-2 0,-7 0-2 16,7 0-1-16,0 0-1 0,-9-2-4 31,9 2-1-31,0 0 0 0,-6-2-7 0,6 2 4 15,0 0-8-15,0 0-7 0,-5-3-11 0,5 3-15 0,0 0-18 0,0 0-30 0,0 0-36 16,0 0-54 0,0 0-64-16,0 0-54 0,0 0-338 15,0 0-121-15</inkml:trace>
  <inkml:trace contextRef="#ctx0" brushRef="#br0" timeOffset="919">0 562 1628 0,'0'0'-37'0,"0"0"21"16,0 0 14-16,0 0 7 0,0 0 8 0,0 0 3 16,0 0 10-16,0 0 3 0,0 0 6 15,9-10-6-15,-9 10 2 0,11-1 9 16,-3-1 2-16,2 0 3 0,3 0-2 0,0 0 4 16,6 1 5-16,6-5 10 0,4 1 0 15,0 3-3-15,2-3-5 0,0 1 0 0,-2-1-1 16,0 1-6-16,-3 0-10 0,1 0 5 15,-4 0-9-15,-4 2-3 0,-3-1-1 0,-4 0-5 16,0 2 1-16,-3-1-4 0,-1 1-1 16,-1-1-4-16,-7 2 3 0,10-1-2 15,-10 1-2-15,0 0 2 0,0 0 0 0,0 0-7 16,0 0-16-16,0 0-20 0,0 0-32 16,0 0-35-16,0 0-46 0,-23 10-58 0,16-8-86 15,-1 1-393-15,-1 2-171 0</inkml:trace>
  <inkml:trace contextRef="#ctx0" brushRef="#br0" timeOffset="1548">213 697 1760 0,'0'0'-67'0,"0"0"16"16,0 0 8-16,12-5 3 0,-12 5 5 0,4-3 15 16,-4 3 0-16,5-4 8 0,-5 4 8 15,3-4-1-15,-3 4 8 0,4-6 6 0,-4 6 2 16,2-6 3-16,-2 6-2 0,1-8 11 16,-1 8-5-16,0 0 4 0,-3-9 2 0,3 9-1 15,-5-5-1 1,5 5 2-16,-8-3-1 0,4 2-8 0,4 1 1 15,-10-2-1-15,10 2 5 0,-11-1-8 16,11 1-2-16,-9 2 0 0,9-2-3 0,-10 2 4 16,6 1-1-16,0-1-2 0,0 1-1 15,4-3 1-15,-6 8-2 0,4-5 1 16,2-3-1-16,-3 8-1 0,3-8 0 0,1 8 4 0,-1-8-3 0,3 10 3 16,0-4-2-16,3 0-1 15,0 0-1-15,2 0 1 0,0 1 2 0,1-2-4 16,1 2 2-16,1 0-6 0,0 1 3 15,-2 0-2-15,1-2 2 0,-2-1-2 16,0 1 2-16,-1 0 1 0,-1 0 0 0,-1-1 8 16,-1 1 12-16,-1-1 9 0,-1 0 9 0,-2-5-4 15,1 9 6-15,-1-9 1 0,-5 9-3 0,2-6-3 16,-3 1-1-16,0-1 0 16,-1-1 2-16,0 0-2 0,-2 0 5 0,2-2 3 15,-2 0-5-15,1 0 8 0,1-1-3 16,-1 0 1-1,0-2-3-15,1 0-6 0,0 0-5 16,-1-2-1-16,1 1-4 0,1 0 3 0,1 0-7 0,1 2 0 0,4 2-1 16,-9-5-8-16,5 3-8 0,4 2-12 0,-7-4-12 15,7 4-18-15,-7-2-23 0,7 2-37 16,0 0-44-16,-6-3-68 16,6 3-90-16,0 0-143 0,0 0-140 0,0 0-81 0</inkml:trace>
  <inkml:trace contextRef="#ctx0" brushRef="#br0" timeOffset="2064">421 637 1545 0,'0'0'-16'0,"3"-2"-1"0,-3 2 2 31,0 0 0-31,0 0 7 0,0 0 8 0,6 9 11 0,-6-9 12 0,1 10 7 0,-1-5 0 31,1 1 9-31,-1 2 0 0,1 1 9 16,0 1-1-16,-1-1 8 0,1 1-3 16,-1 0 1-16,1-1-4 0,-1-1-6 15,0 1-6-15,0-2-4 0,0-1 2 0,1-1 0 0,-1-5-6 16,0 10 13-16,0-10 11 0,1 8 9 16,-1-8-2-16,0 0-1 0,0 0-10 15,0 0-7-15,0 0-3 0,0 0-5 16,0 0-4-16,0 0-4 0,-10-22-3 15,8 11-1-15,1 0-8 0,-1-2-4 0,3-2 0 16,0-1-5-16,-1 0-3 0,3 0-3 16,0 1 2-16,2 0 2 0,0 2-5 0,1 0 0 15,1 1 8-15,1 1-9 0,0 1 4 16,0 1-1-16,-1 1-4 0,0 2 0 0,1 1 1 16,-2 1 0-16,0 3 5 0,-6 1-6 15,10-1 3-15,-10 1-3 0,12 4 1 16,-9 1 5-16,0 0 0 0,0 2-2 15,-1 1 7-15,-2-1 2 0,0-7 5 0,-3 17 8 16,-1-8 8-16,0-1 5 0,-1 0 2 0,0-1 9 16,0-2 11-16,-1 1-10 0,1 0 4 15,0-3-5-15,-2 1-3 0,7-4-8 0,-12 3-5 16,6-3-16-16,6 0-22 16,-11-1-37-16,11 1-47 0,-11-8-62 0,8 0-74 15,2-1-120-15,0-1-126 0,4 0-173 16,1-4-143-16</inkml:trace>
  <inkml:trace contextRef="#ctx0" brushRef="#br0" timeOffset="2343">899 270 1663 0,'0'0'-58'0,"0"0"27"0,0 0 19 0,-15 13 12 16,10-4 17-16,1 0 13 0,-2 0 13 0,1 2 12 15,-1 2 6-15,-1-1 3 0,0 1 4 16,-2 2-3-16,0 0-2 0,3-3-4 16,-2-2-4-16,2 2-8 0,-1-3-2 15,1 0-5-15,0-1-2 0,1-1-5 0,1-2-3 16,-1 0-2-16,1-1-5 0,-1 0-23 15,5-4-29-15,-7 4-36 0,7-4-35 0,0 0-45 16,-11-5-75-16,7 1-415 0,4 4-133 16</inkml:trace>
  <inkml:trace contextRef="#ctx0" brushRef="#br0" timeOffset="2565">778 325 1647 0,'5'-2'-51'16,"-5"2"3"-16,0 0 21 15,8 0 23-15,-8 0 3 0,6 4 11 0,-2-1 11 0,-1 0 6 16,2 2 11-16,-1 1 4 0,2 2 10 16,-1 1-7-16,2 1-2 0,-1 0 3 15,0 1-4-15,0 1-2 0,-1-1-2 16,0 2-4-16,0-4-5 0,-1 1 2 0,1-2-6 16,-2 1-2-16,1-3-1 0,0-1-3 15,-3 0-2-15,-1-5-6 0,6 8-23 0,-6-8-33 0,4 2-39 16,-4-2-68-16,0 0-99 0,0 0-303 15,13-12-55-15</inkml:trace>
  <inkml:trace contextRef="#ctx0" brushRef="#br0" timeOffset="2835">1107 243 1432 0,'0'0'-15'0,"0"0"16"15,0 0 8-15,0 0 12 0,4 12 13 16,-4-7 14-16,0-5 9 0,-1 14 4 0,1-5 2 0,0 0 6 16,0 3 3-16,1-1-2 15,0 2-4-15,-1-1-5 0,0 0-6 0,1 1-5 0,0-1-2 16,-1 0-3-16,0 0-8 0,0-1-1 0,0-3-4 16,1 1-5-16,-1-9-2 15,0 13-1-15,1-8-14 0,-1-5-20 16,1 7-37-16,-1-7-40 0,0 0-50 0,0 0-63 15,0 0-95-15,0 0-271 0,0 0-66 16</inkml:trace>
  <inkml:trace contextRef="#ctx0" brushRef="#br0" timeOffset="3402">1225 289 1500 0,'0'0'-20'31,"0"0"7"-31,0 0 22 0,0 0 7 0,0 0 7 15,0 0 8-15,5 10 13 0,-5-10 3 16,2 8 7-16,-1-2 0 0,1 0-1 0,-1 1 1 16,1 0 5-16,-1 0-3 0,2 0-4 15,-1 1-6-15,1 0-5 0,-2-1-2 16,2 0-4-16,0 0-6 0,-3-7 0 0,2 10-4 16,-2-10-2-16,2 8 0 0,-2-8 3 15,3 6 5-15,-3-6 1 0,0 0-1 0,0 0-3 16,0 0-6-16,0 0-1 0,0 0-6 15,0 0-1-15,0 0-9 0,12-18-6 16,-9 12-7-16,-1-3 3 0,1 0 0 0,0-1-5 16,0 1 4-16,0 1 1 15,0 0 1-15,0 1-1 0,1 1-1 0,-1 0 2 16,-1 0-1-16,-2 6 1 0,7-7 0 16,-7 7-1-16,6-5 2 0,-3 5 2 0,-3 0-1 15,0 0-2-15,12 2 2 0,-12-2-1 16,10 5 8-16,-4-2 2 0,-1 1-1 0,1 0 2 15,0 2 2-15,-1-1 4 0,1 0-1 16,-1 0 7-16,1-1-2 0,-1 0-1 16,-1 0-1-16,-1-2 2 0,-3-2 8 0,9 5 10 15,-9-5-2-15,6 2-6 0,-6-2 1 16,0 0-6-16,10-4 3 0,-10 4-4 0,5-7-2 16,-2 2-5-16,-3 0-3 0,0 5-5 15,2-13-4-15,-3 6 0 0,0 0-1 0,-2 0-2 16,0 1-1-16,-2 0-2 0,0 0 2 15,-3 2 0-15,-1 1-3 0,-3 2 0 0,2-1 4 16,-1 2-1-16,-1 2-2 16,1-1 1-16,0 1 0 0,3 1-2 0,-1 0 0 15,2-1-10-15,1 1-9 0,1 0-15 16,5-3-14-16,0 0-23 0,0 0-28 16,0 0-21-16,0 0-49 0,16 5-84 0,-4-7-420 15,2-3-173-15</inkml:trace>
  <inkml:trace contextRef="#ctx0" brushRef="#br0" timeOffset="3701">1825 0 1741 0,'0'0'-39'0,"0"0"4"0,0 0 8 15,0 0 6-15,0 0 6 0,0 0 6 0,0 0 17 16,0 0 8-16,-8 24 4 0,5-10 4 15,-3 6 13-15,1 2 0 0,-1 4 7 0,-1 6 4 16,-1 2-1-16,0 0 2 0,0 0-3 16,1 0-3-16,0-2-3 0,2-4-3 0,-1-1-1 15,2-1-2-15,0-1 6 0,0 0-5 16,-1-5-1-16,3-2-4 0,0-5-3 16,-1-1-2-16,2-2 0 0,-1-1-2 0,1-2-2 15,-2 0-2-15,3-7-4 0,-5 8-12 16,5-8-21-16,-9 2-27 0,9-2-35 0,-12-4-36 15,5 0-43-15,-2-3-68 0,1-1-390 16,-1-3-115-16</inkml:trace>
  <inkml:trace contextRef="#ctx0" brushRef="#br0" timeOffset="3963">1619 197 1591 0,'0'0'-49'0,"7"-3"11"16,-7 3 6-1,7-1 20-15,-7 1 6 0,0 0 21 0,9 2 12 0,-9-2 9 16,5 5 20-16,-2-2-6 0,-3-3 8 16,1 9 7-16,-1-4 3 0,0-5 3 0,-5 9-1 15,2-3-4-15,-3-1-5 0,2 0-5 16,-2 0-5-16,-1-3-6 0,7-2-2 16,-10 3-2-16,10-3-3 0,-11 0-6 0,11 0-3 15,-9-3-6-15,9 3-12 0,-6-6-21 16,4 1-16-16,2 5-25 15,1-7-27-15,-1 7-34 0,7-10-41 16,0 5-62-16,3 0-405 0,0 1-117 0</inkml:trace>
  <inkml:trace contextRef="#ctx0" brushRef="#br0" timeOffset="4231">1970 348 1658 0,'3'3'-24'0,"-3"-3"9"15,2 6 33-15,-2-6 30 0,0 0 8 0,0 9 12 16,0-9 11-16,0 0 4 0,0 0-1 16,-6 9-5-16,6-9-6 0,-6 4-2 15,6-4-6-15,-8 4-5 0,8-4-7 16,-8 1-3-16,8-1 1 0,0 0-7 16,0 0-4-16,-13-6-5 0,13 6-6 0,-2-8-5 0,2 8-3 15,1-10-4-15,-1 10 1 16,3-11 0-16,-3 11-5 15,7-10 0-15,-5 6-4 0,-2 4-2 16,7-4-23-16,-7 4-19 0,0 0-52 0,0 0-118 16,0 0-284-16,-8 21-176 0,-13-1-161 15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8:38.952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0 25 1070 0,'0'0'216'0,"0"0"-89"16,0 0-37-16,0 0-22 0,1-5-20 0,-1 5-6 16,0 0-6-16,0 0-4 0,0 0 5 0,8-3-4 0,-8 3 4 15,7-3-8-15,-1 1 6 16,-6 2 0-16,11-2-4 0,-4 0 2 0,0 0-5 15,0 1 2-15,0 0-6 0,-7 1 0 0,11-2-6 16,-5 1 0-16,-6 1-3 0,10-1-2 16,-10 1-9-16,8 1-10 0,-8-1-16 0,0 0-22 15,7 4-39-15,-7-4-43 0,0 0-32 16,0 0-76-16,-7 13-276 0,1-8-16 0</inkml:trace>
  <inkml:trace contextRef="#ctx0" brushRef="#br0" timeOffset="159">18 108 1446 0,'0'0'8'16,"-2"6"10"-16,2-6 9 0,0 0 5 0,0 0 16 15,0 7 11-15,0-7 9 0,0 0 2 16,0 0 5-16,5 4-12 0,-5-4-4 0,7 2-6 16,-7-2-7-16,17-2-15 15,-6 1-39-15,3-3-51 0,8-1-79 0,1 0-147 16,4 1-264-16,1-1-51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8:46.652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2 25 1536 0,'-2'-9'-12'0,"2"9"24"15,0 0 14-15,0 0 3 0,0 0 4 16,0 0 3-16,0 0 8 16,0 0 7-16,0 0 5 0,0 0 5 0,0 0-2 15,0 0 0-15,0 0-4 0,0 0 2 0,0 0 3 0,0 0 6 16,9-5 0-16,-9 5-10 0,7-2-4 16,-7 2-6-16,11-2 0 0,-11 2-5 0,11-3-6 15,-3 2-4-15,-8 1-2 0,13-1-14 16,-8 1-33-16,-5 0-41 0,11-2-44 15,-11 2-57-15,5 0-63 0,-5 0-83 16,0 0-298-16,0 0-104 0</inkml:trace>
  <inkml:trace contextRef="#ctx0" brushRef="#br0" timeOffset="142">20 95 1624 0,'0'8'-15'0,"0"-8"19"16,0 0 16-1,0 0 2-15,0 0 15 0,0 0 5 0,0 0 1 16,7 7-4-16,-7-7-3 0,10-2-3 0,-10 2-13 0,19-3-37 0,-7-1-91 16,9-2-180-16,1 1-220 0,3 0-12 15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8:41.118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115 180 1488 0,'0'0'-11'0,"0"0"7"15,-4-7 15-15,4 7 13 0,-3-4 13 16,3 4 11-16,0 0 6 0,-4-4 7 16,4 4 4-16,0 0 0 0,0 0-3 0,0 0-1 15,-6-5 0-15,6 5 0 0,0 0 1 16,0 0-10-16,0 0-2 0,0 0-3 0,0 0-10 16,0 0 1-16,0 0-5 0,0 0-4 15,0 0-3-15,0 0-2 0,0 0-4 0,0 0 0 16,15-8-3-16,-15 8-1 0,11 2-1 15,-11-2-5-15,14 4 4 0,-8-1-3 16,0 1-3-16,-1 0 2 0,0 2-3 0,-1 0 1 16,-1 1 0-16,-1 1-1 0,0 1 3 15,-4 0-1-15,0 2 2 0,-2-1 2 0,-4 1-5 16,1 0 4-16,-2-1 3 0,1 1-2 16,-2-3 3-16,2 0 0 0,-1-1 0 0,3-1-5 15,0-2-1-15,2 1 1 0,-1-1 1 16,5-4-1-16,-5 5 4 0,5-5-1 15,0 0-2-15,0 0-2 16,0 0 2-16,0 0-4 0,0 0-1 0,0 0 1 16,20 0-3-16,-20 0 3 0,19-5 0 0,-9 2-4 15,2 2 2-15,-3 0-2 0,3 0-2 16,-2 1-1-16,0-2 2 0,-1 1 1 0,0 0-19 16,0 0-16-16,-1-1-18 0,-8 2-28 15,16-2-29-15,-8 1-24 0,-1-1-38 0,-1-2-52 16,1 0-62-16,-1 1-364 0,0-1-143 15</inkml:trace>
  <inkml:trace contextRef="#ctx0" brushRef="#br0" timeOffset="350">333 217 1669 0,'-1'-11'-26'16,"1"11"26"-16,0 0 10 0,-4-6 4 0,4 6 9 15,0 0-1-15,-4-6 2 0,4 6 1 16,0 0 0-16,0 0-8 0,-4-5-2 0,4 5-3 0,0 0 3 15,0 0-2-15,0 0-1 16,0 0-3-16,0 0 4 0,0 0 0 0,0 0 3 16,0 0 6-16,0 0 1 0,9 22-2 0,-5-18 3 15,0 3 7-15,0-1-3 0,1 2-3 16,4 1-1-16,-3-2 2 0,1 1 2 0,-2 0 10 16,2-1-8-16,-3 1 4 0,0-2-2 15,0-1 1-15,0 1 8 0,-2 1 5 0,-2-7 1 16,3 9 7-16,-1-4 2 0,-2-5 3 15,0 0-4-15,-4 12-5 0,4-12-6 16,-7 6-3-16,3-2-4 0,4-4-1 0,-9 2-5 16,9-2-3-16,-10 1-6 0,10-1-22 15,-11-2-21-15,11 2-26 0,-11-5-33 0,6 1-31 16,5 4-45-16,-9-9-44 0,5 3-80 16,1 0-89-16,1 1-217 0,1 0-87 15</inkml:trace>
  <inkml:trace contextRef="#ctx0" brushRef="#br0" timeOffset="601">412 166 1615 0,'0'0'3'0,"5"-4"6"15,-5 4 14-15,5-4 10 0,-5 4 12 16,0 0 4-16,8-6 9 0,-8 6-4 0,6-4 5 15,-6 4 3-15,10-3-6 0,-4 0-5 16,2 1-7-16,-1 0 0 0,0 0-7 0,1 0 1 16,0 1-8-16,-1-2-1 0,0 2-4 15,0 0 0-15,-7 1-3 0,10 0-7 16,-10 0-19-16,8 0-16 0,-8 0-13 0,6 2-26 16,-6-2-36-16,0 0-51 0,-1 8-71 15,1-8-413 1,-6 9-128-16</inkml:trace>
  <inkml:trace contextRef="#ctx0" brushRef="#br0" timeOffset="1039">0 506 1675 0,'0'0'-37'0,"0"0"28"0,0 0 16 16,0 0 8-16,0 0 8 0,0 0 5 0,0 0 13 16,0 0 4-16,0 0 0 0,0 0 6 15,0 0 0-15,0 0 1 0,0 0-2 16,0 0-2-16,0 0-2 0,0 0 1 0,30-3-5 15,-22 3-2-15,4-2-2 16,3-1-5-16,2 1-3 0,7-2-2 0,3-1-2 16,3 0-1-16,10 1-3 15,1-3-1-15,0 2 0 0,1-1-3 16,0 1-4-16,-1-2-2 0,-1 3-1 16,-4-1 3-16,-7 2-6 0,-3 1 0 0,-6 0-2 15,-5 0 1-15,-2 1-2 0,-4 0 0 0,0 0 1 0,-1 0-1 16,-8 1 0-16,10 0 2 15,-10 0-8-15,0 0-12 0,0 0-21 0,0 0-41 16,0 0-50 0,0 0-66-16,0 0-142 0,-20 10-301 15,10-6-131-15</inkml:trace>
  <inkml:trace contextRef="#ctx0" brushRef="#br0" timeOffset="1558">195 646 1685 0,'0'0'-15'0,"0"0"19"0,3-8 11 0,-3 8-2 16,0 0-1-16,0 0-2 0,0 0-2 16,0 0 1-16,0 0-1 0,0 0 2 15,0 0 7-15,0 0 9 0,0 0 2 0,0 0 1 16,4 19 4-16,-4-19 6 0,1 14 1 16,0-5 4-16,-1 0-2 0,0 0-4 0,1 0 7 15,0 0-4-15,-1 0-6 0,0 0 0 16,1-1-5-16,0 0-2 0,-1-8-6 15,0 14 3-15,1-9-6 0,-1-5 1 0,0 10-5 16,0-10 4-16,0 6-12 0,0-6-21 16,0 0-32-16,0 0-34 0,0 0-46 0,0 6-48 15,0-6-78-15,0 0-341 0,0 0-94 16</inkml:trace>
  <inkml:trace contextRef="#ctx0" brushRef="#br0" timeOffset="2001">297 637 1615 0,'0'0'-8'16,"4"-4"8"-16,-4 4 1 0,0 0 6 15,7-5 4-15,-7 5-1 0,7-3 12 0,-7 3 6 16,10-2 0-16,-10 2 5 0,11 1-2 0,-11-1 8 16,10 3-1-16,-4 0-2 0,-1 1-1 15,-1 1 4-15,0 1-2 0,-2 0-1 0,0 1 4 16,-2-7-1-16,-1 15 2 0,-2-7-2 15,-1 1-6-15,-1 0 0 0,-1-1-3 16,0 0-2-16,0 0-2 0,0-1-2 0,-1-1-1 16,2 0-5-16,1-1 1 0,-1-1-1 15,5-4-3-15,-7 8 0 0,4-6-1 0,3-2-2 16,-5 5 4-16,5-5 4 0,0 0 4 16,-3 5 1-16,3-5-1 0,0 0-3 0,0 0-2 15,0 0-2-15,0 0-1 16,0 0-4-16,0 0-3 15,15 1 2-15,-15-1-3 0,16-3 2 0,-7 0-4 0,2 1 2 16,1-1-4-16,-2 1 0 0,3-2 0 16,-3 2-8-16,-2 0-13 0,1-1-25 15,-1-1-28-15,-1 1-27 0,-1 1-48 16,-1-2-47-16,0-1-84 0,-1 0-377 0,-1 1-150 16</inkml:trace>
  <inkml:trace contextRef="#ctx0" brushRef="#br0" timeOffset="2320">516 609 1666 0,'-6'-9'-35'0,"6"9"18"16,0 0 6 0,0 0 3-16,0 0 4 0,0 0 19 0,0 0-5 15,0 0 2-15,0 0 3 0,0 0 1 0,0 0 3 0,0 0 3 0,0 0 9 16,0 0 12-1,0 0-4-15,0 0 5 0,5 21 0 16,-5-21-2-16,8 8 2 0,-2-4 0 0,0 1-2 0,1 1-4 0,-2-1-1 16,2 1 2-1,-2-1-6-15,1 1 0 0,-1 1 2 16,1-2 0-16,-2 1 0 0,0-1 1 0,0 0-7 0,0 1 4 16,-2-1 5-16,-2-5 1 0,4 10 5 15,-4-10 2-15,2 7 2 0,-2-7 0 16,0 0-4-16,-4 12-4 0,4-12-1 0,-7 6-6 15,1-3-3-15,1 1-1 0,-2-2-2 16,7-2-7-16,-15 3-13 16,9-2-22-16,6-1-27 0,-14-1-32 15,14 1-38-15,-15-2-42 0,7 0-66 0,1-1-103 16,0-1-119-16,2-1-105 0,1 0-48 16</inkml:trace>
  <inkml:trace contextRef="#ctx0" brushRef="#br0" timeOffset="2518">569 617 1429 0,'0'0'17'0,"6"-3"17"16,-6 3 3-16,0 0 4 0,8-4 3 0,-5 3 0 16,-3 1 0-16,9-4 0 0,-4 2-2 15,2-1-3-15,0 1-4 0,1 1-2 16,1-2-6-16,1 1-7 0,1-1-25 0,0 0-34 15,-1 1-65-15,1-1-90 0,0 0-346 16,-1-1-44-16</inkml:trace>
  <inkml:trace contextRef="#ctx0" brushRef="#br0" timeOffset="2998">995 232 1433 0,'0'0'-11'0,"0"0"27"15,0-8 12-15,0 8 4 0,0 0 2 16,0 0 1-16,0 0 1 0,0 0 0 16,0 0 5-16,0 0 5 0,0 0 1 0,-16 11 4 15,10-3 4-15,1 1-1 0,-1 1 1 16,-1 1 3-16,1 1-3 0,-1 0-3 0,0 0-4 15,2 0-2-15,-2-1-6 0,1 1-2 16,2-3-4-16,0-1-6 0,0 1-1 16,1-3-1-16,0 1-3 0,1-2-13 15,-1-1-19-15,3-4-19 0,-3 7-33 0,3-7-46 16,-5 3-54-16,5-3-70 0,0 0-407 16,0 0-136-16</inkml:trace>
  <inkml:trace contextRef="#ctx0" brushRef="#br0" timeOffset="3204">867 256 1622 0,'4'-6'-70'0,"-4"6"27"16,0 0 10 0,0 0 12-16,0 0 22 0,0 0 15 0,0 0 5 15,16 11 14-15,-12-6 2 0,0 1 1 0,0 1 2 0,1 2 3 16,-1-1-4-16,3 3 6 15,-2-2 3-15,-1 1-8 0,1 0 1 16,-1 1 0-16,1-3-10 0,0 1-3 0,-1 0-1 16,1-4-7-16,-1 1 0 0,0-1-1 15,0 0-1-15,-4-5-8 0,4 8-14 0,-4-8-24 0,5 3-38 16,-5-3-55-16,0 0-87 0,7-1-366 16,-7 1-74-16</inkml:trace>
  <inkml:trace contextRef="#ctx0" brushRef="#br0" timeOffset="3505">1139 215 1552 0,'0'0'-31'15,"0"0"10"-15,0 0 12 0,0 0 13 0,0 0 13 16,0 0 5-1,0 0 6-15,0 0 5 0,2 24 10 0,-2-16 2 0,1 1 2 0,-1 0 1 16,1 2 3-16,-1-1 0 0,1 1 1 16,-1-1-3-16,2-1-6 15,-2 0-2-15,0-1-4 0,0-1-4 16,0-7-3-16,0 13-1 0,0-13-3 0,0 9-2 16,0-9-18-16,0 8-23 0,0-8-29 15,0 0-37-15,0 0-41 0,0 0-41 16,0 0-58-16,0 0-319 0,0 0-44 0</inkml:trace>
  <inkml:trace contextRef="#ctx0" brushRef="#br0" timeOffset="4056">1203 239 1411 0,'0'0'-21'0,"0"0"16"0,0 0 0 0,0 0 20 16,0 0 6-1,0 0 9-15,0 0 5 0,0 0 10 16,0 0 1-16,0 0 0 0,0 0 7 15,7 18 0-15,-7-18-5 0,3 10 0 0,-1-4-3 0,0 0-4 0,1 0 1 16,-3-6-4-16,4 9 6 0,-1-3-2 0,-3-6-4 16,5 8-1-1,-1-4-1-15,-4-4-4 0,6 5-2 16,-6-5-3-16,6 4-3 0,-6-4-1 0,0 0-2 16,9-1-1-16,-9 1-2 15,0 0-5-15,8-9 0 0,-8 9-1 16,6-7-2-16,-3 0-1 0,-1 0 0 0,0 1-3 15,-1 0 0-15,1-2-1 0,-2 8 0 16,4-11-1-16,-2 6-1 0,-2 5 1 0,2-9-1 16,-2 9-1-16,3-7-2 0,-3 7 2 15,0 0-2-15,4-7 0 0,-4 7-2 0,0 0-1 16,7-2 5-16,-7 2-2 0,0 0-3 16,0 0 3-16,16 6 1 0,-16-6-2 15,8 7 3-15,-3-4-4 0,0 0 4 16,1 1-3-16,1-1 3 0,-3 1-3 15,1-2-1-15,0 1 2 0,-5-3 2 0,8 4 0 16,-8-4 5-16,8 2 3 0,-8-2-1 0,0 0-3 16,11-2 1-16,-11 2 1 0,6-4-3 15,-3 1 6-15,-3 3-6 0,3-8 5 0,-3 8-3 16,0-9 1-16,0 9 2 16,-3-10-2-16,1 5-4 0,-3 0 3 0,0 0 0 15,0 1-4-15,-2 0 3 0,-1 3-2 16,0-2-3-16,0 1 3 0,8 2-1 0,-14 0-2 15,7 0 0-15,7 0 0 0,-12 1-2 16,12-1-6-16,-9 3-16 0,9-3-18 0,-6 2-18 16,6-2-32-16,0 0-28 0,0 0-49 15,0 0-70-15,0 0-404 0,13 8-140 16</inkml:trace>
  <inkml:trace contextRef="#ctx0" brushRef="#br0" timeOffset="4384">1725 0 1699 0,'0'0'-61'16,"0"0"6"-16,0 0 19 0,0 0 11 0,0 0 8 15,0 0 17-15,-12 14 10 0,9-4 9 16,0 1 0-16,-2 3 11 0,0 7 12 15,-1 1 7-15,1 0-1 0,0 3 5 0,-2 2 0 16,1 0 3-16,-2 4 3 0,0-6-5 16,1 1-2-16,1-2 0 0,0 0-2 0,-1-3-1 15,0 0-4-15,2-4-6 0,1-4-8 16,1-1 0-16,-2-2-2 0,3-1-1 0,-1-2-5 16,0 0 2-16,1-2-6 0,-1-1-19 15,3-4-25-15,-4 6-39 16,4-6-38-16,0 0-55 0,0 0-66 15,-11-8-423-15,7 1-143 0</inkml:trace>
  <inkml:trace contextRef="#ctx0" brushRef="#br0" timeOffset="4639">1547 155 1712 0,'0'0'-42'0,"0"0"4"0,0 0 5 16,0 0 17-16,0 0 9 0,0 0 14 15,0 0 7-15,0 0 4 0,0 0 2 16,0 0 3-16,0 0 5 0,0 0 4 0,0 0 2 16,0 0 7-16,0 0 4 0,0 0 6 15,0 0 6-15,0 0 3 0,0 0 5 0,0 0-3 16,0 0-5-16,0 0-3 0,0 0-6 16,-16 3-5-16,16-3-6 0,-3-5-6 0,3 5-13 15,0 0-13-15,-3-8-21 16,3 8-22-16,0 0-27 0,0 0-35 15,6-10-41-15,-2 8-79 0,-4 2-408 0,10-2-126 16</inkml:trace>
  <inkml:trace contextRef="#ctx0" brushRef="#br0" timeOffset="4892">1806 330 1699 0,'0'0'3'0,"0"0"11"16,0 0 5-16,0 0-3 0,0 0 9 16,0 0 4-16,0 0 2 0,0 0 5 0,0 0 8 15,0 0-3-15,0 0-2 0,0 0 7 16,10-16 8-16,-10 16 7 0,3-8 4 0,-3 8-1 16,1-8-5-16,-1 8-2 0,0 0-9 15,0 0-6-15,0 0-13 0,0 0-29 16,0 0-42-1,0 0-70-15,0 0-106 0,0 0-197 0,-25 14-175 0,10-1-90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0:57.52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0 5581,'0'0'3583,"3"3"-3381,0-1-153,0 0 0,0 0 0,1 0 0,-1-1 0,0 1 0,1-1 0,-1 0 0,1 0 0,-1 0 0,1-1 0,-1 1 0,1-1 0,0 0 0,4 0 0,-5 0-223,21 1-5435</inkml:trace>
  <inkml:trace contextRef="#ctx0" brushRef="#br0" timeOffset="400.83">12 80 5905,'0'0'-186,"0"0"221,0 0 0,0 0 1,-1 0-1,1 0 0,0 0 1,0 0-1,0 1 0,-1-1 1,1 0-1,0 0 0,0 0 1,0 0-1,0 0 0,-1 1 1,1-1-1,0 0 0,0 0 1,0 0-1,0 0 1,0 1-1,-1-1 0,1 0 1,0 0-1,0 1 0,0-1 1,0 0-1,0 0 0,0 0 1,0 1-1,0-1 0,0 0 1,0 0-1,0 1 0,0-1 1,0 0-1,0 0 1,0 1-1,0-1 0,0 0 1,0 0-1,0 0 0,0 1 1,1-1-1,-1 0 0,0 0 1,12 8 148,-10-6-50,2-2-105,46-3-3833,-37 2 1772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3T03:08:52.017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92 195 915 0,'0'0'175'0,"0"0"-66"0,0 0-25 0,0 0-23 16,0 0-8-16,0 0-4 0,1-8 1 16,-1 8-9-16,0 0 9 0,0 0-10 0,0 0 2 31,0 0-3-31,0 0-2 0,0 0-1 0,0 0 1 0,0 0 3 0,0 0 4 15,0 0 1 1,0 0 4-16,0 0 4 0,0 0 0 0,0 0-2 0,0 0-1 0,0 0-3 16,0 0-2-16,0 0-5 0,0 0-3 0,-14 2-2 15,14-2 0-15,0 0-4 0,0 0-3 16,0 0-5-16,-13 3-2 16,13-3-1-16,0 0 2 0,-9-2-3 15,9 2-2-15,0 0-1 0,-7-5-3 0,7 5-1 16,-2-7-2-1,2 7-3-15,0-9-1 0,0 9-2 0,0 0 1 16,5-14-2-16,-1 9-2 0,0 1 2 16,1 0 0-16,-5 4-2 0,9-5-1 0,-9 5 0 15,9-4 0-15,-9 4 0 0,10 0 0 16,-10 0 0-16,10 5 3 0,-7-1-3 16,1 1 5-16,-1 3 2 0,-2 1 3 0,-1 0 5 15,0 1 7-15,-1 2 2 16,0-1 5-16,-2 3 6 0,-1 0 4 0,-2-1-2 0,1 0-1 15,-1 0 1-15,-1-3 2 16,0 1-4-16,0-3 0 0,1 1-2 0,-1-3-6 16,0 1-6-16,0-2 1 0,0-1-4 15,1-2 0-15,6-2-2 0,-11 3-9 16,11-3-10-16,0 0-6 0,-12-6-9 0,12 6 0 16,-5-8-1-16,5 3 2 0,0 5-1 15,2-13 2-15,2 6 0 0,0 0 0 0,1 1 1 16,1 1 3-16,-1-1 0 0,2 2 1 15,0 1 3-15,-2 0 0 0,-5 3 1 0,12-3 1 16,-6 1 0-16,-6 2-1 0,12 1 1 16,-12-1 1-16,13 2 0 0,-5-1 2 15,-8-1-1-15,13 3-2 0,-5-1 4 16,-1 0 0-16,1 0 0 0,-1-1 0 16,-7-1 0-16,13 3-1 0,-13-3 2 0,12 0 3 15,-6 0-3-15,-6 0 3 0,11-2-5 16,-11 2 6-16,9-2-2 0,-9 2 1 0,6-3 0 15,-6 3-2-15,0 0 5 0,10-2-5 16,-10 2 2-16,0 0 2 0,0 0-7 16,8 0 3-16,-8 0 0 0,0 0-2 0,0 0-2 15,6 5 3-15,-6-5 1 0,6 4 4 16,-6-4-5-16,6 5 1 0,-3-1 5 0,-3-4 5 16,8 6 1-16,-3-3 3 0,1-1-5 15,1 2 1-15,-7-4 2 0,13 2 0 16,-6-1 0-16,-7-1-3 0,13 0-2 15,-13 0 3-15,14-2-4 0,-9 0-4 0,1-1 4 16,-6 3-2-16,9-5 2 0,-6 1-1 16,-3 4 2-16,4-7-2 0,-4 7 0 15,0-7-1-15,0 7 3 0,0 0-6 0,-11-11 0 16,4 8-1-16,-2-1 0 0,0 2 2 16,-2 0-2-16,2 0 0 0,-1 1 0 0,0-1-2 15,10 2-2-15,-14 0-1 0,7 0-8 16,7 0-18-16,-11-1-20 0,6 1-29 15,5 0-24-15,0 0-22 0,0 0-35 16,-4-4-63-16,4 4-98 0,0 0-116 16,19-12-115-16,-5 7-55 0</inkml:trace>
  <inkml:trace contextRef="#ctx0" brushRef="#br0" timeOffset="300">725 0 1472 0,'0'0'22'16,"0"0"4"-16,0 0-3 0,0 0 2 0,0 0 7 16,0 0 6-16,0 0 0 0,-11 15 12 15,8-6 0-15,-4 4 8 0,-1 6 2 0,1 2 0 16,-2-1 1-16,0 5 2 0,0 5 0 16,0-5 0-16,2 1-1 0,-1 4-7 15,1-5 0-15,0-1-2 0,1-1 5 0,1-2-4 16,-1-1-7-16,4-5-5 15,-2-3-2-15,1-2-7 0,0 1-2 0,0-4-2 16,1 0-2-16,-1-1-1 0,0-1-4 16,0 0-6-16,-2-2-15 0,5-3-25 0,-7 2-24 15,7-2-26-15,-9-1-31 0,9 1-31 16,-11-9-34-16,4 0-54 0,2-2-65 16,-1-2-318-16,-1-7-107 0</inkml:trace>
  <inkml:trace contextRef="#ctx0" brushRef="#br0" timeOffset="554">534 128 1536 0,'0'0'-51'0,"0"0"3"0,0 0 16 15,8-1 11-15,-8 1 8 0,0 0 27 16,0 0 9-16,0 0 10 0,0 0 11 0,10 6 17 16,-10-6 2-16,0 0 8 0,0 9 1 15,0-9 0-15,0 0 0 0,0 0-1 0,-5 12-3 16,5-12-3-1,-6 5-8-15,6-5-4 0,-7 4-3 0,7-4-1 16,0 0-3-16,-8 1-4 0,8-1-5 0,0 0-10 16,0 0-11-16,0 0-12 0,-10-9-17 15,10 9-25-15,0 0-28 0,0 0-28 0,0 0-34 0,12-14-38 16,-6 10-63-16,2 4-365 16,0-1-95-16</inkml:trace>
  <inkml:trace contextRef="#ctx0" brushRef="#br0" timeOffset="808">760 271 1545 0,'2'6'4'0,"-2"-6"18"0,0 0 9 15,0 0 13 1,4 5 10-16,-4-5 10 0,0 0 4 0,0 0 8 0,0 0 2 0,0 0-4 16,0 0 5-16,0 0-8 0,7 3-9 0,-7-3-3 31,0 0-8-31,0 0-5 0,0 0-4 0,0 0-1 15,7-12 0-15,-7 12 0 0,2-6-2 0,-2 6-3 0,0 0-4 0,4-6-4 16,-4 6-4 0,0 0-5-16,0 0 2 0,0 0-3 15,0 0 2-15,0 0-16 0,0 0-48 0,-15 24-80 0,6-16-144 0,-1 1-197 16,0 1-193-16,-1-1-153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02:10:51.42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133 104 1088,'0'0'1544,"18"-18"-980,-17 16-438,-1-1 1,1 1-1,-1 0 0,0-1 0,0 1 0,0 0 1,0-1-1,0 1 0,0-1 0,0 1 0,-1 0 1,1-1-1,-1 1 0,-1-4 0,1 4 149,-11-14 934,9 16-1135,0 0 1,0 0-1,0 1 0,0-1 0,0 0 1,0 1-1,0 0 0,1 0 0,-1 0 0,0 0 1,0 0-1,1 0 0,-1 1 0,1 0 0,-3 1 1,-1 2 66,0 0 0,1 0 0,0 0 0,0 1 0,-7 11 0,3-2 86,1-1 0,1 1-1,0 1 1,-8 27-1,14-40-204,0 0 0,1-1 0,-1 1 0,1 0 0,-1 0 0,1-1 0,0 1 0,0 0-1,1 0 1,-1 0 0,0-1 0,1 1 0,0 0 0,-1 0 0,1-1 0,0 1 0,0-1 0,1 1 0,-1-1-1,0 1 1,1-1 0,0 0 0,-1 1 0,1-1 0,0 0 0,0 0 0,0-1 0,1 1 0,-1 0 0,0-1-1,1 1 1,-1-1 0,1 0 0,-1 1 0,1-1 0,0-1 0,4 2 0,-1 0-12,-1-1 0,1 0 1,0 0-1,0-1 1,0 0-1,0 0 0,-1 0 1,1 0-1,0-1 0,0 0 1,-1 0-1,1-1 0,0 0 1,-1 0-1,1 0 0,-1 0 1,6-5-1,-7 4-12,0 1 1,0-1-1,0 1 0,0-1 0,0-1 0,-1 1 1,1 0-1,-1-1 0,0 0 0,0 0 1,0 0-1,-1 0 0,1 0 0,-1 0 1,0-1-1,0 1 0,-1-1 0,2-7 1,-2 10 3,-10-7 13,5 10 6,0 0-1,0 1 1,1-1-1,-1 1 1,1 0-1,0 0 1,-1 0-1,1 0 1,0 0-1,0 1 1,0-1-1,1 1 1,-1 0 0,1 0-1,-1 0 1,1 0-1,0 1 1,0-1-1,0 0 1,-2 7-1,4-9 64,0 0-89,1-1 1,-1 1 0,0 0 0,1-1 0,-1 1-1,1-1 1,-1 1 0,1-1 0,0 1-1,-1-1 1,1 1 0,-1-1 0,1 0 0,0 1-1,-1-1 1,1 0 0,1 1 0,28-13-435,-29 12 380,1-2 10,1 1 0,0 0 1,0 0-1,0 0 1,0 0-1,0 0 1,5 0-1,-7 3 74,1 1 0,0-1 1,0 0-1,0 0 0,0 0 0,0 0 0,0 0 0,4 2 1,-4-4 12,10 2 87,-7-3-146,-1 0 0,1 0-1,-1-1 1,0 0 0,0 0 0,1 0 0,-1 0-1,-1 0 1,1-1 0,0 0 0,-1 0 0,1 0-1,-1 0 1,0 0 0,0-1 0,5-6-1,3-4-143,-10 13 127,-24 133 210,19-57 18,4-50-122,-1 1 0,-2-1 0,-8 42 0,10-66-137,-1 4-374,-4-10-412,-4-10-211,10 15 1232,-3-5-570,1-1 0,0 1 0,1 0 0,-1-1 0,1 1 0,0-1 0,0 0 0,1-6 0,-1 4-642,0-5-904</inkml:trace>
  <inkml:trace contextRef="#ctx0" brushRef="#br0" timeOffset="452.22">270 272 4928,'3'-10'-19,"-1"-1"0,1 0-1,1 1 1,6-14 0,-8 20 107,0 0 0,0 0 0,0 0 0,1 1 0,0 0 0,-1-1 0,1 1 1,0 0-1,1 0 0,-1 0 0,0 1 0,1-1 0,5-2 0,-8 5-56,0-1 0,-1 1 0,1 0 0,0-1 0,0 1-1,-1 0 1,1 0 0,0 0 0,0 0 0,-1 0 0,1 0 0,0 0-1,0 0 1,0 0 0,-1 0 0,1 0 0,0 1 0,0-1 0,0 0 0,-1 0-1,1 1 1,0-1 0,-1 0 0,1 1 0,0-1 0,0 2 0,1-1 71,-1 1 1,0-1 0,1 1 0,-1 0-1,0 0 1,0 0 0,0-1 0,-1 1 0,1 0-1,1 3 1,-1-1 51,-1-1 0,1 1 0,0 0 0,-1-1 0,0 1 0,0 0 0,0-1 0,0 1 0,0 0 0,-1-1 0,0 1 0,-1 4 0,1-5-174,-1 0-1,1 0 1,-1-1 0,0 1 0,0 0 0,0-1 0,0 1 0,0-1 0,-1 0 0,1 0 0,-1 0 0,0 0 0,1 0 0,-1-1 0,-5 3 0,6-3-709</inkml:trace>
  <inkml:trace contextRef="#ctx0" brushRef="#br0" timeOffset="453.22">397 256 5741,'20'2'4,"-18"-2"324,18-1 554,-7-1-4174</inkml:trace>
  <inkml:trace contextRef="#ctx0" brushRef="#br0" timeOffset="1464.57">548 165 4928,'1'-4'128,"1"0"-1,-1 0 0,1 1 0,0-1 0,0 0 0,1 1 0,-1 0 0,1 0 0,0 0 0,-1 0 0,1 0 0,1 0 0,-1 1 0,7-5 0,-5 4-13,0-1-1,0 0 1,0-1-1,0 1 1,-1-1-1,0 0 1,6-9-1,-10 14-106,1 0-1,-1 0 1,0-1 0,1 1-1,-1 0 1,0 0 0,1-1-1,-1 1 1,0 0 0,0-1-1,0 1 1,1 0-1,-1-1 1,0 1 0,0-1-1,0 1 1,0 0 0,0-1-1,1 1 1,-1 0 0,0-1-1,0 1 1,0-1 0,0 1-1,0-1 1,0 1 0,0 0-1,-1-1 1,1 1 0,0-1-1,0 1 1,0 0-1,0-1 1,0 1 0,-1 0-1,1-1 1,0 1 0,0 0-1,-1-1 1,1 1 0,0 0-1,0-1 1,-1 1 0,1 0-1,0 0 1,-1-1 0,1 1-1,0 0 1,-1 0 0,1 0-1,-1 0 1,1-1 0,0 1-1,-1 0 1,1 0-1,-1 0 1,1 0 0,0 0-1,-1 0 1,1 0 0,-1 0-1,1 0 1,0 0 0,-1 0-1,1 0 1,-1 1 0,1-1-1,-1 0 1,-31 12 241,29-10-227,0-1 0,0 1 0,0 0 0,1 1 0,-1-1 0,1 0 0,-1 1 0,1-1 0,0 1 0,0 0 0,0 0 0,0 0 0,0 0 0,1 0 0,-2 5 0,3-7 3,15 28 76,-11-26-87,0 1 1,0 0-1,0 0 1,-1 0 0,0 0-1,1 0 1,2 8-1,-5-10 2,0 0 0,-1 0 0,1 0 0,-1 1 1,0-1-1,0 0 0,0 0 0,0 1 0,0-1 0,0 0 0,-1 0 0,1 0 0,-1 1 0,1-1 0,-1 0 1,0 0-1,0 0 0,0 0 0,0 0 0,0 0 0,0 0 0,-2 1 0,-7 9 60,10-11-73,-1-1-1,1 0 1,0 1 0,0-1 0,-1 1 0,1-1 0,0 1-1,0-1 1,0 1 0,-1-1 0,1 1 0,0-1 0,0 1 0,0-1-1,0 1 1,0-1 0,0 1 0,0-1 0,0 1 0,0-1-1,0 1 1,0-1 0,1 1 0,-1-1 0,0 0 0,0 1-1,0-1 1,1 1 0,-1-1 0,0 1 0,0-1 0,1 0-1,-1 1 1,0-1 0,1 0 0,-1 1 0,1-1 0,-1 0-1,0 1 1,1-1 0,-1 0 0,1 0 0,-1 1 0,1-1 0,-1 0-1,1 0 1,-1 0 0,1 0 0,2 1-20,-1-1 0,0 0 0,1 0-1,-1 0 1,1 0 0,-1 0 0,0 0 0,1-1 0,-1 1 0,0-1 0,1 0-1,-1 0 1,0 0 0,0 0 0,0 0 0,2-1 0,35-27-647,-18 13 298,-19 14 352,1 0-1,-1 1 1,1-1-1,0 1 1,-1-1 0,1 1-1,0 0 1,0 0-1,0 1 1,0-1-1,0 1 1,4-1-1,-6 1 34,1 1 0,-1 0 0,1-1 0,-1 1 0,1 0 0,-1 0 0,0 0 0,1 0 0,-1 0 0,0 0 0,0 0 0,0 0 0,0 0 0,0 1 0,0-1 0,0 0 0,0 1 0,0-1 0,-1 1 0,1-1 0,0 1 0,-1-1 0,0 1 0,1-1 0,-1 3 0,8 13-280,-8-17 221,1 0 0,-1 0-1,1 0 1,-1 0 0,0 0 0,1 0 0,-1 0 0,1 0 0,-1 0 0,1 0 0,-1 0 0,1 0 0,-1-1 0,1 1 0,-1 0 0,0 0 0,1 0 0,-1-1 0,1 1 0,-1 0 0,0-1 0,1 1 0,-1 0 0,0-1-1,1 1 1,-1 0 0,0-1 0,1 0 0,1-1 35,6 2 366,8 1 261,-13-1-609,-1 1 0,1 0-1,-1-1 1,1 0 0,-1 1 0,1-1-1,0 0 1,-1 0 0,1-1 0,-1 1-1,1 0 1,-1-1 0,1 0 0,-1 0-1,1 1 1,-1-1 0,0-1 0,1 1-1,-1 0 1,0 0 0,0-1 0,0 1-1,0-1 1,0 0 0,0 0 0,2-2 0,16-12-209,-19 16 159,13 20 373,-14 7-6,-1 1 1,-7 39-1,0 1-57,0 16 58,8-84-334,0 0 3,0 0-1,0 1 1,0-1-1,0 0 1,0 0-1,0 0 1,0 0 0,-1 0-1,1 0 1,0 1-1,0-1 1,0 0-1,0 0 1,0 0 0,0 0-1,-1 0 1,1 0-1,0 0 1,0 0-1,0 0 1,0 0 0,0 1-1,-1-1 1,1 0-1,0 0 1,0 0-1,0 0 1,0 0 0,-1 0-1,1 0 1,0 0-1,0 0 1,0 0-1,0 0 1,-1-1 0,1 1-1,0 0 1,0 0-1,0 0 1,0 0-1,0 0 1,-1 0-1,1 0 1,0 0 0,0 0-1,0 0 1,0-1-1,0 1 1,0 0-1,0 0 1,-1 0 0,1 0-1,0 0 1,0-1-1,0 1 1,0 0-1,0 0 1,0 0 0,-2-9-62,0 0 0,0 0 1,1 0-1,0 0 0,1 0 1,0 0-1,1 0 0,-1 0 1,2 0-1,-1 0 0,5-12 1,-2 7-20,0 1 0,1 0 1,0 0-1,1 1 0,1-1 1,0 1-1,10-12 0,-17 24 86,1 0-1,-1-1 1,0 1-1,1 0 1,-1 0-1,1-1 1,-1 1-1,1 0 1,-1 0-1,1 0 1,-1 0-1,1 0 1,-1 0-1,0 0 1,1 0-1,-1 0 1,1 0-1,-1 0 1,1 0-1,-1 0 1,1 0-1,-1 0 1,1 0-1,-1 0 1,1 1-1,-1-1 1,1 0-1,-1 0 1,0 1-1,1-1 1,-1 0-1,1 0 1,-1 1-1,0-1 1,1 1-1,19 19 218,-5-6 130,-14-13-334,0 0 0,0-1 0,1 1 1,-1 0-1,0-1 0,1 1 1,-1-1-1,0 1 0,1-1 0,-1 0 1,1 0-1,-1 1 0,0-1 1,1 0-1,-1 0 0,1 0 0,-1-1 1,1 1-1,-1 0 0,1-1 1,-1 1-1,0 0 0,3-2 1,-2 0-4,1 1 0,-1-1 1,0 0-1,0 0 0,0 0 1,0-1-1,0 1 1,0 0-1,0-1 0,2-4 1,1-6-26,0 1 1,0-1-1,5-25 1,-4 11-138,0 0 0,-2-1-1,-1 0 1,-1-47 0,-3 73 117,0 1-2,1 1 33,0 0 0,0 0-1,0-1 1,0 1-1,0 0 1,0 0 0,0 0-1,0 0 1,0 0-1,0 0 1,0-1 0,0 1-1,0 0 1,0 0-1,0 0 1,0 0 0,0 0-1,-1 0 1,1 0-1,0 0 1,0-1 0,0 1-1,0 0 1,0 0-1,0 0 1,0 0 0,0 0-1,-1 0 1,1 0-1,0 0 1,0 0 0,0 0-1,0 0 1,0 0-1,0 0 1,-1 0 0,1 0-1,0 0 1,0 0-1,0 0 1,0 0 0,0 0-1,0 0 1,-1 0-1,1 0 1,0 0 0,0 0-1,0 0 1,0 0-1,0 0 1,0 1 0,0-1-1,-1 0 1,1 0-1,0 0 1,0 0 0,0 0-1,0 0 1,-4 6 25,1 0 0,0 1 0,0-1 0,0 0 0,1 1 0,-1 0-1,2-1 1,-1 1 0,1 0 0,-1 7 0,1 12 62,3 36-1,0-13-1430,0-39-2091,-1-4 730</inkml:trace>
  <inkml:trace contextRef="#ctx0" brushRef="#br0" timeOffset="1830.88">1122 271 6629,'0'0'108,"7"4"300,-1-1 692,4 0-376,-4-1-1228</inkml:trace>
  <inkml:trace contextRef="#ctx0" brushRef="#br0" timeOffset="3983.58">1125 252 5749,'0'0'-183,"0"-1"39,0 1 190,0 0 0,0 0 0,0 0 0,0-1 0,0 1 0,0 0 0,0 0 0,0 0 0,0 0 0,1-1 0,-1 1 0,0 0 0,0 0 0,0 0 0,0 0 0,0-1 0,0 1 0,1 0 1,-1 0-1,0 0 0,0 0 0,0 0 0,0 0 0,1 0 0,-1-1 0,0 1 0,0 0 0,0 0 0,0 0 0,1 0 0,-1 0 0,0 0 0,0 0 0,0 0 0,1 0 0,-1 0 0,0 0 0,0 0 0,0 0 0,1 0 0,-1 0 0,0 0 0,0 1 0,3 8 513,0 0 0,0 1 0,8 13 0,-11-21-447,0-2-95,1 0-1,-1 0 1,0 1 0,0-1 0,0 0-1,0 0 1,0 1 0,1-1 0,-1 0-1,0 0 1,0 0 0,0 0 0,1 1-1,-1-1 1,0 0 0,0 0 0,1 0-1,-1 0 1,0 0 0,0 0 0,1 0-1,-1 1 1,0-1 0,0 0 0,1 0-1,-1 0 1,0 0 0,1 0-1,-1 0 1,0 0 0,0 0 0,1 0-1,-1-1 1,0 1 0,10-6-5,-9 5-20,-1 1 0,1-1 1,0 0-1,-1 0 0,1 0 0,-1 0 0,1 1 0,-1-1 1,1 0-1,-1 0 0,1 0 0,-1 0 0,0 0 1,0 0-1,0 0 0,1 0 0,-1 0 0,0-2 0,5-16-252,-1 13 181,7-6-63,-9 11 131,1 0 0,-1 0 0,1 1 0,0-1 0,-1 1-1,1-1 1,0 1 0,-1 0 0,4 0 0,-4 0 5,1 0 14,0 1 1,1-1-1,-1 0 1,0 1-1,0 0 1,1 0-1,-1 0 1,0 0-1,5 3 1,-2 0 16,-5-3-16,0 0-1,1 0 0,-1 0 0,1 0 0,-1-1 1,1 1-1,-1 0 0,1-1 0,0 1 0,-1-1 1,1 1-1,0-1 0,-1 0 0,1 0 0,0 1 1,0-1-1,-1-1 0,4 1 0,-2-1-54,29-17-334,-32 17 403,1 1 0,0-1 1,-1 1-1,1 0 0,0-1 0,-1 1 1,1 0-1,0 0 0,-1-1 1,1 1-1,0 0 0,-1 0 1,1 0-1,0 0 0,0 0 1,-1 0-1,1 0 0,0 0 1,0 0-1,-1 0 0,1 0 1,0 0-1,-1 1 0,1-1 1,0 0-1,0 0 0,-1 1 1,1-1-1,-1 0 0,1 1 1,0 0-1,1 24 240,-3 2 42,13 73 564,-8-76-666,0 0 0,-2 0 0,-1 0 0,-2 39 0,1-62-190,0 1 0,0 0 0,-1-1 0,1 1 0,-1 0 0,1-1-1,-1 1 1,1-1 0,-1 1 0,0-1 0,0 1 0,1-1-1,-1 1 1,0-1 0,0 0 0,-2 2 0,2-3-8,1 1 1,-1-1-1,0 0 0,0 1 1,1-1-1,-1 0 1,0 0-1,0 0 0,1 1 1,-1-1-1,0 0 1,0 0-1,0 0 0,1 0 1,-1 0-1,0-1 1,0 1-1,0 0 0,1 0 1,-1 0-1,0-1 1,0 1-1,0-1 0,-2-1-12,0 1 0,1-1 0,-1 0 0,1 0 0,0-1 0,0 1 0,-1 0 0,1-1 0,1 0 0,-1 1 0,0-1 0,1 0 0,-1 0 0,-1-5 0,2 2-60,-1-1 1,1 1 0,0-1 0,1 1 0,-1-1 0,1 0 0,1 1 0,-1-1 0,1 1 0,0-1 0,1 1 0,-1-1 0,1 1 0,1 0 0,-1 0 0,6-10 0,4-3-211,1 0 0,1 1 0,23-25 0,9-11-168,-45 53 430,-17 6 149,16-5-127,-1 1 0,1-1 0,-1 0 0,1 0 0,0 1 0,-1-1 0,1 0 0,0 0 0,-1 1 1,1-1-1,0 0 0,-1 1 0,1-1 0,0 0 0,0 1 0,-1-1 0,1 1 0,0-1 0,0 1 0,0-1 1,0 0-1,0 1 0,0-1 0,-1 1 0,1-1 0,0 1 0,0-1 0,0 1 0,1-1 0,-1 0 0,0 1 1,0-1-1,0 1 0,0-1 0,0 1 0,0-1 0,1 0 0,-1 1 0,0-1 0,0 1 0,0-1 1,1 0-1,0 1 0,13 10 66,-3-10-282,1 0 1,-1 0-1,0-1 1,1-1-1,-1 0 1,1 0-1,-1-1 1,0-1-1,0 0 1,0-1-1,0 1 1,-1-2-1,1 0 1,10-7-1,-21 12 209,1 0-1,-1 0 1,0 0-1,0 0 0,0 0 1,0 0-1,1 0 1,-1 0-1,0-1 0,0 1 1,0 0-1,0 0 1,0 0-1,1 0 0,-1 0 1,0 0-1,0-1 1,0 1-1,0 0 0,0 0 1,0 0-1,0 0 1,0-1-1,0 1 0,1 0 1,-1 0-1,0 0 1,0 0-1,0-1 0,0 1 1,0 0-1,0 0 1,0 0-1,0 0 0,0-1 1,0 1-1,0 0 1,0 0-1,-1 0 1,1-1-1,0 1 0,0 0 1,0 0-1,0 0 1,0 0-1,0 0 0,0-1 1,0 1-1,0 0 1,-1 0-1,1 0 0,0 0 1,0 0-1,0 0 1,0-1-1,-1 1 0,1 0 1,0 0-1,0 0 1,0 0-1,0 0 0,-1 0 1,1 0-1,0 0 1,0 0-1,0 0 0,0 0 1,-1 0-1,-9-3 49,6 3 89,2 1-57,1-1-80,-1 1 44,0 0-1,0 0 1,0 0 0,0 0 0,0 0 0,1 0 0,-1 1 0,0-1 0,0 0 0,1 1 0,-1 0 0,1-1 0,0 1 0,-2 2-1,2-2 66,3 11 431,-1-12-517,-1 0 1,1-1-1,0 1 1,0 0-1,0 0 1,0 0-1,0 0 1,0-1-1,0 1 1,0-1-1,1 1 1,-1-1-1,0 1 1,0-1-1,0 1 1,1-1-1,-1 0 1,0 0 0,0 0-1,1 0 1,-1 0-1,0 0 1,0 0-1,1 0 1,-1 0-1,2-1 1,0 0-17,0-1 0,0 1 0,-1-1 0,1 0 0,-1 0 1,1 0-1,-1 0 0,0 0 0,1 0 0,2-5 0,2-3-65,-1 0 0,0 0 0,-1 0 0,0 0 0,4-14 0,4-34-154,-13 57 188,-1-4 3,1 5 22,0-1 0,0 1 1,0 0-1,0 0 0,0 0 0,0-1 0,0 1 0,0 0 1,0 0-1,0-1 0,0 1 0,0 0 0,0 0 0,0 0 0,0-1 1,-1 1-1,1 0 0,0 0 0,0 0 0,0-1 0,0 1 1,0 0-1,0 0 0,-1 0 0,1-1 0,0 1 0,0 0 0,0 0 1,0 0-1,-1 0 0,1 0 0,0 0 0,0-1 0,0 1 1,-1 0-1,1 0 0,-2 0 5,1 0 0,-1 1 0,1-1 0,-1 1 0,1-1 0,0 1 0,-1-1 0,1 1 0,0-1-1,-1 1 1,1 0 0,0 0 0,0 0 0,-1 0 0,1 0 0,0 0 0,0 0 0,0 0 0,1 0 0,-1 1 0,0-1 0,0 0 0,0 1 0,1-1 0,-1 2 0,-14 47-184,2-7-4463,7-32 1852</inkml:trace>
  <inkml:trace contextRef="#ctx0" brushRef="#br0" timeOffset="5099.53">428 696 6077,'2'-40'-933,"-2"39"1794,8 49-149,-8-18 385,-7 38-1,7-66-698,-1-8-608,-1-3 76,1 0-1,0 0 1,1-1-1,0 1 1,0 0-1,1-1 1,0 1-1,1 0 1,0 0-1,0 0 1,7-16-1,-4 12 43,1 1 0,0 0 0,1 1 0,0-1 0,1 1 0,0 1 0,0 0 0,13-11 0,-20 20 96,-1 0-1,1 0 1,0 0-1,0 0 1,0 0 0,0 1-1,0-1 1,0 0-1,0 1 1,0-1 0,0 1-1,0-1 1,0 1-1,0-1 1,0 1 0,1 0-1,-1 0 1,1-1-1,1 1 21,-2 0 115,1 19 171,-8-3-91,0-1 1,-14 24 0,13-27-115,0 1-1,2-1 1,-1 1-1,1 0 1,-3 16-1,8-27-90,0 0-1,-1 0 0,1 0 0,0 0 0,0 0 1,0 0-1,1 0 0,-1 0 0,0 0 0,1 0 1,-1 0-1,1 0 0,0 0 0,0 0 0,0 0 1,0 0-1,0 0 0,0 0 0,0-1 0,1 1 1,-1-1-1,0 1 0,1-1 0,-1 1 0,1-1 1,0 0-1,0 0 0,3 2 0,-4-2 50,23-13-5,-14 3-41,25-20-33,-33 28 23,0 0-1,0 0 1,-1 0 0,1 1 0,0-1 0,0 1 0,0-1 0,0 1 0,0-1 0,0 1 0,0 0 0,0 0 0,0 0-1,0 0 1,0 0 0,0 1 0,3 0 0,-4-1 12,0 1-1,0-1 1,0 1 0,0-1-1,0 1 1,0-1 0,0 1-1,-1 0 1,1-1 0,0 1-1,0 0 1,-1 0 0,1-1-1,0 1 1,-1 0 0,1 0-1,-1 0 1,1 0-1,-1 0 1,0 0 0,1 0-1,-1 0 1,0 0 0,1 0-1,-1 0 1,0 0 0,0 0-1,0 0 1,0 0 0,0 0-1,0 0 1,-1 2 0,1 1 101,0-3-6,-12 28 400,10-27-612,0-1 0,1 0 0,-1 1 0,0-1 0,0 0 0,0 0 0,0 0 0,0 0 0,0 0 0,0 0 0,0-1 0,0 1 0,0-1 0,0 1 0,-1-1 0,1 0 0,0 0 0,-3 0-1,3 0-593,-5-7-2624</inkml:trace>
  <inkml:trace contextRef="#ctx0" brushRef="#br0" timeOffset="5545.67">725 687 6297,'0'0'23,"0"0"1,1 0-1,-1-1 1,0 1 0,0 0-1,0 0 1,0 0-1,1 0 1,-1-1 0,0 1-1,0 0 1,0 0-1,1 0 1,-1 0 0,0 0-1,0 0 1,1 0-1,-1 0 1,0-1-1,0 1 1,0 0 0,1 0-1,-1 0 1,0 0-1,0 0 1,1 0 0,-1 0-1,0 0 1,0 1-1,1-1 1,-1 0 0,0 0-1,0 0 1,0 0-1,1 0 1,-1 0 0,0 0-1,0 0 1,0 1-1,1-1 1,-1 0 0,0 0-1,0 0 1,0 0-1,0 1 1,1-1 0,-1 0-1,0 0 1,0 0-1,0 1 1,0-1 0,0 0-1,0 1 1,5 22 1202,-3 37 416,-2-52-1527,0-6-53,2 11-346,-1-7-2747</inkml:trace>
  <inkml:trace contextRef="#ctx0" brushRef="#br0" timeOffset="6040.36">834 721 6829,'4'-5'1051,"-4"5"-982,-1 4 47,0-1-1,0 1 0,0-1 0,0 1 1,1-1-1,-1 1 0,1-1 0,0 1 1,0 0-1,0-1 0,1 1 0,-1-1 1,1 1-1,1 3 0,-2-6 13,2 1-49,-1 0 1,0-1-1,1 1 1,-1-1-1,1 1 1,0-1 0,-1 0-1,1 0 1,0 0-1,3 2 1,-2-5-76,0 0 0,0-1 0,0 1 0,-1-1 0,1 1 0,-1-1 0,0 0 0,0 0 0,0 0 0,0 0 0,2-6 0,-1 3-22,0 1 0,0 0 1,0 0-1,1 0 1,-1 1-1,6-6 1,-5 4 9,-3 5 8,-1 1-1,1-1 0,0 1 0,0-1 1,-1 1-1,1-1 0,0 1 1,0-1-1,0 1 0,0 0 1,0-1-1,-1 1 0,1 0 0,0 0 1,0 0-1,0 0 0,0 0 1,2 0-1,-2 0 4,0 1-1,0-1 1,-1 0-1,1 1 1,0-1 0,0 1-1,0-1 1,-1 1-1,1 0 1,0-1 0,-1 1-1,1 0 1,0-1-1,-1 1 1,1 0 0,-1 0-1,1 0 1,-1-1-1,0 1 1,1 0 0,-1 0-1,1 1 1,6 28 70,-2-9 45,-5-20-91,1 0-12,0 0 1,0 0-1,0-1 0,0 1 0,-1 0 1,1-1-1,0 1 0,0-1 0,0 1 1,0-1-1,0 1 0,0-1 0,1 0 1,-1 0-1,0 1 0,0-1 1,0 0-1,0 0 0,0 0 0,0 0 1,0 0-1,0 0 0,1-1 0,-1 1 1,0 0-1,0-1 0,0 1 1,0 0-1,1-2 0,0 2 11,-1-1-1,1 0 1,-1 0-1,1-1 1,-1 1 0,1 0-1,-1 0 1,0-1-1,0 1 1,0-1 0,0 1-1,0-1 1,0 0-1,0 1 1,0-1 0,-1 0-1,1 1 1,0-1-1,-1 0 1,0 0 0,1 0-1,-1 1 1,0-1-1,0 0 1,0 0 0,0 0-1,0 0 1,-1 1-1,1-1 1,0 0 0,-1 0-1,-1-2 1,1 1-112,0 1 0,-1-1 0,1 0 0,-1 1 0,0 0 0,0-1 0,0 1 0,0 0 0,0 0 0,0 0 0,-1 0 0,1 0 0,-1 1 0,1-1 0,-1 1 0,1-1 0,-1 1 0,0 0 0,-5-1 0,-34-3-5546,25 5 2674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02:11:00.22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63 128 6173,'0'0'572,"-1"5"-526,-6 124 669,6-72-4473</inkml:trace>
  <inkml:trace contextRef="#ctx0" brushRef="#br0" timeOffset="1195.58">9 139 5016,'-7'-26'-336,"6"22"396,1 0-1,0 0 1,0 0-1,0 0 0,0-1 1,0 1-1,1 0 0,0 0 1,0 0-1,0 0 0,1 0 1,-1 1-1,1-1 0,0 0 1,0 1-1,0-1 1,0 1-1,1-1 0,-1 1 1,1 0-1,0 0 0,0 0 1,0 1-1,0-1 0,1 1 1,-1-1-1,1 1 0,-1 0 1,1 1-1,0-1 1,0 1-1,-1-1 0,7 0 1,-8 1-43,1 0 0,-1 0 0,0 1 0,1-1 0,-1 1 0,0 0 0,1 0 0,-1 0 0,0 0 0,1 0 0,-1 0 1,1 0-1,-1 1 0,0-1 0,1 1 0,-1 0 0,0 0 0,0-1 0,0 1 0,0 1 0,1-1 0,-1 0 0,-1 1 1,1-1-1,0 1 0,0-1 0,0 1 0,-1 0 0,1 0 0,-1-1 0,0 1 0,1 0 0,-1 1 0,0-1 0,0 0 0,0 0 1,-1 0-1,1 1 0,0-1 0,-1 0 0,1 1 0,-1-1 0,0 0 0,0 1 0,0-1 0,0 4 0,0-2 36,-1 1 0,1 0-1,-1-1 1,0 1 0,0-1-1,0 1 1,0-1 0,-1 0-1,0 1 1,0-1 0,0 0-1,0 0 1,-6 6 0,0-1 169,0 0 1,-1 0 0,-17 11 0,12-8-165,13-12-60,0 2 7,1-1-1,-1 1 0,1-1 1,0 1-1,-1-1 0,1 1 1,0-1-1,0 0 0,0 1 1,0-1-1,0 1 0,1 2 1,3 4 8,1 1 1,0 0 0,0-1-1,1 0 1,11 12-1,-14-17-7,0 0 0,0 0 1,1 0-1,-1 0 0,1 0 0,0-1 0,0 0 0,0 0 0,0 0 0,0 0 0,0-1 0,0 1 0,0-1 0,1 0 0,-1 0 0,6 0 0,-8-1-44,0 0 0,-1 0 0,1 0 0,0 0 0,0 0 0,-1-1 1,1 1-1,0-1 0,-1 1 0,1-1 0,0 1 0,-1-1 0,1 0 0,-1 0 0,1 0 0,-1 0 0,1 0 1,-1 0-1,0 0 0,1 0 0,-1 0 0,0-1 0,0 1 0,0-1 0,0 1 0,0-1 0,0 1 1,-1-1-1,1 1 0,0-1 0,-1 0 0,1 1 0,0-4 0,-1 4-45,-1-1-134,0 1 208,0 0 0,-1 0 0,1 0 0,0 0 0,-1 0-1,1 0 1,0 0 0,-1 0 0,1 0 0,-1 1 0,1-1 0,-3 0-1,3 1 18,0 0-1,0 0 1,0 0 0,0 0-1,0 0 1,0 0-1,0 0 1,0 0-1,0 0 1,0 1-1,0-1 1,0 0 0,0 1-1,0-1 1,1 1-1,-1-1 1,0 1-1,0-1 1,0 1-1,0-1 1,1 1-1,-1 0 1,0 0 0,1-1-1,-1 1 1,0 0-1,0 1 1,1 0 92,0-1-78,1 1 0,-1 0 1,1-1-1,-1 1 0,1 0 0,0-1 1,0 1-1,0-1 0,0 1 0,0-1 1,0 0-1,0 1 0,1-1 0,-1 0 1,0 0-1,1 0 0,-1 0 1,1 0-1,1 1 0,1-1-16,0 1 0,-1-1 0,1 0 0,0-1 1,0 1-1,0-1 0,0 0 0,0 0 0,0 0 0,0 0 0,0-1 0,0 1 0,-1-1 0,1 0 0,0 0 0,0-1 1,-1 1-1,1-1 0,0 0 0,-1 1 0,0-2 0,1 1 0,-1 0 0,0-1 0,0 1 0,0-1 0,-1 0 1,1 0-1,-1 0 0,1 0 0,-1-1 0,0 1 0,2-6 0,2-3-130,-1 0-1,0-1 1,-1 1-1,-1-1 1,0 0-1,0 0 1,-1-1-1,0-23 1,-1 17 33,0 15 70,-1 0-1,1 0 1,-1 0 0,0 0-1,-1 0 1,1 1 0,-1-1-1,0 0 1,0 0 0,-3-7-1,4 12 24,0 0-1,0 0 0,0 0 1,0-1-1,0 1 1,0 0-1,0 0 0,0 0 1,-1 0-1,1 0 0,0 0 1,0 0-1,0-1 0,0 1 1,0 0-1,0 0 1,0 0-1,0 0 0,-1 0 1,1 0-1,0 0 0,0 0 1,0 0-1,0 0 1,0 0-1,0-1 0,-1 1 1,1 0-1,0 0 0,0 0 1,0 0-1,0 0 0,0 0 1,-1 0-1,1 0 1,0 0-1,0 0 0,0 0 1,0 1-1,0-1 0,0 0 1,-1 0-1,1 0 1,0 0-1,0 0 0,0 0 1,0 0-1,0 0 0,0 0 1,-1 0-1,-6 10 22,-5 14 44,7-2 70,0 0 1,2 1 0,1-1-1,0 1 1,2 0-1,4 37 1,-3-56-364,1 1 1,-1-1-1,1 0 0,1 0 1,-1 1-1,0-1 0,1-1 1,0 1-1,4 4 0</inkml:trace>
  <inkml:trace contextRef="#ctx0" brushRef="#br0" timeOffset="2436.01">295 223 5693,'0'0'-7,"0"0"0,-1-1 0,1 1 0,0 0 1,0 0-1,0 0 0,-1 0 0,1-1 0,0 1 1,0 0-1,0 0 0,0 0 0,0-1 0,-1 1 1,1 0-1,0 0 0,0-1 0,0 1 1,0 0-1,0 0 0,0-1 0,0 1 0,0 0 1,0 0-1,0-1 0,0 1 0,0 0 0,0 0 1,0-1-1,0 1 0,0 0 0,0 0 0,0 0 1,0-1-1,1 1 0,-1 0 0,0-1 0,11-3 133,1 0 0,0 1 0,0 0 0,-1 1-1,2 1 1,20-1 0,-15 0-157,-12 1-48,-5 1 36,0-1-1,0 1 0,0 0 0,0 0 0,0-1 1,0 1-1,0 0 0,0 0 0,0 0 0,0 0 1,0 0-1,0 0 0,0 0 0,0 1 1,0-1-1,0 0 0,0 1 0,0-1 0,0 0 1,0 1-1,0-1 0,0 1 0,1 1 0,-1-1 208,-9 27 550,7-24-579,1 1 1,-1-1-1,1 1 0,0-1 1,1 1-1,-1-1 0,1 1 1,-1-1-1,3 6 0,-3-8-104,1-1 0,-1 1 0,1-1 0,0 1 0,-1-1 0,1 0 0,0 1 0,0-1 0,0 0 0,0 1 0,0-1 0,0 0 0,0 0 0,0 0 1,0 0-1,1 0 0,-1 0 0,0 0 0,1 0 0,-1-1 0,1 1 0,-1-1 0,1 1 0,-1-1 0,1 1 0,-1-1 0,1 0 0,2 1 0,-3-1-43,1 0-9,-1 0 1,0 0-1,0 0 1,1 0-1,-1 0 0,0 0 1,0-1-1,0 1 1,1 0-1,-1-1 1,0 1-1,0-1 1,0 1-1,0-1 0,0 1 1,0-1-1,0 0 1,0 0-1,0 1 1,0-1-1,0 0 1,0 0-1,1-1 0,19-25-732,-5-6 171,-16 32 557,1-2 10,-1-1-37,0 5 1255,0 1-1207,0 0 32,0 0 1,-1 1 0,1-1-1,0 0 1,0 0-1,0 0 1,1 0 0,-1 0-1,0 0 1,1 0-1,-1 0 1,1 0 0,0 0-1,0 0 1,0 0-1,0 0 1,0 0 0,0-1-1,0 1 1,1 0-1,-1-1 1,0 1 0,1-1-1,-1 1 1,1-1-1,0 0 1,0 0 0,-1 0-1,1 0 1,0 0-1,0 0 1,0 0 0,0 0-1,0-1 1,0 1-1,0-1 1,0 0 0,4 1-1,-5-1-41,1-1 0,0 1 1,-1-1-1,1 1 0,-1-1 0,1 0 0,-1 1 1,1-1-1,-1 0 0,1 0 0,-1 0 0,1 0 0,-1 0 1,0 0-1,0 0 0,0-1 0,0 1 0,2-2 1,0-1-22,-2 3 5,-1 0 39,1 1-2,-1-1 0,0 1 0,0-1 0,1 1 0,-1-1 0,1 1 0,-1-1 0,0 1 0,1-1 0,-1 1 0,1-1 0,-1 1 0,1 0 0,0-1 0,-1 1 0,1 0 0,-1 0 0,1-1 0,-1 1 0,1 0-1,0 0 1,0 2 24,0 0-1,0 0 0,-1 1 1,1-1-1,1 0 0,-1 0 1,0 0-1,0 0 0,1 0 1,-1-1-1,1 1 0,0 0 1,-1-1-1,1 1 0,0-1 1,0 1-1,0-1 0,0 0 1,0 0-1,4 2 1,-4-3-2,20-10-355,-19 8 296,-1 1 0,0 0-1,0-1 1,0 1-1,0 0 1,1 0-1,-1 1 1,1-1-1,-1 0 1,0 1-1,1-1 1,3 1-1,-4 0 76,21 23 382,-22-23-472,0-1-1,1 1 1,-1-1-1,0 1 0,0-1 1,0 1-1,0-1 1,0 0-1,0 1 1,0-1-1,0 0 1,0 0-1,-1 0 0,1 0 1,0 0-1,0-1 1,14-11 77,-13 12 29,4 0 140,0 1 1,0-1-1,1 1 0,-1 1 0,12 1 1,11-3-2,-17 0-5864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02:11:04.36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25 132 5296,'0'0'-250,"1"-6"-267,-1 5 712,0 5 982,-8 146 2141,8-150-3308,0 0 0,0 0 0,0 1 1,0-1-1,0 0 0,0 0 0,0 0 0,0 0 1,0 0-1,0 1 0,0-1 0,0 0 0,0 0 1,0 0-1,-1 0 0,1 0 0,0 0 0,0 1 1,0-1-1,0 0 0,0 0 0,0 0 0,-1 0 1,1 0-1,0 0 0,0 0 0,0 0 0,0 0 0,0 0 1,-1 0-1,1 0 0,0 0 0,0 0 0,0 0 1,0 0-1,0 0 0,-1 0 0,1 0 0,0 0 1,0 0-1,0 0 0,0 0 0,-1 0 0,1 0 1,0 0-1,0 0 0,0 0 0,0 0 0,0 0 1,0-1-1,-1 1 0,1 0 0,0 0 0,0 0 1,-3-8-47,1 1 1,0-1-1,1 0 0,0 0 1,0 1-1,0-1 1,1 0-1,0 0 1,1 0-1,-1 0 1,2 0-1,-1 0 1,1 1-1,3-10 1,2-4-87,0 1 0,2 0 1,0 0-1,14-22 0,-21 39 107,0 0-1,0 0 1,0 0 0,1 1-1,-1-1 1,1 0-1,0 1 1,0 0 0,0 0-1,3-3 1,-4 4 1,1 3 14,-1-1 6,0 0 0,0 0 0,0 0 0,0 1 0,0-1-1,0 0 1,0 1 0,-1 0 0,1-1 0,-1 1-1,1 0 1,-1 0 0,1 0 0,-1 0 0,0 0 0,0 0-1,0 0 1,0 1 0,0 3 0,0-1 32,0 0 0,0 1 1,-1-1-1,0 0 0,0 1 0,-1-1 0,0 0 1,-1 9-1,-2-1 55,0 0 0,-1-1 0,0 1 0,-1-1 0,0 0 0,-12 16 0,17-25-71,-1-1-1,1 1 1,0 0 0,0 0 0,0 0 0,0-1-1,0 1 1,1 0 0,-1 0 0,1 0-1,0 5 1,0-6 14,26 14 172,-21-16-209,0 0 0,1-1 0,-1 0 0,0 0 0,1 0 0,-1-1 0,0 0 0,0 0 0,0 0 0,0 0 0,-1-1 0,1 0 0,-1 0-1,1 0 1,-1-1 0,6-6 0,32-20-214,-41 29 204,1 3-16,-1-2 28,0 1 0,0-1-1,0 1 1,0-1 0,-1 1 0,1-1 0,0 1 0,0-1-1,-1 1 1,1 0 0,0-1 0,-1 1 0,1 0-1,0 0 1,-1-1 0,1 1 0,-1 0 0,0 0 0,1 0-1,-1 0 1,0 0 0,1 0 0,-1 0 0,0-1 0,0 1-1,0 0 1,0 0 0,0 0 0,0 0 0,0 0 0,0 0-1,-1 2 1,1 0 4,-1-1 8,1 1 0,0-1 0,-1 0 0,1 0 1,-1 0-1,0 0 0,1 0 0,-1 0 0,0 0 0,0 0 0,0 0 1,-1 0-1,1 0 0,0-1 0,-1 1 0,1 0 0,-1-1 0,0 1 1,1-1-1,-1 0 0,0 1 0,0-1 0,0 0 0,0 0 0,0 0 0,-3 0 1,4-1-34,0 0-286,-1 0 181,1 0 0,-1-1 0,1 1 0,-1 0 0,1-1 0,0 0 0,-1 1 0,1-1-1,0 0 1,0 0 0,-1 1 0,1-1 0,0 0 0,0 0 0,0 0 0,0 0 0,0-1 0,0 1 0,0 0 0,0-2 0,-2-10-3370,3 7 1610</inkml:trace>
  <inkml:trace contextRef="#ctx0" brushRef="#br0" timeOffset="372.78">299 105 4960,'0'0'-172,"0"0"172,0 0 0,0 0 0,0-1 0,0 1 0,1 0 0,-1 0 0,0 0 0,0-1 0,0 1 0,1 0 0,-1 0 0,0 0 0,0 0 0,1-1 0,-1 1 0,0 0-1,0 0 1,1 0 0,-1 0 0,0 0 0,1 0 0,-1 0 0,0 0 0,0 0 0,1 0 0,-1 0 0,0 0 0,1 0 0,-1 0 0,0 0 0,0 0 0,1 0 0,-1 0-1,1 1 1,0 1 119,1 1-1,-1 0 0,1 0 0,-1 0 1,0 0-1,0 0 0,-1 0 0,1 0 1,0 0-1,-1 0 0,0 0 0,0 5 1,-3 49 1218,1-19-5320</inkml:trace>
  <inkml:trace contextRef="#ctx0" brushRef="#br0" timeOffset="769.09">408 101 4820,'0'0'-95,"3"-4"-136,-3 2 541,-1 5 1604,-3 6-1671,0 1 1,0-1-1,1 0 0,0 1 1,-2 16-1,4-22-182,1 0 1,0 0-1,-1 0 0,2 0 1,-1 1-1,0-1 1,1 0-1,0 0 0,0 0 1,0 0-1,0 0 1,1 0-1,-1-1 0,1 1 1,0 0-1,0-1 0,4 6 1,-5-9-57,0 1 0,0-1 0,0 1 0,0-1 0,0 0 1,0 0-1,0 1 0,0-1 0,0 0 0,0 0 0,0 0 0,0 0 0,0 0 0,0 0 1,0 0-1,0-1 0,0 1 0,0 0 0,0-1 0,-1 1 0,1 0 0,0-1 1,0 1-1,0-1 0,0 1 0,0-1 0,-1 1 0,1-1 0,0 0 0,-1 0 0,1 1 1,0-1-1,-1 0 0,1 0 0,-1 0 0,1 1 0,-1-1 0,1 0 0,-1 0 0,0 0 1,1 0-1,-1 0 0,0 0 0,0 0 0,0-2 0,0-4-10,-1 6 4,1 0 0,-1 0 0,1 0 0,-1 0 0,0 0 1,1 0-1,-1 0 0,0 0 0,0 1 0,0-1 0,1 0 0,-1 1 0,0-1 0,0 0 0,0 1 1,0-1-1,0 1 0,0 0 0,0-1 0,0 1 0,0 0 0,-1 0 0,1-1 0,-1 1 1,-24-3-785,-6 6-3295,22-2 1310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02:11:21.06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45 51 5501,'0'0'-313,"-37"-15"987,37 14-655,-1 1-1,1 0 1,-1-1 0,1 1 0,-1-1 0,1 1-1,-1 0 1,1-1 0,-1 0 0,1 1 0,0-1-1,-1 1 1,1-1 0,0 1 0,0-1-1,-1 0 1,1 1 0,0-1 0,0 1 0,0-1-1,0 0 1,0 1 0,0-1 0,0 0 0,0 1-1,0-1 1,0 0 0,0 1 0,0-1-1,0 1 1,1-1 0,-1 0 0,0 1 0,0-1-1,1 1 1,-1-1 0,0 1 0,1-1 0,0 0-1,0-1-6,1 1 0,0 0 0,0 0 0,-1 0 0,1 0 0,0 0 0,0 0 0,0 0 0,0 0 0,0 1 0,3-1 0,-3 0-4,2 1-2,-1 0 0,0 0 0,1 1 0,-1-1 0,0 1 0,1-1 0,-1 1 1,0 0-1,0 1 0,1-1 0,4 3 0,-6-2-3,0 0 0,0 1-1,0-1 1,0 0 0,-1 1 0,1-1 0,-1 0 0,0 1 0,0 0-1,1-1 1,-2 1 0,1 0 0,0 0 0,0 3 0,-1-5 17,0 4-5,-1-1 0,0 0 0,-1 1 0,1-1 1,-1 0-1,-2 5 0,-32 26 166,4-6 74,32-28-220,-4 8 105,3-9-120,0 1-1,1 0 1,-1-1-1,1 1 1,-1 0-1,1 0 1,0-1-1,-1 1 1,1 0-1,0 0 1,0 0 0,-1-1-1,1 1 1,0 0-1,0 0 1,0 0-1,0 0 1,0 0-1,0 0 1,0-1 0,1 3-1,17 36 549,-17-38-552,8 14-4871</inkml:trace>
  <inkml:trace contextRef="#ctx0" brushRef="#br0" timeOffset="429.22">30 349 4908,'0'0'-122,"-1"19"-615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02:11:16.99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47 50 2052,'0'0'1060,"0"4"-905,-6 74 1398,5-49-708,-2 1 0,-1-1 1,-8 33-1,12-60-767,-4 6 96,4-7-169,1-1 0,-1 0 0,0 0 0,0 0 0,0 0 1,0 0-1,0 1 0,0-1 0,0 0 0,0 0 0,0 0 0,0 0 0,0 0 0,0 0 0,0 1 0,-1-1 0,1 0 0,0 0 0,0 0 0,0 0 1,0 0-1,0 0 0,0 1 0,0-1 0,0 0 0,0 0 0,0 0 0,0 0 0,-1 0 0,1 0 0,0 0 0,0 0 0,0 0 0,0 1 0,0-1 1,0 0-1,-1 0 0,1 0 0,0 0 0,0 0 0,0 0 0,0 0 0,0 0 0,0 0 0,-1 0 0,1 0 0,0 0 0,0 0 0,0 0 0,0 0 0,0 0 1,-1 0-1,1 0 0,0 0 0,0-1 0,0 1 0,0 0 0,0 0 0,0 0 0,0 0 0,-1 0 0,1 0 0,0 0 0,0 0 0,0-1 0,-3-10-34,0 0-1,1-1 1,1 1-1,-1-1 0,2 0 1,0 1-1,0-1 0,1 0 1,5-20-1,-4 18-3,2 0 0,-1 0 0,2 0 0,0 1-1,0 0 1,2 0 0,14-24 0,-20 35 32,1 0-1,-1 0 1,1 0-1,-1 1 1,1-1-1,0 0 1,0 1-1,0-1 1,0 1-1,0 0 1,0-1-1,0 1 1,0 0-1,0 0 1,1 1-1,-1-1 1,0 0-1,1 1 1,-1-1-1,0 1 1,1 0-1,-1 0 1,5 0-1,-6 0 8,0 1 0,0-1 0,1 0 0,-1 1 0,0-1 0,0 1 0,0 0 0,0-1 0,0 1 0,0 0 0,0 0 0,0-1 0,0 1 0,0 0 0,0 0 0,0 0 0,-1 0 0,1 0 0,0 1 0,-1-1 0,1 0 0,-1 0 0,1 0 0,-1 0 0,0 1 0,1-1 0,-1 0 0,0 2 0,-5 27 151,4-26-147,-23 55 215,20-51-187,0 0 1,1 0-1,-1 0 1,2 0-1,-1 0 1,1 0-1,0 1 1,1-1-1,0 1 1,0 0-1,1 8 1,0-16-31,0 0 1,0-1 0,0 1 0,0 0 0,0 0 0,0 0 0,1 0 0,-1 0 0,0 0 0,0 0 0,1-1 0,-1 1 0,0 0 0,1 0 0,-1 0 0,1-1 0,-1 1 0,1 0 0,-1-1 0,1 1 0,0 0 0,-1-1 0,1 1 0,0-1 0,0 1 0,-1-1 0,1 1 0,0-1 0,0 1 0,0-1 0,-1 0 0,1 1 0,0-1 0,0 0 0,0 0 0,0 0 0,0 0 0,0 0 0,-1 0 0,1 0 0,0 0 0,0 0 0,0 0 0,0 0 0,0-1 0,0 1 0,0 0 0,-1-1 0,1 1 0,0 0 0,0-1 0,-1 1 0,2-2 0,3 0-6,-1-1 0,0 1 1,-1-1-1,1 0 0,0 0 0,-1 0 1,6-8-1,-7 9-5,-1-1-1,0 1 1,1 0 0,0 0-1,-1 0 1,1 0 0,0 0 0,0 0-1,0 1 1,1-1 0,-1 0-1,4-1 1,-5 3 2,-1-1 0,1 1-1,0 0 1,0 0-1,0 0 1,0 0 0,0-1-1,0 1 1,0 0 0,0 1-1,0-1 1,-1 0 0,1 0-1,0 0 1,0 0 0,0 1-1,0-1 1,0 1 0,-1-1-1,1 0 1,0 1-1,0-1 1,0 2 0,1-1 4,0 1 0,-1 0 0,0 0-1,1-1 1,-1 1 0,0 0 0,0 0 0,0 0 0,0 0 0,-1 0 0,1 1 0,0-1 0,-1 0 0,0 0-1,1 0 1,-1 1 0,0-1 0,0 0 0,0 0 0,-1 4 0,1-4 3,0 0 1,0-1 0,-1 1-1,1 0 1,0-1-1,-1 1 1,1 0 0,-1-1-1,0 1 1,1-1-1,-1 1 1,0-1-1,0 1 1,0-1 0,0 0-1,0 1 1,0-1-1,-1 0 1,1 0-1,0 0 1,-1 0 0,1 0-1,-1 0 1,1 0-1,-1 0 1,1-1 0,-1 1-1,1-1 1,-4 2-1,4-2 5,-14-2-208,6 0 150,0-5-5472,10 2 3122</inkml:trace>
  <inkml:trace contextRef="#ctx0" brushRef="#br0" timeOffset="416.38">307 77 5577,'0'0'-297,"0"0"49,0 0 246,0-1 0,0 1 0,0 0 1,0 0-1,0 0 0,0 0 0,0 0 1,0 0-1,0-1 0,0 1 1,0 0-1,1 0 0,-1 0 0,0 0 1,0 0-1,0 0 0,0 0 0,0-1 1,0 1-1,1 0 0,-1 0 0,0 0 1,0 0-1,0 0 0,0 0 0,0 0 1,1 0-1,-1 0 0,0 0 1,0 0-1,0 0 0,0 0 0,0 0 1,1 0-1,-1 0 0,0 0 0,0 0 1,0 0-1,0 0 0,0 0 0,1 0 1,-1 1-1,0-1 0,0 0 0,0 0 1,0 0-1,0 0 0,0 0 1,1 0-1,-1 0 0,0 0 0,0 1 1,0-1-1,0 0 0,0 0 0,0 0 1,0 0-1,0 1 0,2 22 803,-1 0-1,-3 35 1,0 19-474,4-74-803</inkml:trace>
  <inkml:trace contextRef="#ctx0" brushRef="#br0" timeOffset="896.59">398 151 5288,'0'0'-218,"-2"3"14,0 3 368,0-1 0,0 0 0,0 1-1,1-1 1,0 1 0,0-1 0,0 1 0,1 0 0,0-1 0,0 1 0,0 0 0,1-1 0,0 1 0,0-1-1,0 1 1,1-1 0,0 1 0,3 7 0,-4-12 5,9 4 497,-8-5-641,0 0 0,-1-1 0,1 1 0,-1-1 0,1 1 0,-1-1 0,1 1 0,-1-1 0,1 0 0,-1 0 0,0 0 0,1 0 0,-1 0 0,0 0 0,0 0 0,0 0 0,0 0 0,0 0 0,0-1 0,1-1 0,0-1 1,0 1 0,0-1 0,-1 0 0,1 0 0,-1 0 0,0-1 0,0-7 1,0 5-16,0-1 1,-1 1-1,-1-1 1,1 1-1,-1-1 1,0 1-1,-1 0 1,-4-14-1,4 16-2,-1 1-1,1 0 1,-1 0-1,0 0 1,0 1-1,-1-1 1,-4-4-1,-7 2-5440</inkml:trace>
  <inkml:trace contextRef="#ctx0" brushRef="#br0" timeOffset="1622.46">575 156 5789,'0'0'-201,"-3"3"47,-1 0 247,1 1 0,0-1 0,1 1 0,-1 0 0,1 0 0,-1 0 0,1 0 0,0 0 0,1 0-1,-1 0 1,1 1 0,0-1 0,0 1 0,0-1 0,0 1 0,1-1 0,0 1 0,0-1 0,0 1 0,0-1 0,1 1 0,1 5 0,-2-10-82,0 1 1,0-1-1,0 1 1,0-1-1,1 1 0,-1-1 1,0 1-1,0-1 1,0 1-1,1-1 0,-1 1 1,0-1-1,0 0 1,1 1-1,-1-1 0,1 1 1,-1-1-1,0 0 1,1 1-1,-1-1 0,1 0 1,-1 1-1,0-1 1,1 0-1,-1 0 0,1 1 1,-1-1-1,1 0 1,-1 0-1,1 0 0,0 0 1,-1 0-1,1 0 1,-1 0-1,1 0 0,-1 0 1,1 0-1,-1 0 1,1 0-1,-1 0 0,1 0 1,-1 0-1,1-1 1,-1 1-1,1 0 0,-1 0 1,1-1-1,-1 1 1,1 0-1,-1-1 0,0 1 1,1 0-1,-1-1 1,0 1-1,1 0 0,-1-1 1,0 1-1,1-1 1,-1 0-1,20-26-6,12-41-263,-32 67 246,1-5 6,4 5-3,8 11-45,-9-7 64,-1 1-1,0-1 1,0 1 0,0 0 0,-1 0-1,1 0 1,-1 0 0,3 8-1,8 10 208,-12-21-177,9 2 120,-8-4-159,-1 0 0,1 0 1,0 0-1,-1 0 0,0 0 0,1 0 0,-1-1 0,0 1 1,1 0-1,-1-1 0,0 1 0,0-1 0,0 0 0,0 1 1,-1-1-1,1 0 0,0 0 0,-1 1 0,1-1 0,-1 0 1,1 0-1,-1 0 0,0 0 0,0 0 0,0 1 0,0-1 1,0 0-1,0 0 0,-1 0 0,1 0 0,-1 0 0,1 1 1,-1-1-1,0 0 0,1 0 0,-1 1 0,0-1 0,0 1 1,-2-3-1,1 1-8,0 1 1,0-1 0,0 0-1,0 1 1,-1 0 0,1-1-1,-6-2 1,7 4-3,0 1-60,0-1 0,0 1 0,0 0 0,0 0 0,0 0 0,0 0 0,0 0 0,0 0 0,0 0 0,0 0 0,0 0 0,0 1 0,0-1 0,0 0 0,0 0 0,0 1 0,0-1 0,0 1 0,0-1 0,0 1-1,0-1 1,1 1 0,-1 0 0,-1 0 0,1 6-2660</inkml:trace>
  <inkml:trace contextRef="#ctx0" brushRef="#br0" timeOffset="2543.59">807 164 5404,'0'0'-181,"-3"4"186,0 0 111,1-1 0,0 1 0,0 1 0,0-1 0,0 0 0,1 1 0,-1-1 0,1 0-1,0 1 1,1 0 0,-1-1 0,1 1 0,0-1 0,0 1 0,1 5 0,-1-9 11,0 0-33,0 0-70,0-1 1,0 1-1,0 0 1,1-1-1,-1 1 1,0-1-1,0 1 1,1 0-1,-1-1 1,0 1-1,0-1 1,1 1-1,-1-1 1,1 1-1,-1-1 1,0 1 0,1-1-1,-1 0 1,1 1-1,-1-1 1,1 0-1,0 1 1,-1-1-1,1 0 1,-1 0-1,1 1 1,-1-1-1,2 0 1,1-3-68,1 0 0,-1 0 1,0 0-1,0-1 0,0 0 1,-1 1-1,1-1 1,-1 0-1,0 0 0,3-8 1,-3 6-28,1 0-1,0 0 1,1 0 0,-1 1 0,7-7 0,-10 11 49,8-1 2,-8 2 23,1 0 0,-1 0 1,1-1-1,-1 1 0,1 0 0,0 0 1,-1 0-1,1 0 0,-1 0 1,1 0-1,0 0 0,-1 0 0,1 0 1,-1 1-1,1-1 0,-1 0 0,1 0 1,-1 0-1,1 1 0,0-1 0,-1 0 1,1 0-1,-1 1 0,0-1 0,1 1 1,-1-1-1,1 0 0,-1 1 0,0-1 1,1 1-1,-1-1 0,0 1 0,1-1 1,-1 1-1,0-1 0,0 1 0,1-1 1,-1 1-1,0 0 0,0-1 0,0 1 1,0 0-1,13 37 415,-12-37-389,6 12 266,-3-22-322,0 0 1,0 1 0,1 0-1,11-14 1,-15 21 18,14-5-7,-14 5 22,24 21 68,-20-13 58,0-1-1,1-1 0,0 1 1,7 5-1,-13-10-34,1-1-90,-1 0 1,0 1 0,0-1-1,0 0 1,1 0 0,-1 1-1,0-1 1,0 0-1,0 0 1,1 1 0,-1-1-1,0 0 1,1 0-1,-1 1 1,0-1 0,0 0-1,1 0 1,-1 0 0,0 0-1,1 0 1,-1 0-1,0 1 1,1-1 0,-1 0-1,0 0 1,1 0-1,-1 0 1,0 0 0,1 0-1,-1 0 1,1-1 0,-1 1-1,0 0 1,1 0-1,-1 0 1,0 0 0,1 0-1,-1 0 1,1-1-1,12-4 265,-12 5-286,0-1 54,12-27 144,-12 27-181,2-2 0,-8-13 22,4 13-124,0 1 1,-1 0 0,1 0 0,-1 0 0,1 0-1,-1 0 1,0 0 0,0 0 0,0 0 0,0 1-1,0-1 1,0 1 0,0 0 0,-1-1 0,1 1 0,0 0-1,-1 0 1,1 1 0,-1-1 0,1 0 0,-1 1-1,1 0 1,-1-1 0,0 1 0,1 0 0,-5 1 0,2-2-660,-4 1-1299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02:11:22.34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30 96 5220,'-16'1'-78,"15"-1"137,1 0 0,0 1 0,-1-1 0,1 0 0,0 0 0,-1 0 0,1 0 0,-1 0 0,1 0 1,0 0-1,-1 1 0,1-1 0,0 0 0,-1 0 0,1 0 0,-1-1 0,1 1 0,0 0 1,-1 0-1,1 0 0,0 0 0,-1 0 0,1 0 0,0 0 0,-1-1 0,1 1 0,0 0 1,-1 0-1,1 0 0,0-1 0,0 1 0,-1 0 0,1-1 0,0 1 0,0 0 0,-1 0 0,1-1 1,0 0-1,3-2-26,1-1 0,0 0 1,0 1-1,1 0 0,-1 0 1,1 0-1,-1 1 0,1-1 1,9-2-1,-13 4-27,1 1 0,0-1 0,0 0 0,0 1 0,-1 0 0,1-1 0,0 1 0,0 0 1,0 0-1,0 0 0,-1 0 0,1 0 0,0 1 0,0-1 0,0 0 0,0 1 0,-1-1 0,1 1 0,0 0 0,-1 0 0,1-1 0,0 1 0,-1 0 0,1 1 1,-1-1-1,1 0 0,-1 0 0,0 1 0,1-1 0,-1 0 0,0 1 0,2 2 0,-2 0 13,1 1 0,-1-1 0,0 0 0,0 1 0,-1-1 0,1 1 0,-1-1-1,0 1 1,0-1 0,0 1 0,-1-1 0,0 1 0,1-1 0,-2 0 0,-1 6 0,1-3 29,0-1 0,-1 0 0,0 0 1,0 0-1,0 0 0,-1 0 0,1-1 0,-2 0 1,-6 8-1,11-13-14,1-5-838,3-6 610,0 0-1,1 0 0,0 0 0,1 1 0,0 0 1,1 0-1,0 0 0,9-8 0,25-37 37,-41 54 285,0 1-114,0 0 0,0 0 0,1 0 0,-1 0 0,0 0 0,0-1 0,0 1 0,0 0 0,0 0 0,0 0 0,0 0 0,0 0 0,0 0 0,1 0-1,-1 0 1,0-1 0,0 1 0,0 0 0,0 0 0,0 0 0,0 0 0,1 0 0,-1 0 0,0 0 0,0 0 0,0 0 0,0 0 0,0 0 0,1 0 0,-1 0 0,0 0 0,0 0 0,0 0 0,0 0 0,0 0 0,1 0 0,-1 0 0,0 0 0,0 0 0,0 0 0,0 0 0,0 0 0,0 1 0,1-1 0,-1 0 0,0 0 0,0 0 0,0 0 0,0 0 0,0 0 0,0 0 0,0 0 0,0 1 0,0-1 0,0 0 0,1 0 0,-11 30 523,7-21-267,-1-1 0,2 1-1,-1 0 1,1 0 0,0 1 0,1-1 0,0 0-1,1 16 1,0-23-259,1-1-1,-1 0 1,0 0-1,1 0 1,-1 1-1,1-1 0,0 0 1,-1 0-1,1 0 1,0 0-1,0 0 1,0 0-1,-1 0 1,1 0-1,0-1 0,0 1 1,0 0-1,0 0 1,0-1-1,1 1 1,-1-1-1,0 1 1,0-1-1,0 1 1,1-1-1,-1 0 0,2 1 1,-1-1-446,1 0-1,-1 0 1,1 0-1,0 0 1,-1 0 0,1-1-1,-1 1 1,1-1-1,-1 1 1,1-1 0,-1 0-1,5-3 1,5-3-2206</inkml:trace>
  <inkml:trace contextRef="#ctx0" brushRef="#br0" timeOffset="387.55">350 106 5925,'2'-1'64,"0"-1"0,0 1 0,0 0 0,0 0 0,0 0 0,0 0 0,0 0 0,1 0 0,-1 1 0,0-1 0,0 1 0,1-1 0,1 1 0,7-2 18,-10 2-173,16-5-3708,-16 5 2642</inkml:trace>
  <inkml:trace contextRef="#ctx0" brushRef="#br0" timeOffset="388.55">362 152 3984,'-2'2'404,"1"0"-1,-1 0 0,1 1 1,0-1-1,0 0 0,0 1 0,-1 4 1,3-6-464,0 0 0,0 0 0,0 0 0,0-1 0,0 1 0,1 0 0,-1-1 0,0 1 0,1-1 0,-1 1 0,0-1 1,1 0-1,-1 0 0,1 1 0,-1-1 0,0 0 0,1 0 0,-1 0 0,1-1 0,-1 1 0,0 0 0,1 0 0,-1-1 0,1 1 1,-1-1-1,2 0 0,8-2-1616,-2 1-385</inkml:trace>
  <inkml:trace contextRef="#ctx0" brushRef="#br0" timeOffset="1827.54">722 29 5372,'1'-7'369,"0"9"-49,-1 20 240,-1 36 672,1-46-1012,-2 4 30,2 0 0,0 1-1,4 29 1,-4-46-407,0 1-1,0-1 1,0 1 0,0-1-1,0 1 1,1-1-1,-1 1 1,0-1-1,0 1 1,1-1 0,-1 1-1,0-1 1,1 1-1,-1-1 1,0 1 0,1-1-1,-1 0 1,1 1-1,-1-1 1,0 0 0,1 1-1,-1-1 1,1 0-1,-1 0 1,1 1-1,-1-1 1,1 0 0,0 0-1,-1 0 1,1 0-1,0 0 1,5 0-2022</inkml:trace>
  <inkml:trace contextRef="#ctx0" brushRef="#br0" timeOffset="2461.58">833 118 5585,'0'-1'9,"0"1"1,0 0 0,0 0-1,0 0 1,0-1 0,1 1-1,-1 0 1,0 0 0,0 0-1,0 0 1,0-1 0,0 1-1,1 0 1,-1 0 0,0 0-1,0 0 1,0 0 0,0 0 0,1-1-1,-1 1 1,0 0 0,0 0-1,0 0 1,1 0 0,-1 0-1,0 0 1,0 0 0,1 0-1,-1 0 1,0 0 0,0 0-1,0 0 1,1 0 0,-1 0-1,0 0 1,0 0 0,0 0 0,1 1-1,-1-1 1,0 0 0,0 0-1,0 0 1,1 0 0,-1 0-1,0 0 1,0 0 0,0 1-1,0-1 1,1 0 0,-1 0-1,0 0 1,0 0 0,0 1-1,0-1 1,0 0 0,0 0 0,0 0-1,0 1 1,0-1 0,0 0-1,1 0 1,-1 1 0,0-1-1,0 0 1,0 0 0,0 0-1,0 1 1,0-1 0,-1 0-1,7 31 890,-5-23-593,0-1-1,0 1 0,1 0 0,4 10 0,-6-17-176,1-1-119,-1 0 0,0 0 0,0 1 0,0-1 0,0 0 0,0 0 0,0 0-1,0 0 1,1 1 0,-1-1 0,0 0 0,0 0 0,0 0 0,0 0 0,1 1 0,-1-1 0,0 0 0,0 0 0,0 0 0,1 0-1,-1 0 1,0 0 0,0 0 0,0 0 0,1 0 0,-1 0 0,0 0 0,0 0 0,1 0 0,-1 0 0,0 0 0,0 0-1,0 0 1,1 0 0,-1 0 0,0 0 0,0 0 0,1 0 0,-1 0 0,0 0 0,0 0 0,0-1 0,1 1 0,-1 0-1,0 0 1,0 0 0,0 0 0,0 0 0,1-1 0,10-11 7,-9 1-160,1 0 1,1 1 0,0-1-1,1 1 1,-1-1-1,2 1 1,0 1-1,0-1 1,0 1-1,16-16 1,-20 23 179,-2 3-33,1-1 1,0 0 0,0 1 0,0-1-1,0 1 1,-1-1 0,1 0-1,0 1 1,0 0 0,-1-1 0,1 1-1,-1-1 1,1 1 0,0 0-1,-1 0 1,1-1 0,-1 1 0,1 0-1,-1 0 1,0-1 0,1 1-1,-1 2 1,10 25 239,-6-15-103,-3-10-82,0 0-1,0 1 1,1-1 0,-1 0-1,1 0 1,0 0 0,0 0-1,1 0 1,-1 0 0,0-1-1,1 1 1,0-1 0,-1 1 0,1-1-1,0 0 1,0 0 0,0 0-1,0-1 1,5 2 0,-7-2 31,6-5 81,-6 4-160,1-1-1,-1 1 1,0-1 0,1 1 0,-1-1-1,0 0 1,0 1 0,0-1-1,1 0 1,-1 0 0,0 0 0,0 0-1,0 0 1,0 0 0,-1 0 0,1 0-1,0-1 1,0 1 0,-1 0-1,1 0 1,-1-1 0,1 1 0,-1 0-1,1-1 1,-1 1 0,0 0 0,0-1-1,1 1 1,-1-1 0,0 1-1,-1-1 1,1 0 0,0-2-11,1 0 0,-1 1 0,-1-1 0,1 1 0,0-1 0,-1 1 0,0-1 0,0 1 0,0 0 0,0-1 0,-1 1 0,1 0 0,-1 0 0,0 0 0,1 0 0,-2 0 0,1 0 0,0 0 0,0 1 0,-5-5 0,-18 0-258,24 7 147,1 0 0,-1 0 0,0 0 0,0 0 0,1 0-1,-1 0 1,0 0 0,0 0 0,0 1 0,1-1 0,-1 0-1,0 0 1,1 1 0,-1-1 0,0 0 0,1 1 0,-1-1-1,0 1 1,1-1 0,-1 1 0,1-1 0,-1 1 0,0-1 0,1 1-1,0 0 1,-1-1 0,1 1 0,-1 0 0,1 0 0</inkml:trace>
  <inkml:trace contextRef="#ctx0" brushRef="#br0" timeOffset="2962.46">1287 52 6017,'0'0'-209,"-3"3"310,-5 6 318,0 1 0,1 0 0,-10 17 0,11-16-632,-1 0 0,0 0 0,-1-1 0,-10 11 1,13-19-4453</inkml:trace>
  <inkml:trace contextRef="#ctx0" brushRef="#br0" timeOffset="3364.13">1182 83 4884,'0'0'448,"3"3"-270,1 2-77,13 15 870,1-1 1,40 33-1,-48-42-1449</inkml:trace>
  <inkml:trace contextRef="#ctx0" brushRef="#br0" timeOffset="3773.51">1476 77 5473,'0'0'-91,"1"-5"64,0 3 297,0 6 1366,2 58-502,-2-35-608,6 45-1,-7-71-949,3 1-226</inkml:trace>
  <inkml:trace contextRef="#ctx0" brushRef="#br0" timeOffset="4173.16">1603 88 6001,'0'0'-247,"-2"4"402,0 4 57,0 1 0,0-1 0,1 0 1,-1 1-1,1 14 0,1-21-155,0 0-1,0 0 1,0 0-1,0-1 1,1 1 0,-1 0-1,1 0 1,-1 0-1,1 0 1,-1 0 0,1 0-1,0-1 1,0 1-1,0 0 1,0-1 0,0 1-1,0 0 1,0-1-1,1 0 1,-1 1-1,0-1 1,1 0 0,0 1-1,-1-1 1,1 0-1,-1 0 1,1 0 0,0-1-1,0 1 1,0 0-1,-1-1 1,1 1 0,2 0-1,-2-1 33,23-11 220,-23 10-305,0-1 1,-1 1 0,1-1-1,-1 1 1,1-1-1,-1 0 1,0 0 0,0 0-1,0 0 1,0 0 0,0 0-1,0 0 1,-1 0 0,1 0-1,-1 0 1,1 0 0,-1 0-1,0 0 1,0-1 0,1 1-1,-2 0 1,1 0 0,0 0-1,0 0 1,-1-1 0,1 1-1,-2-4 1,0 3-7,0 1 0,1-1 1,-1 1-1,0-1 0,0 1 0,0-1 1,-1 1-1,1 0 0,0 0 0,-1 0 1,0 0-1,1 1 0,-1-1 0,0 1 1,0-1-1,0 1 0,0 0 0,0 0 1,-5 0-1,-7-2-222,9 3-4873</inkml:trace>
  <inkml:trace contextRef="#ctx0" brushRef="#br0" timeOffset="4606.15">1794 61 5817,'0'0'-168,"-7"15"1024,6-12-742,-1 0 1,1 0 0,0 0 0,0 0-1,0 0 1,0 0 0,1 0 0,-1 1-1,1-1 1,0 0 0,0 0-1,0 0 1,0 1 0,1 5 0,0-7-69,-1-1 1,1 1-1,-1 0 1,1 0-1,-1-1 0,1 1 1,0 0-1,0-1 1,0 1-1,0-1 1,0 1-1,0-1 1,0 1-1,0-1 1,1 0-1,-1 1 1,0-1-1,1 0 1,-1 0-1,1 0 0,0 0 1,-1-1-1,3 2 1,-3-2 86,1 0-112,1-1 0,-1 1 1,0-1-1,0 0 1,0 0-1,0 0 0,0 0 1,-1-1-1,1 1 0,2-2 1,-2 1-18,-1 0-1,0 0 1,0 0 0,0-1 0,0 1-1,0 0 1,0 0 0,-1 0-1,1-1 1,-1 1 0,1 0 0,-1-1-1,0 1 1,0-1 0,0 1-1,0 0 1,-1-1 0,1 1 0,-1 0-1,1-1 1,-1 1 0,0 0 0,-1-3-1,-28-20-5557</inkml:trace>
  <inkml:trace contextRef="#ctx0" brushRef="#br0" timeOffset="5129.69">1931 51 5773,'0'0'-140,"-1"3"278,-1 5-1,-8 33 906,10-39-962,0 1 0,0-1 1,0 0-1,0 0 0,0 0 0,1 0 1,-1 0-1,0 1 0,1-1 0,0 0 1,0 0-1,-1 0 0,1 0 0,0 0 1,0-1-1,1 1 0,1 3 0,-2-4 163,-1-1-236,0 0 0,0 0 0,0 0 0,0 0 0,1 1 0,-1-1 0,0 0 0,0 0 0,0 0 0,0 0 0,0 0 1,0 0-1,1 1 0,-1-1 0,0 0 0,0 0 0,0 0 0,0 0 0,1 0 0,-1 0 0,0 0 0,0 0 0,0 0 0,0 0 0,1 0 0,-1 0 1,0 0-1,0 0 0,0 0 0,0 0 0,1 0 0,-1 0 0,0 0 0,0 0 0,0 0 0,0 0 0,1 0 0,-1 0 0,0 0 0,0 0 0,0-1 0,0 1 1,1 0-1,-1 0 0,0 0 0,0 0 0,0 0 0,0 0 0,0-1 0,0 1 0,0 0 0,1 0 0,-1 0 0,0 0 0,0 0 0,0-1 0,10-9 104,-8 5-150,0 0-1,1 0 0,0 0 1,0 0-1,0 1 1,0 0-1,1 0 1,-1 0-1,1 0 1,0 0-1,1 1 0,5-5 1,-9 8 14,-1 0 25,0-1-1,0 1 1,1 0-1,-1 0 1,0-1-1,0 1 1,1 0-1,-1 0 1,0-1-1,1 1 1,-1 0-1,0 0 1,1 0 0,-1 0-1,0 0 1,1-1-1,-1 1 1,0 0-1,1 0 1,-1 0-1,1 0 1,-1 0-1,0 0 1,1 0-1,-1 0 1,0 0-1,1 0 1,-1 1-1,0-1 1,1 0-1,-1 0 1,1 0-1,-1 0 1,0 0-1,0 1 1,1-1-1,-1 0 1,0 0-1,1 1 1,-1-1-1,0 0 1,0 0-1,1 1 1,15 11 112,-14-7-16,1 0-1,0 0 0,0 0 0,0-1 1,1 1-1,-1-1 0,1 0 0,0 0 0,9 7 1,-12-11-16,9-3 302,-9 3-376,0-1 1,0 1 0,0 0-1,0 0 1,-1-1 0,1 1 0,0 0-1,0-1 1,0 1 0,0-1 0,-1 1-1,1-1 1,0 1 0,-1-1 0,1 1-1,0-1 1,-1 0 0,1 0 0,-1 1-1,1-1 1,-1 0 0,1 0-1,-1 1 1,1-1 0,-1 0 0,0 0-1,0 0 1,1 0 0,-1 0 0,0 0-1,0 1 1,0-1 0,0 0 0,0-2-1,0 1 12,1 0-1,-1 0 1,0 0-1,0 0 1,-1 0-1,1 0 1,0 0-1,0 0 1,-1 0-1,0 0 1,1 0-1,-1 0 1,0 0-1,0 1 1,0-1-1,0 0 1,0 0-1,0 1 1,0-1-1,-1 1 1,1-1 0,-1 1-1,1-1 1,-1 1-1,-2-1 1,0-1-213,0 2 0,0-1 0,-1 0 0,1 1 0,0 0 0,-1 0 0,1 0 0,-1 0-1,1 1 1,-9 0 0</inkml:trace>
  <inkml:trace contextRef="#ctx0" brushRef="#br0" timeOffset="5592.37">2213 30 6009,'0'0'-153,"-1"0"-32,0-1 206,1 1 0,-1 0 0,1-1-1,-1 1 1,0 0 0,1-1 0,-1 1-1,1 0 1,-1 0 0,0 0 0,1-1 0,-1 1-1,0 0 1,0 0 0,1 0 0,-1 0-1,0 0 1,0 1 0,-2 0 90,0 1 0,0 0 0,1 1 0,-1-1-1,1 0 1,-1 1 0,1 0 0,0-1 0,0 1 0,0 0 0,1 0 0,-1 0 0,1 0 0,-1 0 0,0 6 0,1-8-58,1 1 0,0 0 1,0 0-1,0 0 1,0-1-1,0 1 1,0 0-1,0 0 1,1 0-1,-1-1 1,1 1-1,-1 0 1,1-1-1,0 1 1,-1 0-1,1-1 1,0 1-1,0-1 1,0 1-1,0-1 1,1 1-1,-1-1 1,0 0-1,0 0 1,1 0-1,-1 0 1,1 0-1,-1 0 1,1 0-1,-1 0 1,4 1-1,-3-1-34,-1-1 0,0 1-1,1-1 1,-1 1 0,1-1 0,-1 0-1,1 0 1,-1 1 0,1-1 0,-1 0-1,0 0 1,1-1 0,-1 1-1,1 0 1,-1 0 0,1-1 0,-1 1-1,1-1 1,-1 1 0,0-1 0,1 1-1,-1-1 1,0 0 0,0 0 0,1 0-1,-1 0 1,0 0 0,0 0-1,0 0 1,1-1 0,0-1-8,0 1 0,0-1 0,-1 0 0,0 1 0,1-1 0,-1 0 0,0 0 0,0 0 0,0 0 0,-1 1 0,1-1 0,0-5 0,-1 6-2,-2 0-2,1 0 1,1 0 0,-1 0 1,0 1-1,0-1 0,-1 0 1,1 1-1,0-1 0,0 1 0,-1 0 1,1-1-1,-1 1 0,1 0 1,-1 0-1,0 0 0,1 0 1,-1 0-1,0 0 0,0 0 1,0 0-1,1 1 0,-1-1 1,-3 1-1,5 0-273,-1 0 1,1 0-1,-1-1 1,0 1-1,1 0 1,-1 0-1,1 0 1,-1 0-1,0 0 0,1-1 1,-1 1-1,1 0 1,-1-1-1,1 1 1,-1 0-1,1-1 1,-1 1-1,1 0 0,0-1 1,-1 1-1,1-1 1,-1 1-1,1-2 1</inkml:trace>
  <inkml:trace contextRef="#ctx0" brushRef="#br0" timeOffset="5999.14">2318 20 5549,'0'0'124,"-4"30"952,5-28-996,0 1 0,0-1 0,0 0 0,0 1 0,0-1 0,0 0 0,1 0 0,-1 1 0,1-1 0,-1 0 0,1-1 0,0 1 0,0 0 0,0 0 0,0-1 0,0 1 0,0-1 0,0 0 0,0 1 0,1-1 0,-1 0 0,0 0 0,1 0 0,-1-1 0,1 1 0,-1-1 0,1 1 0,-1-1 0,5 0 1,-6 0 29,22-13 294,-22 11-406,1 0 0,-1 0 0,-1 0 0,1 0 0,0 0 0,0 0 0,-1 0 0,1 0 0,-1 0 0,0-1 0,0 1 0,0 0 0,0 0 0,0 0 0,0 0 0,0-1 0,-1 1 0,1 0 0,-1 0 0,1 0 0,-1 0 0,0 0 0,0 0 0,0 0 0,0 0 0,0 0 0,0 1 0,-1-1 0,1 0 0,-1 1 0,1-1 0,-1 1 0,0-1 0,1 1 0,-1 0 0,0-1 0,0 1 0,0 0 0,0 1 0,0-1 0,0 0 0,0 0 0,-3 0 0,2 0-373,0 0 1,-1 0-1,1 1 1,0-1-1,-1 1 1,1 0-1,0 0 1,-1 0-1,1 0 1,0 1-1,-1-1 1,1 1 0,-4 1-1,-3 1-2102</inkml:trace>
  <inkml:trace contextRef="#ctx0" brushRef="#br0" timeOffset="6901.58">1008 363 5533,'0'0'-359,"-7"-1"-1027,5 2 1591,5 0 1110,45 6-542,-1-1 0,92-3 0,104-18-475,-167 9-181,547-47 233,-590 48-317,-32 5-359,15-1 1024,-8 0-5527</inkml:trace>
  <inkml:trace contextRef="#ctx0" brushRef="#br0" timeOffset="7352.02">1579 459 5288,'-8'125'3017,"5"-103"-2514,0-6-1303,3-5-3133</inkml:trace>
  <inkml:trace contextRef="#ctx0" brushRef="#br0" timeOffset="7808.89">1708 453 5593,'0'0'9,"0"0"0,0 0 0,0 0 0,0-1 0,0 1 0,0 0 0,1 0 0,-1 0 0,0 0 1,0 0-1,0 0 0,0 0 0,0-1 0,0 1 0,1 0 0,-1 0 0,0 0 0,0 0 0,0 0 1,0 0-1,0 0 0,1 0 0,-1 0 0,0 0 0,0 0 0,0 0 0,0 0 0,1 0 0,-1 0 1,0 0-1,0 0 0,0 0 0,0 0 0,1 0 0,-1 0 0,0 0 0,0 0 0,0 0 0,0 1 1,0-1-1,1 0 0,-1 0 0,0 0 0,0 0 0,0 0 0,0 0 0,0 0 0,0 1 0,0-1 1,2 12 403,-5 14 375,1-18-608,0-1-1,0 1 1,1 1 0,1-1-1,-1 0 1,1 0-1,0 0 1,1 0-1,0 0 1,1 0 0,2 11-1,-3-18-159,0 1 0,-1-1-1,1 1 1,0-1 0,0 1 0,0-1-1,0 0 1,1 0 0,-1 1 0,0-1-1,0 0 1,1 0 0,-1 0 0,0-1-1,1 1 1,-1 0 0,1 0 0,0-1-1,-1 1 1,1-1 0,-1 1-1,1-1 1,0 0 0,-1 1 0,1-1-1,0 0 1,1 0 0,-1 0 14,25-10 72,-26 10-102,0-1 1,0 0-1,1 1 1,-1-1-1,0 0 1,0 0-1,0 0 1,0 0-1,0 0 0,-1 0 1,1 0-1,0 0 1,0 0-1,-1 0 1,1-1-1,0 1 1,-1 0-1,0 0 1,1-1-1,-1 1 0,0 0 1,1-3-1,-2 3-18,1 0 0,-1 0 0,1 0 0,-1 0-1,0 0 1,0 0 0,1 0 0,-1 1-1,0-1 1,0 0 0,0 0 0,0 1 0,0-1-1,0 1 1,0-1 0,0 1 0,0-1 0,0 1-1,0 0 1,-2-1 0,-7-1-703,0 0 0,0 1 0,-1 0 0,-18 1 1,12 1-1364,-1 1-301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02:11:41.14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 82 6393,'0'0'-274,"0"0"269,0 0 0,-1 0 0,1 0 1,0 0-1,0 0 0,0 0 0,0 0 1,-1 0-1,1 0 0,0 0 0,0-1 1,0 1-1,0 0 0,0 0 0,0 0 1,-1 0-1,1 0 0,0 0 0,0 0 1,0 0-1,0-1 0,0 1 0,0 0 1,0 0-1,0 0 0,0 0 0,-1 0 1,1-1-1,0 1 0,0 0 0,0 0 1,0 0-1,0 0 0,0 0 0,0-1 1,0 1-1,0 0 0,0 0 0,0 0 1,0 0-1,0-1 0,0 1 0,0 0 1,1 0-1,-1 0 0,0 0 1,0 0-1,0-1 0,0 1 0,0 0 1,0 0-1,0 0 0,0 0 0,0 0 1,0 0-1,1 0 0,-1-1 0,0 1 1,32-8 348,0 1 1,0 1 0,1 2 0,34 0-1,-31 1-222,482-39 1041,-501 42-1761,-10 1-3572</inkml:trace>
  <inkml:trace contextRef="#ctx0" brushRef="#br0" timeOffset="417.97">109 149 5384,'0'0'44,"4"-1"68,27-8 265,0 1 0,0 2 0,45-4 0,-4 1-94,344-56 831,-414 64-1151,3 1 40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02:11:34.98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1 108 5597,'16'-22'-597,"-15"21"638,0-1-1,0 1 0,1 0 1,-1 0-1,1 0 0,-1 0 0,1 0 1,-1 0-1,1 0 0,-1 0 1,1 1-1,0-1 0,-1 1 0,1-1 1,0 1-1,0 0 0,0-1 0,-1 1 1,1 0-1,0 0 0,0 0 1,-1 0-1,5 1 0,-5 0 10,1 0-1,-1 0 0,0 0 1,1 0-1,-1 0 0,0 0 1,0 0-1,1 0 0,-1 1 1,0-1-1,0 0 1,0 1-1,-1-1 0,1 1 1,0-1-1,0 1 0,-1-1 1,1 1-1,-1 0 0,1-1 1,-1 1-1,0 0 1,0-1-1,0 1 0,0 2 1,-1 13 358,0 0 0,-2 0 0,0 0 0,-1-1 0,-1 1 0,-11 26 0,16-40-363,-1-2 427,4-4-468,10-11-82,-1-1 1,0 0 0,-1-1-1,15-31 1,-1 5-14,-24 41 98,-6 38 83,4-30-19,0-1-1,0 1 0,1 0 1,-1-1-1,2 12 1,0-16-53,-1 0 0,1 0 0,-1 0 0,1 0 0,0 0 0,0 0 0,0 0 0,0 0 0,0 0 0,1-1 1,-1 1-1,0-1 0,1 1 0,-1-1 0,1 1 0,0-1 0,-1 0 0,1 1 0,0-1 0,0 0 1,0 0-1,2 1 0,-2-2-84,1 1 0,-1-1 0,0 0 0,0 1 0,0-1 0,0 0 0,1 0 0,-1 0 0,0-1 0,0 1 0,0 0 0,1-1 0,-1 0 0,4-1 0,28-15-3349,-27 13 1559,4-2-1113</inkml:trace>
  <inkml:trace contextRef="#ctx0" brushRef="#br0" timeOffset="470.96">404 144 6697,'0'0'130,"47"-2"1224,-46 2-1498,7 2-6037</inkml:trace>
  <inkml:trace contextRef="#ctx0" brushRef="#br0" timeOffset="872.19">397 223 5156,'0'0'-143,"0"1"222,0 0 0,0 0 0,0 1 0,0-1 0,0 0 0,1 0 0,-1 0 0,0 0 0,1 0 0,-1 1 0,1-1 0,-1 0 0,2 2 0,52-5 528,-15-4-3986,-29 4 1888</inkml:trace>
  <inkml:trace contextRef="#ctx0" brushRef="#br0" timeOffset="1386.13">724 111 4508,'0'0'-60,"3"-9"-75,-3 9 158,0 0 1,-1 0-1,1 0 1,0-1-1,0 1 1,0 0-1,0 0 1,0 0-1,0 0 1,0 0-1,0-1 1,0 1-1,1 0 1,-1 0-1,0 0 1,0 0-1,0 0 1,0-1-1,0 1 1,0 0-1,0 0 1,0 0-1,0 0 1,0 0-1,0 0 1,0-1-1,1 1 1,-1 0-1,0 0 1,0 0-1,0 0 1,0 0-1,0 0 1,1 0-1,-1 0 1,0 0-1,0 0 1,0 0-1,0 0 1,0 0-1,1 0 1,-1 0-1,0-1 1,0 1-1,0 1 1,0-1-1,0 0 1,1 0-1,-1 0 1,0 0-1,0 0 1,0 0-1,0 0 1,0 0-1,1 0 1,3 16 462,0 0 0,-1 1 0,0-1 0,-1 1 0,-1 0 0,-2 28 0,1-29-53,-2 1 144,-3-25-399,0-27-461,7 18 81,1 1 1,0-1 0,1 1 0,1 0 0,7-16-1,-8 23 125,1 0 0,0 0 0,0 0 0,1 1 1,0 0-1,0 0 0,1 0 0,0 1 0,11-9 0,-18 15 81,1 1 0,-1-1 0,1 1 0,-1 0 1,0-1-1,1 1 0,-1-1 0,1 1 0,-1 0 1,1 0-1,-1-1 0,1 1 0,-1 0 0,1 0 1,0 0-1,-1 0 0,1 0 0,-1-1 0,1 1 0,-1 0 1,1 0-1,-1 0 0,1 0 0,0 1 0,-1-1 1,1 0-1,-1 0 0,1 0 0,-1 0 0,1 1 0,-1-1 1,2 1-1,-1 0 17,-1 0 0,1 0 0,0 0 0,-1 1 0,1-1 0,-1 0 0,1 0 0,-1 1 1,1-1-1,-1 0 0,0 1 0,0 2 0,-2 38 384,-10 2-122,8-36-185,1-1 0,1 1 0,0 0 0,0 0 0,0-1 0,1 1 0,0 0 0,1 0 0,0 0 0,0 0-1,1 0 1,2 15 0,-3-22-83,1 0-1,-1 0 1,0-1-1,1 1 1,-1 0-1,1 0 1,-1-1-1,1 1 1,-1 0-1,1-1 1,0 1-1,-1 0 1,1-1-1,0 1 1,-1-1-1,1 1 1,0-1-1,0 0 1,-1 1-1,1-1 1,0 0-1,0 1 1,0-1-1,0 0 1,-1 0-1,1 0 1,0 0-1,1 0 1,0 0 21,30-17 63,-16 6-95,-11 7-2,0 0 0,0 1-1,0-1 1,1 1 0,-1 0 0,1 1-1,0 0 1,7-3 0,-12 5 2,0 0 1,0 0 0,0 0 0,0 0 0,0 0 0,0 1-1,0-1 1,0 0 0,1 0 0,-1 1 0,0-1 0,0 1-1,0-1 1,0 1 0,-1-1 0,1 1 0,0 0 0,0-1-1,0 1 1,0 0 0,0 0 0,-1 0 0,1-1 0,0 1-1,-1 0 1,1 0 0,-1 0 0,1 0 0,-1 0 0,1 0-1,-1 0 1,0 2 0,1-2 86,-20 30 193,1-17-286,18-14-243,-1 1 0,0-1 0,1 1 0,-1-1 1,0 0-1,0 1 0,1-1 0,-1 0 0,0 0 0,0 1 1,1-1-1,-1 0 0,0 0 0,0 0 0,0 0 0,0 0 0,1 0 1,-1 0-1,0 0 0,0 0 0,0 0 0,1-1 0,-1 1 1,0 0-1,0-1 0,-1 0 0</inkml:trace>
  <inkml:trace contextRef="#ctx0" brushRef="#br0" timeOffset="2188.99">1173 59 6329,'6'-12'-1367,"-1"7"4408,-14 52-2165,5-34-607,1-1 0,1 1 0,0 0 0,1 0 0,0 0 0,2 20 0,-1-32-248,1 1-1,-1-1 1,0 1-1,1-1 1,-1 1 0,1-1-1,-1 0 1,1 1-1,0-1 1,-1 0-1,1 1 1,0-1-1,0 0 1,0 0-1,0 0 1,0 0-1,0 0 1,1 0 0,-1 0-1,0 0 1,0 0-1,1-1 1,-1 1-1,0 0 1,1-1-1,-1 1 1,1-1-1,-1 0 1,1 1-1,-1-1 1,1 0 0,-1 0-1,1 0 1,1 0-1,-1 0-8,1 0 1,-1-1-1,0 1 0,1-1 0,-1 0 0,0 0 1,0 1-1,0-1 0,1-1 0,-1 1 0,0 0 1,0 0-1,-1-1 0,1 1 0,0-1 0,0 0 0,-1 1 1,1-1-1,2-4 0,-3 5 0,-2-1-7,-4-7 1,-5 4-5,-28 8-2,30-1-61,0 1 0,0 0 0,0 1 0,-12 8 0,19-12-132,-3 5-240,20 2-6113,-8-7 4140</inkml:trace>
  <inkml:trace contextRef="#ctx0" brushRef="#br0" timeOffset="2732.3">1316 102 5885,'9'-33'1380,"-9"32"-1146,30-8 838,-29 9-1021,1 0 0,-1 0 0,1 0 0,-1 1-1,0-1 1,1 0 0,-1 1 0,0-1 0,1 1 0,-1-1-1,0 1 1,0 0 0,1 0 0,-1-1 0,0 1-1,0 0 1,0 0 0,0 0 0,0 0 0,0 0-1,0 0 1,-1 1 0,1-1 0,0 0 0,0 0-1,-1 1 1,1 1 0,0-1 4,-1 1 0,1-1-1,-1 1 1,0 0 0,0-1 0,0 1-1,0-1 1,-1 1 0,1 0 0,-1-1-1,0 1 1,1-1 0,-1 1 0,0-1-1,0 0 1,-2 3 0,-3 5 53,0 0 0,-1 0-1,0-1 1,0 0 0,-1 0 0,0-1-1,-18 14 1,25-22-88,-4 4-9,28-5 71,40-9-1548,-33 4-4430</inkml:trace>
  <inkml:trace contextRef="#ctx0" brushRef="#br0" timeOffset="3152.29">1468 217 5981,'0'0'-164,"-3"14"786,-18 43 808,20-56-1609,0 7-351</inkml:trace>
  <inkml:trace contextRef="#ctx0" brushRef="#br0" timeOffset="3635.2">1582 83 4860,'0'0'-52,"0"-6"-142,1 5 503,-1 4 1630,-1 18-1778,1-20-132,0 0 1,0-1 0,0 1 0,0 0 0,1 0-1,-1 0 1,0-1 0,1 1 0,-1 0 0,0-1-1,1 1 1,-1 0 0,1-1 0,-1 1 0,1 0-1,-1-1 1,1 1 0,-1-1 0,1 1 0,0-1-1,-1 1 1,1-1 0,0 1 0,1 0-1,21 7 393,-10-4-185,-10-2-150,1 1 0,-1-1 0,0 1 0,0-1 0,0 1 0,0 0 0,0 0 0,0 0 0,-1 1 0,0-1 0,0 1 0,3 4 0,-5-7-46,1 1 0,-1-1 0,1 0 1,-1 1-1,0-1 0,0 0 0,0 1 0,0-1 0,0 0 0,0 1 1,0-1-1,0 1 0,0-1 0,0 0 0,-1 1 0,1-1 1,-2 2-1,1-1-16,0 0 0,0-1 0,0 1 1,-1-1-1,1 1 0,-1-1 0,1 0 1,-1 1-1,0-1 0,1 0 0,-1 0 1,0 0-1,0 0 0,0-1 0,-3 2 1,-34 4 94,37-6-118,0 0-5,-3 2 0,4-2 5</inkml:trace>
  <inkml:trace contextRef="#ctx0" brushRef="#br0" timeOffset="4041.94">1627 104 6421,'0'0'-140,"17"-20"628,51 15-1903,-55 4-437,-5 1 206</inkml:trace>
  <inkml:trace contextRef="#ctx0" brushRef="#br0" timeOffset="4430.35">1788 82 4780,'0'0'-94,"-3"14"549,0-8-202,2-1 1,-1 1-1,0-1 0,1 1 0,0-1 1,1 1-1,-1 0 0,1 0 0,1 10 1,-1-14-180,0-1 0,0 1 0,1 0 1,-1 0-1,1 0 0,0-1 1,-1 1-1,1 0 0,0 0 0,0-1 1,0 1-1,0-1 0,0 1 1,0-1-1,1 1 0,-1-1 0,0 0 1,1 0-1,-1 1 0,1-1 1,-1 0-1,1 0 0,0 0 0,-1-1 1,1 1-1,0 0 0,0-1 1,-1 1-1,1-1 0,0 0 0,0 1 1,0-1-1,0 0 0,2 0 1,-2 0 43,1-1-69,1 0-1,-1-1 1,0 1-1,0-1 1,0 0-1,0 0 1,0 0-1,3-3 1,-2-1-2,0 0 0,-1-1 1,1 0-1,-1 0 0,-1 0 0,1 0 0,-1 0 1,2-15-1,-3 20-77,-1 0 0,0 0 0,0 0 0,1 0 1,-1 0-1,-1-1 0,1 1 0,0 0 0,-1 0 0,1 0 0,-1 0 1,1 0-1,-1 0 0,0 0 0,0 0 0,0 1 0,0-1 0,0 0 1,0 0-1,0 1 0,-1-1 0,1 0 0,-1 1 0,1 0 0,-1-1 1,0 1-1,1 0 0,-1 0 0,0 0 0,0 0 0,0 0 0,0 0 1,0 0-1,0 1 0,-3-1 0,4 0-367,-29 22-5108,26-14 3084</inkml:trace>
  <inkml:trace contextRef="#ctx0" brushRef="#br0" timeOffset="4431.35">1984 249 5621,'7'-4'-531,"-3"3"796,-5 4 1435,-36 49 150,24-31-4249</inkml:trace>
  <inkml:trace contextRef="#ctx0" brushRef="#br0" timeOffset="5707.19">2062 123 6029,'4'44'1722,"-4"-41"-1634,1 0 1,-1 0-1,1 0 1,0 0-1,0-1 0,0 1 1,0 0-1,1-1 1,-1 1-1,1-1 1,0 1-1,-1-1 1,1 1-1,0-1 0,0 0 1,1 0-1,3 3 1,-5-4-16,15-5 149,-14 3-216,1 0 1,-1 0-1,1 0 1,-1-1-1,0 1 1,0-1-1,1 0 1,-1 0-1,0 1 1,0-1-1,-1-1 1,1 1-1,0 0 1,-1 0-1,1-1 1,-1 1-1,0-1 1,1 1-1,-1-1 1,-1 1-1,1-1 1,0 0-1,-1 1 1,1-1-1,-1 0 1,0 0-1,0 1 1,0-6-1,0 6-7,-1 0 0,1 0 0,-1 1 0,0-1 0,1 0 1,-1 1-1,0-1 0,0 1 0,0-1 0,0 1 0,0-1 0,0 1 0,0-1 0,-1 1 0,1 0 0,0 0 0,-3-2 0,-1 0-2,0 1 1,-1-1-1,1 1 1,-1 0-1,1 0 0,-7 0 1,10 1-2,7 2-689,4 0 522,-1 0 0,1-1 0,-1 0 0,0-1 0,1 0 1,-1 0-1,0-1 0,1 0 0,10-4 0,37-14 546,-56 20-370,0 0 1,1 0-1,-1 0 0,0 0 0,0 0 1,0 0-1,1 0 0,-1 0 0,0 0 1,0 0-1,0 0 0,1 0 0,-1 1 1,0-1-1,0 0 0,0 0 0,0 0 1,1 0-1,-1 0 0,0 0 0,0 1 1,0-1-1,0 0 0,0 0 0,0 0 1,1 0-1,-1 1 0,0-1 0,0 0 1,0 0-1,0 0 0,0 0 0,0 1 1,0-1-1,0 0 0,0 0 0,0 0 1,0 1-1,0-1 0,0 0 0,0 0 1,0 0-1,0 1 0,0-1 0,0 0 1,0 0-1,0 0 0,0 1 0,-1 13 359,0-11-212,0 20 231,0-20-332,1 0 1,0 0 0,0 0-1,0 0 1,0 0 0,0 0-1,0 0 1,1 0 0,0-1-1,-1 1 1,1 0 0,0 0 0,0-1-1,3 6 1,-3-7-35,0 0 0,-1 0 0,1 1 0,0-1 0,0 0 0,0 0 0,0-1 0,0 1 0,0 0 0,0 0 0,0 0 0,1-1 0,-1 1 0,0 0 0,0-1 0,0 1 0,1-1 0,-1 1 0,0-1 0,1 0 0,0 0 0,0 0 30,19-17 9,-19 12-62,0-1 0,0 1 0,-1 0-1,1 0 1,-1-1 0,0 1 0,-1-1-1,1-6 1,-2 9 2,1 0-1,-1 0 1,0 0-1,0 0 1,0 0-1,0 0 1,-1 0-1,1 1 1,-1-1-1,0 0 1,1 1-1,-1-1 1,0 1-1,-1 0 1,1 0 0,0 0-1,-4-3 1,-21-14-24,26 18 24,92-24-380,-54 22 240,-35 4 146,2 9-14,-4 9 49,-1-10-9,1 0 0,0 0 0,2 16 0,-2-23-11,1 0 0,-1 0 0,1 0 0,-1 0 0,1 0 0,0-1 0,0 1 0,0 0 0,0 0 1,0-1-1,0 1 0,0 0 0,1-1 0,-1 1 0,1-1 0,-1 0 0,1 1 0,-1-1 0,1 0 0,0 0 0,-1 0 0,3 1 1,-2-2 1,0 1 0,0-1 0,0 0 1,-1 0-1,1 0 0,0 0 0,0 0 1,0 0-1,-1 0 0,1-1 0,0 1 1,0-1-1,0 1 0,-1-1 0,1 1 1,0-1-1,-1 0 0,1 0 0,-1 0 1,1 0-1,-1 0 0,1 0 1,-1-1-1,0 1 0,0 0 0,1-1 1,-1 1-1,1-3 0,4-4 31,0-1-1,-1 0 1,6-14 0,-10 20-35,1-1 11,-1 4-25,-1-1 0,1 0 1,-1 0-1,0 1 0,0-1 1,1 0-1,-1 0 0,0 0 0,0 0 1,0 1-1,0-1 0,0 0 0,0 0 1,0 0-1,0 0 0,0 1 1,0-1-1,-1 0 0,1 0 0,0 0 1,-1 1-1,1-1 0,0 0 0,-1 0 1,0 0-1,1-1-36,-1 0 0,0 0 0,0 1 0,0-1-1,0 0 1,0 1 0,0-1 0,0 1 0,-1-1 0,1 1 0,0 0 0,-1-1-1,0 1 1,1 0 0,-1 0 0,1 0 0,-1 0 0,0 0 0,0 1 0,0-1 0,1 0-1,-4 0 1,0 0-701,-1 0 0,1 1-1,-1-1 1,0 1 0,1 0-1,-11 2 1,1 0-2281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4T12:45:02.243"/>
    </inkml:context>
    <inkml:brush xml:id="br0">
      <inkml:brushProperty name="width" value="0.05" units="cm"/>
      <inkml:brushProperty name="height" value="0.05" units="cm"/>
      <inkml:brushProperty name="color" value="#177D36"/>
    </inkml:brush>
  </inkml:definitions>
  <inkml:trace contextRef="#ctx0" brushRef="#br0">46 28 1668 0,'1'-5'-21'0,"-1"5"16"15,0 0 5-15,2-5 15 0,-2 5 4 16,0 0 7-16,0 0 3 0,0 0 4 0,1-5 6 15,-1 5 8-15,0 0 5 0,0 0-6 16,0 0 6-16,0 0 0 0,0 0-6 0,3-4-1 16,-3 4-2-16,0 0 1 0,0 0 3 15,0 0 1-15,0 0-2 0,0 0 5 16,0 0-3-16,-4 19-5 0,4-13 5 16,0 1 3-16,0 0-3 0,0 0-4 15,1 0-4-15,-1 0-1 0,3 0-7 0,-1 0 0 16,0 0-1-16,1-3-5 0,0 2-2 15,1-2 2-15,0-1-3 0,1 0-3 0,0-1-1 16,-5-2 1-16,10 2-6 0,-10-2 0 16,9-2-1-16,-2 0-2 0,-1-2 0 0,-1-1 1 15,1-1-2-15,-1 1-2 0,-1-1 0 16,0-1-2-16,-1 0-4 0,1 1 2 16,-1 0-2-16,-2 1-1 0,2 0 1 15,-1 1-1-15,-2 0 2 0,0 4-2 0,3-8-4 16,-3 8 2-16,1-4 1 0,-1 4-3 15,0 0 6-15,0 0-3 0,0 0-4 16,0-5 5-16,0 5-2 0,0 0 1 0,0 0 0 16,0 0 0-16,0 0 0 0,0 0 0 15,-2 22 2-15,1-16 1 0,0 2-2 0,1 0-2 16,0 1 1-16,-1 0 2 0,1 0 2 16,0-1-2-16,-1 0-2 0,2-1 1 0,-1 0 0 15,0-1 0-15,0 0 3 0,1-2-3 16,-1-4-4-16,0 8 3 0,0-8-2 15,0 5-12-15,0-5-26 0,0 0-28 16,0 0-39-16,0 0-40 0,0 0-36 0,0 0-66 16,0 0-80-16,8-16-91 0,-5 11-128 15,-1-3-50-15</inkml:trace>
  <inkml:trace contextRef="#ctx0" brushRef="#br0" timeOffset="327">213 40 1468 0,'0'0'-16'16,"0"0"16"-16,0 0 14 0,6 7 13 0,-6-7 8 16,0 0 7-16,0 8 5 0,0-8 4 15,0 9 11-15,0-9-5 0,1 9-2 0,1-3-3 16,-2-1-3-16,2 1 4 0,0 0 3 16,1-1 2-16,0 1-4 0,0-1-4 15,1-2-2-15,1 1 0 0,-1-1 3 16,0 0 1-16,-4-3 7 0,8 2 5 0,-8-2 1 15,10 0 0-15,-10 0 0 0,7-4 9 16,-3 0-4-16,-1-1-4 0,1-1-10 0,-4 0-2 16,2-1-7-16,-2-1-6 0,0 1 1 15,0-1-9-15,-1 1 1 0,0 1-2 16,-1 0-4-16,2 6-5 0,-4-10-4 0,1 6 0 16,0 1-9-16,3 3-17 0,-5-4-43 15,0 4-48-15,5 0-52 0,-9 2-81 16,4 0-129-16,-1 3-116 0,1 1 44 0,-2 2-104 15,-1 4-39-15</inkml:trace>
  <inkml:trace contextRef="#ctx0" brushRef="#br0" timeOffset="1167">2 245 1427 0,'-2'-4'-21'16,"2"4"20"-16,0 0-1 0,0 0 6 0,0 0-1 16,0 0 2-16,0 0 7 0,0 0 2 15,0 0 5-15,9-5 9 0,0 4 4 0,1-1 6 16,4 1 5-16,7-2 2 0,2 1-1 16,2 0-1-16,7-2-3 0,-6 2-5 0,6-1 0 15,0 0-2-15,1 0 0 0,-10 0-3 16,2 0-4-16,-6 0-1 0,2 1-1 0,-5 0-3 15,-3 1 0-15,-2-1 1 0,-2 0 3 16,-1 2-2-16,-1-1 6 0,-1 1 3 16,-1-1 5-16,-5 1-3 0,7 0 1 15,-7 0-6-15,0 0-6 0,0 0-4 0,0 0-26 16,0 0-27-16,0 0-25 0,0 0-36 16,-27 5-48-16,17-3-78 0,-1 1-393 0,-2 0-113 15</inkml:trace>
  <inkml:trace contextRef="#ctx0" brushRef="#br0" timeOffset="1480">149 281 1621 0,'0'0'-32'0,"0"0"18"0,0 0 1 15,0 0 8-15,0 0 11 16,0 0 6-16,-5 4 11 0,5-4 1 0,-1 5 13 16,0 0 3-16,1-5 10 0,-2 11 4 15,2-4 3-15,0 1 7 0,0-1-1 16,0 1 3-16,0 0 2 0,0 0-8 0,0 0-2 16,-1 1-9-16,1-1-2 0,1 0-7 15,-1-2-2-15,0 1-6 0,0-1-2 0,0-1-1 16,0 0-10-16,0-5-6 0,2 6-22 15,-2-6-37-15,1 5-37 0,-1-5-39 0,0 0-48 16,0 0-64-16,0 0-403 16,0 0-134-16</inkml:trace>
  <inkml:trace contextRef="#ctx0" brushRef="#br0" timeOffset="2036">218 306 1630 0,'0'0'-32'0,"0"0"15"15,0 0 3-15,2-3 15 0,-2 3 11 16,0 0 6-16,0 0 7 0,0 0 9 0,0 0 4 16,0 0 4-16,2 13-2 0,0-8 4 15,-2 0-1-15,2 0-2 0,-2 2-2 16,1-1-4-16,3-1-1 0,-3 1 6 16,1-1-3-16,3 0-4 0,-3-1-3 15,-2-4-3-15,5 6 0 0,-5-6 0 0,3 6-3 16,-3-6-1-16,4 2-4 0,-4-2 0 15,0 0-2-15,0 0-2 0,0 0 0 0,11-8-5 16,-8 4 1-16,-1 0 1 0,1-2-6 16,-1 0 0-16,0 1 0 0,1-1-1 0,-1 0 0 15,0 0-2-15,0 1 3 0,1 0-2 16,-3 5-3-16,5-7-1 0,-4 3 5 0,-1 4-8 16,3-5 1-16,-3 5 0 0,0 0 1 15,2-4 1-15,-2 4 0 0,0 0 0 16,0 0-2-16,0 0 0 0,0 0 2 15,11 6 0-15,-7-3 1 0,0 2-1 16,1-2 2-16,1 1-2 0,0 0 1 0,0 0 1 16,0 1 1-16,1-2 0 0,-1 0 8 15,-1 0 6-15,2-1 10 0,-2-1-2 0,-5-1 5 16,10 1 2-16,-10-1-1 0,9 0-5 16,-9 0 1-16,7-4-7 0,-2 1 1 0,-2 0-3 15,-3 3-2-15,4-9 2 0,-2 5 0 16,-2 4-1-16,0-9-8 0,0 9 1 15,-1-11-6-15,0 6 3 0,-2 0-3 0,1 0-4 16,0 0-1-16,-3 1-2 0,5 4 3 16,-5-5-4-16,1 2-5 0,4 3-7 15,-8-3-13-15,8 3-23 0,-7-1-29 16,7 1-37-16,-5-2-55 0,5 2-80 0,0 0-93 16,0 0-249-16,0 0-95 0</inkml:trace>
  <inkml:trace contextRef="#ctx0" brushRef="#br0" timeOffset="2384">655 60 1492 0,'0'0'-55'0,"0"0"11"0,0 0 18 16,0 0 19-16,0 0 3 0,0 0 1 0,0 0 20 15,0 0 11-15,0 0 3 0,-13 11 14 16,11-7 7-16,-1 1 5 0,-1-1 3 0,-1 2 4 16,-1 0 0-16,1 1-3 0,-2 1 6 15,1-1-5-15,0 1-4 0,-2-1-5 0,2 1-4 16,0-2-4-16,1 0 0 0,0 0-12 15,1-1-1-15,0-2-5 0,1 2-2 16,-1-1-7-16,4-4-5 0,-4 4-23 16,4-4-26-16,-5 3-34 0,5-3-36 15,-4 1-40-15,4-1-66 0,0 0-393 0,0 0-105 16</inkml:trace>
  <inkml:trace contextRef="#ctx0" brushRef="#br0" timeOffset="2844">527 90 1552 0,'0'-9'-52'15,"0"9"9"-15,0 0 16 0,0 0 7 16,0 0 10-16,0 0-2 0,0 0 7 0,0 0 5 16,0 0 12-16,0 0 5 0,9 0 0 15,-9 0 8-15,0 0 1 0,11 8 5 0,-7-4 9 16,3 0 4-16,-2 2-1 0,3 0 8 15,-2 0-1-15,0-1 6 0,1 3-4 0,0 0-1 16,-2-2-3-16,3 1-3 0,-4 0-3 16,1-1 0-16,1 1-3 0,-2-2-4 15,1 0-3-15,-1-1-3 0,0 1 2 16,-2-1-4-16,1-1-3 0,-1-1-1 16,-2-2 9-16,5 5 9 0,-5-5 5 0,3 4 7 15,-3-4 5-15,0 0-1 0,4 5-1 16,-4-5-5-16,0 0-4 0,0 0-5 0,0 0-3 15,5 2 2-15,-5-2-8 0,0 0-3 16,0 0-1-16,0 0-4 0,0 0-7 0,0 0-1 16,0 0 1-16,0 0-3 0,0 0-2 15,0 0-3-15,0 0 0 0,0 0 0 16,0 0 1-16,0 0-5 0,0 0 1 0,4 3-4 16,-4-3-6-16,0 0-1 15,0 0-5-15,0 0-10 0,0 0-16 0,0 0-20 16,0 0-22-16,0 0-25 0,0 0-28 0,0 0-48 15,0 0-78-15,0 0-110 0,0 0-280 16,0 0-143-16</inkml:trace>
  <inkml:trace contextRef="#ctx0" brushRef="#br0" timeOffset="5043">834 39 1765 0,'0'0'-9'0,"0"0"7"0,0 0 9 16,0 0 9-16,0 0 8 0,0 0 5 16,0 0 6-16,0 0 6 0,0 0 1 0,0 0 1 15,0 0-5-15,0 0 4 0,0 0 0 16,0 0-6-16,15-5-3 0,-12 3 0 0,3 0-6 15,1 0-3-15,-1-1 1 16,0 0-6-16,1 0-3 0,-1 0 1 0,0 2-1 16,1-1-3-16,-1 0-1 0,-1 1-4 15,-5 1 0-15,5-1-1 0,-5 1 0 0,0 0 5 16,8 3-4-16,-5-1 4 0,-3-2-3 16,2 9 1-16,-2-4 3 0,0 2-4 0,0 0 6 15,-1 1 0-15,-1 2 0 0,2-1 2 16,-2 1-1-16,1-1 3 0,1 0-1 15,-2 0-1-15,0-2 2 0,2 0-4 0,-1 1 0 16,0-2 1-16,0 1-4 0,0-1-1 16,1-1-3-16,-1 0 1 0,1-5-3 15,0 7-5-15,0-7-6 0,1 6-18 16,-1-6-31-16,0 0-25 0,0 0-33 0,1 3-30 16,-1-3-49-16,0 0-54 0,0 0-395 15,11-11-136-15</inkml:trace>
  <inkml:trace contextRef="#ctx0" brushRef="#br0" timeOffset="5384">1022 33 1718 0,'0'-5'-14'0,"0"5"8"0,0 0 2 0,0 0 0 16,0 0 12-16,0 0 1 0,0 0 10 15,0 0-4-15,0 0 7 0,0 0 0 16,0 0-2-16,0 0 4 0,0 0-1 0,0 0 1 15,-4 15-1-15,4-15 4 0,2 6 1 16,-2-6 0-16,4 6-5 0,-1-2-3 0,0 1 2 16,0-1 4-16,1 0-2 0,1 1 1 15,1-1-1-15,1 1-4 0,-2-1-1 0,2 1-1 16,-1 0 2-16,-1 0 4 0,0 0 0 16,0-1-2-16,-1 0 0 0,-1 0 6 0,0 1 8 15,-2-2-8-15,0 1-2 0,-1-4 0 16,1 6-2-16,-1-6-4 0,0 0-2 0,-3 8-2 15,3-8 0-15,-5 4-8 16,2-3-6-16,3-1-18 0,-10 0-23 0,6 0-27 16,4 0-33-16,-10-4-42 0,3 1-62 15,1 0-97-15,3 0-278 0,-2-1-79 16</inkml:trace>
  <inkml:trace contextRef="#ctx0" brushRef="#br0" timeOffset="5596">1054 50 1596 0,'4'-2'-1'0,"0"0"15"0,0-1 17 0,0 2 8 15,-4 1 12-15,9-4 7 0,-3 2 8 16,3-1 7-16,-1 0 2 0,2 0-1 0,2 0-5 16,1-1-3-16,-1 0-7 0,-1 1-5 15,1 0-8-15,-3 0-7 0,-1 1-5 16,-1 1-3-16,0-1-12 0,-2 1-30 0,-1 0-32 15,-4 1-41-15,0 0-55 0,0 0-110 16,0 0-420-16,0 0-165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1:11.28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3 6201,'0'0'2522,"6"0"-2380,48-1-1184,-52 1 481,10-1-2967,-9 1 1650</inkml:trace>
  <inkml:trace contextRef="#ctx0" brushRef="#br0" timeOffset="398.89">12 71 5136,'-1'0'46,"1"1"-1,-1 0 0,1-1 1,-1 1-1,1 0 0,-1-1 1,1 1-1,0 0 0,-1 0 1,1-1-1,0 1 0,-1 0 0,1 0 1,0 0-1,0-1 0,0 1 1,0 0-1,0 0 0,0 0 1,0 0-1,0 1 0,6 0-273,-1-1-1,1 0 1,0 1-1,0-2 0,0 1 1,0-1-1,0 0 1,0 0-1,0 0 1,8-3-1,-2 1-1534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4T12:52:23.309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715 51 1526 0,'0'0'-42'15,"0"0"25"-15,0 0 2 0,0 0 13 16,-2 6 5-16,2-6 7 0,0 0 7 16,0 0 0-16,0 0 11 0,0 0 6 0,-4 3 8 15,4-3 2-15,0 0 5 0,0 0 6 16,0 0 0-16,-3 3 3 0,3-3-2 15,0 0-3-15,0 0-1 0,0 0-1 0,-6 0 0 16,6 0-4-16,0 0 1 0,0 0 2 16,0 0 3-16,-10-3-5 0,10 3-5 0,0 0 7 15,-7-3-5-15,7 3 1 0,-7-4-5 16,7 4-3-16,-7-4-3 0,2 2-1 0,1-1-5 16,-1-1-2-16,-1 1-4 0,1 0-2 15,-1 0 1-15,-1-1-4 0,-1 0 3 16,0 1-2-16,1 0-1 0,-2 0-2 15,2 0-1-15,-1 0 1 0,-1 0-7 16,0 2 3-16,0-1-2 0,-1 0 0 0,0 2 1 16,-1 0-5-16,1 0-2 0,-2 0 2 15,1 1-2-15,1 0 0 0,-1-1-1 0,2 1 2 16,-1 0-5-16,0 0 3 0,2 0-2 16,1 0 3-16,-1 0-2 0,0-1 1 0,2 1 2 15,-2 1-4-15,0-1-1 0,1 0 0 16,-2 0 1-16,-1 1 0 0,0 0 3 15,-1 1-6-15,-1 0-1 0,1-1 2 0,1 0 3 16,0 0-4-16,1 0 1 16,-1 0-1-16,1 0 4 0,0 0-4 0,0-1 3 15,1 0 2-15,0 1-2 0,0-1-2 16,2 1 1-16,-2-1-4 0,2 0 6 0,-2 1-3 16,1-1 0-16,2 1-1 0,-2-1 0 15,0 1 4-15,0 0-1 0,2 0-1 0,-1-1-2 16,0 0 1-16,0 1 2 0,1 0 0 15,1-1 0-15,-1 1 0 0,0-1-2 16,1 1-2-16,-1 0 4 0,5-2-2 0,-8 4 0 16,4-2 2-16,0-1-1 0,0 2-2 15,-1 0 2-15,1-1-1 0,0 0 0 0,-1 1 1 16,2-1-1-16,-1 2 2 16,-1-1 0-16,1 0-2 0,0 0-1 0,0 0 0 15,0 0 2-15,0 1-1 0,1-1-1 16,-2 1 1-16,2-1 0 0,0 0 3 0,0 1-3 15,-1-1 0-15,1 0 0 0,0 1-1 16,0-1 1-16,3-3 2 0,-5 6 0 0,2-2 4 16,0 0-4-16,1 1-3 0,2-5 3 15,-3 8-3-15,1-4-1 0,2-4 1 16,0 10 3-16,0-5 3 0,0-5-5 0,0 10 2 16,0-5-3-16,0-5 0 15,3 11 0-15,-1-5 0 0,0 1 2 0,1-1 4 0,0 0-6 16,1 2 4-16,0-1-2 15,0-1 0-15,0 1 0 0,1 0-2 0,-1-1 4 16,1 1-1-16,-1 0 3 0,1-1-5 16,0 1 1-16,0 0 4 0,0-1-6 0,1 1 5 15,-2 0-2-15,1-1-4 0,-1 1 3 16,0 0 0-16,1 0 2 0,-1 0-3 16,1 0 1-16,-1 0-1 0,1-2-1 0,-2 2 5 15,1-2-3-15,0 1 1 0,0-2-2 16,0 2 1-16,0-1 1 0,0 0-2 0,1-1 2 15,-1 0-3-15,0 1 2 0,1 0 1 16,-1-2 1-16,0 1-2 0,1-1 0 16,0 1-2-16,0-1-1 0,-1 0 2 15,1 0-1-15,0 0 2 0,-1 0-2 0,1 0 3 16,0-1-4-16,0 0 2 0,0 1-1 16,1-1 0-16,-2 1 1 0,2-2 1 15,-1 2-6-15,-1-2 4 0,3 1 2 0,-2 0-2 16,2-1 3-16,-2 1-1 0,2 1-1 15,-1-2 1-15,0 0 0 0,1 1-4 0,-1 0 0 16,0-1 0-16,1 0-2 0,0-1 2 16,-1 1-1-16,2 0-2 0,-1-1 0 0,0 0 0 15,0 0-3-15,1 0 5 0,-1 0-2 16,1 0-1-16,-2 0-3 0,2-1 8 16,-1 1-5-16,0 0 2 0,1 0-1 15,-2 0 3-15,1 0-2 0,-1 0 1 16,-6 0-2-16,12 0 2 0,-6-1 3 0,1 1 0 15,-2 0-2-15,2 0 0 0,-1 0 3 16,-6 0-3-16,13 0 5 0,-7 0-3 0,-1-1-8 16,2 1 4-16,1-1 3 0,-2 0-3 15,0 0 1-15,0 1-3 0,1 0 2 0,0-1 1 16,0 0-2-16,0 0-2 0,-1 1 1 16,2-1-2-16,-3 1 0 0,2-1-2 15,0-1 1-15,0 1-2 0,0 0 3 0,0 0-2 16,-1-1 0-16,0 0 3 15,0 2-2-15,0-2 0 0,1 1 2 0,-2 0 4 16,1-1-2-16,-1 1 2 0,0-1-1 16,0 1 1-16,0 0 2 0,1-1-2 0,-1 1 3 15,0 0-5-15,1 0 1 0,-1-1-2 16,1 0-1-16,0 1-3 0,0-1-2 0,0 0 5 16,0 0-2-16,-1 1-1 0,2-1-2 15,-1 0 0-15,1 0-2 0,-2 1 2 16,1-1 1-16,0 0-3 0,0 0 2 0,-1 0-3 15,1 1 0-15,0-1-2 16,-1 1 2-16,1-2 3 0,-1 1 3 0,-1 1-2 16,3-1 3-16,-2-1 2 0,-1 1-2 0,1 0 1 15,0 0 3-15,1-1-2 0,-1 2 0 16,0-2 1-16,0 1 3 0,-1 0-4 16,0 0 2-16,-4 2 0 0,8-3 2 0,-5 1 0 15,1 0 0-15,-4 2 0 0,8-3 1 16,-5 2 2-16,-3 1-1 0,7-4 0 0,-3 3 0 15,0-1 1-15,0-1 3 0,0 1-4 16,0-2 4-16,1 1 0 0,-1-1-2 16,0 1 2-16,0-1-1 0,0-1 3 15,1 1-1-15,-3 0-1 0,3 0 0 16,-1-1 3-16,-1 0-2 0,1 1-1 0,0-1 1 16,-1 1-3-16,0-1 1 0,1-1 0 15,-1 2 2-15,0-1-2 0,-1-1 1 0,2 1 0 16,-2 0 0-16,1 0 3 0,-1-1-2 15,0 1 1-15,-1 0-2 0,1 1 3 0,-2-2-3 16,3 1 1-16,-3 0 1 0,1 0-4 16,0-1 1-16,-1 1 0 0,1-1 3 15,-1 6-3-15,1-9 1 0,-1 4 0 0,0 5 0 16,0-9 0-16,0 9 2 0,-1-8 1 16,0 4 4-16,1 4-6 0,-1-9 3 0,0 6 1 15,1 3-1-15,-3-7 0 0,3 3-2 16,0 4 0-16,-4-8 2 0,3 5 2 15,-1-1-2-15,2 4 1 0,-4-7 0 16,1 3-3-16,3 4 1 0,-4-7 2 0,1 4-3 16,1 0 0-16,-1-1 0 0,3 4-1 15,-6-7 0-15,3 4-1 0,0-1 1 16,-1 1-2-16,0-1 4 0,0 0-1 0,0 1 3 16,1 0-4-16,-1-1 2 0,0 1-2 15,1 0 0-15,-1 0 3 0,-1-1-3 0,2 1 1 16,-1 1-2-16,-1-2 3 0,1 1 2 15,1 1-3-15,-1-1 2 0,-1 0-2 0,1 0 5 16,-2 1-2-16,3 0 1 16,3 2 1-16,-8-4-2 0,3 3 3 0,1-1-4 15,0 0 1-15,4 2 0 0,-9-4 4 16,5 2-3-16,-1 0-2 0,5 2 2 16,-7-3 2-16,2 2-1 0,2-1-2 0,3 2 1 15,-8-2-2-15,4 1 1 0,4 1 1 16,-8-3-2-16,8 3 0 0,-7-2-1 0,7 2 1 15,-7 0-1-15,7 0 1 0,-7-1-2 16,7 1 2-16,-7-1-4 0,7 1 2 0,-6 0-2 16,6 0 1-16,-7 0-2 0,7 0-1 15,-6-1 2-15,6 1-1 0,-7 0 3 16,7 0-4-16,-8 0-2 0,8 0-3 16,-9 0-7-16,3 1-16 0,0 0-20 15,-2-1-39-15,0 3-35 0,-2-2-72 0,1 2-146 16,-2 0-295-16,-6 2-131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1T01:44:28.85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4 344 1692,'-4'-3'8406,"57"6"-8216,104-7 1,-2-2-62,-130 6-123,53-4-44,-76 4 32,14 0-18,3-6-6075</inkml:trace>
  <inkml:trace contextRef="#ctx0" brushRef="#br0" timeOffset="606.73">466 182 5953,'0'0'-269,"-7"-3"-549,7 3 852,0 0 1,0 0-1,0 0 1,0 1-1,0-1 1,0 0-1,0 0 0,0 0 1,0 0-1,0 0 1,0 0-1,0 0 1,0 0-1,0 0 1,0 0-1,0 0 0,0 0 1,0 0-1,0 1 1,0-1-1,0 0 1,0 0-1,0 0 0,0 0 1,0 0-1,0 0 1,0 0-1,-1 0 1,1 0-1,0 0 1,0 0-1,0 0 0,0 0 1,0 0-1,0 0 1,0 0-1,0 0 1,9 7 40,0-1 1,1 0 0,0 0 0,0-1 0,0 0 0,1-1 0,19 6 0,28 11 125,-56-20-189,12 5 19,-1 2-19,-14-6-2,1 1 0,-1 0 0,0 0-1,0 0 1,0 0 0,0 0 0,0-1 0,0 1 0,-3 2 0,-101 107 923,105-111-887,-9 8 632,3-2-5684</inkml:trace>
  <inkml:trace contextRef="#ctx0" brushRef="#br0" timeOffset="607.73">1139 211 5020,'0'-2'83,"1"6"77,2 17 335,9 51 1210,3 24-1153,-12-96-1105</inkml:trace>
  <inkml:trace contextRef="#ctx0" brushRef="#br0" timeOffset="608.73">1276 209 5328,'0'0'-264,"-4"-6"-405,4 6 687,0 0 0,0 0 0,0 0 0,0 0 0,0 1 0,0-1 0,0 0 0,0 0 0,0 0 0,0 0 0,0 0 0,0 0 0,0 0 0,0 0 0,0 0 0,0 1 0,0-1 0,0 0 0,0 0 0,0 0 0,0 0 0,-1 0 0,1 0 0,0 0 0,0 0 0,0 0 0,0 0 0,0 0 0,0 0 0,0 0 0,0 0 0,0 0 0,-1 0 0,1 0 0,0 0 0,0 0 0,0 0 0,0 0 0,0 0 0,0 0 0,0 0 0,0 0 0,0 0 0,-1 0 0,1 0 0,0 0 0,0 0 0,0 0 0,0 0 0,0 0 0,0 0 0,0 0 0,0 0 0,0 0 0,0 0 0,-1 0 0,1 0 0,0 0 0,0-1 0,0 1 0,0 0 0,0 0 0,0 0 0,0 12 337,0-1 1,0 1-1,1 0 0,1 0 0,0-1 1,1 1-1,7 20 0,8 36 826,-18-66-1117,3 5-134,0 2-5456</inkml:trace>
  <inkml:trace contextRef="#ctx0" brushRef="#br0" timeOffset="1043.03">1396 215 5380,'0'0'1931,"3"4"-1627,1 8 64,0-1 1,-1 1-1,0 0 1,1 16 0,10 36 815,-12-50-994,-2-13-345,1 0 0,-1 1 0,0-1 1,0 0-1,0 1 0,1-1 0,-1 0 0,1 1 1,-1-1-1,1 0 0,0 1 0,-1-1 0,1 0 1,0 0-1,0 0 0,1 1 0</inkml:trace>
  <inkml:trace contextRef="#ctx0" brushRef="#br0" timeOffset="2052.82">1566 216 6125,'0'0'-332,"3"-1"42,10-4 315,-10 4 29,12-2 65,-13 2-100,-1 1-1,1 0 1,0 0-1,0 0 1,0 0-1,0 0 1,0 0-1,0 0 1,0 1-1,0-1 1,-1 1-1,1-1 1,0 1 0,0 0-1,0 0 1,-1 0-1,1 0 1,-1 0-1,1 0 1,-1 0-1,1 0 1,-1 1-1,1-1 1,-1 1-1,0-1 1,0 1-1,2 1 1,-3-1 68,0 0-44,0 1 0,0 0 0,-1-1 1,1 1-1,-1-1 0,1 1 0,-1-1 1,0 1-1,0-1 0,0 0 0,0 1 0,-1-1 1,1 0-1,-1 0 0,1 0 0,-1 0 1,0 0-1,1 0 0,-1 0 0,-3 2 1,3-3-2,-5 5 47,6-6-83,1 0-1,0 0 0,0 1 1,0-1-1,-1 0 1,1 0-1,0 0 1,0 0-1,0 0 0,0 0 1,-1 0-1,1 0 1,0 1-1,0-1 1,0 0-1,0 0 0,0 0 1,-1 0-1,1 0 1,0 1-1,0-1 1,0 0-1,0 0 0,0 0 1,0 1-1,0-1 1,0 0-1,0 0 1,0 0-1,0 1 0,0-1 1,0 0-1,0 0 1,0 0-1,0 1 0,0-1 1,0 0-1,0 0 1,0 0-1,0 0 1,0 1-1,0-1 0,0 0 1,0 0-1,0 0 1,1 1-1,-1-1 1,0 0-1,17 2 6,-14-2 2,1 0 0,-1 0-1,0 1 1,0-1-1,1 1 1,-1-1-1,0 1 1,0 0 0,0 0-1,0 0 1,0 1-1,0-1 1,0 1-1,-1 0 1,1 0 0,0-1-1,-1 2 1,0-1-1,1 0 1,-1 0-1,2 4 1,-3-5 99,0 16 591,-3-14-633,0 1 0,0-1 0,0 0 0,-1 0 1,1 0-1,-1 0 0,0-1 0,0 1 0,0-1 0,0 1 0,0-1 0,0 0 0,-1 0 0,1-1 0,-1 1 0,1-1 0,-1 1 0,-4 0 0,6-2-4,0 0-60,0 0 1,-1 0 0,1 0 0,0-1-1,0 1 1,-1-1 0,1 1 0,0-1-1,0 0 1,0 0 0,0 0 0,0 0 0,0 0-1,0 0 1,0-1 0,0 1 0,1-1-1,-1 1 1,1-1 0,-3-2 0,5-20-5913</inkml:trace>
  <inkml:trace contextRef="#ctx0" brushRef="#br0" timeOffset="2462.71">1775 313 5993,'32'19'1225,"-31"-18"-646,1-4-503,1-1-396,5-7 1908,-7 11-1551,-1 0 0,0 0 0,1 0 0,-1 0 0,1 0 1,-1 0-1,0 0 0,1 0 0,-1 1 0,0-1 0,1 0 1,-1 0-1,1 1 0,-1-1 0,0 0 0,0 0 0,1 1 1,-1-1-1,0 0 0,0 1 0,1-1 0,-1 0 0,0 1 0,0-1 1,0 0-1,1 1 0,-1-1 0,0 0 0,0 1 0,0-1 1,0 1-1,0-1 0,2 3 188,-2 7-27</inkml:trace>
  <inkml:trace contextRef="#ctx0" brushRef="#br0" timeOffset="2905.7">1832 200 6337,'7'-23'168,"65"9"1216,-69 14-1338,-2-1-26,1 1 0,0 0 1,-1 0-1,1 0 0,0 0 0,-1 0 1,1 0-1,0 0 0,-1 1 1,1-1-1,-1 0 0,1 1 0,3 1 1,-3 4 91,-1 1 0,0 0 0,0 0 0,0 0 0,-1 0 0,1-1 0,-2 11 0,-8 53 753,6-47-697,3-21-124,0 3-239,0 10 319,10-12-8389</inkml:trace>
  <inkml:trace contextRef="#ctx0" brushRef="#br0" timeOffset="3314.61">2048 223 6025,'0'0'-265,"1"-6"-348,0 4 855,0 6 1306,1 16-1386,-1-17-71,1 0 0,-1-1 0,1 1 0,0 0 0,-1-1 0,1 1-1,1-1 1,-1 0 0,0 1 0,0-1 0,4 2 0,-3-1 12,1 1 43,0 0 27,0-1 1,0 1-1,0 0 1,-1 0-1,1 0 0,-1 1 1,0-1-1,0 1 1,-1 0-1,0 0 1,0 0-1,0 0 1,2 6-1,-4-9 38,0-1-209,-1 0 1,1 0-1,-1 0 1,0 0-1,1 0 1,-1 0-1,0 0 1,0 0-1,1 0 1,-1 0-1,0 0 0,0-1 1,0 1-1,0 0 1,0-1-1,0 1 1,0 0-1,0-1 1,0 0-1,0 1 1,-1-1-1,1 0 1,0 1-1,0-1 1,0 0-1,-1 0 1,1 0-1,-2 0 1,0 0-283,-16-10-2173,9-4-1249,7 7 843</inkml:trace>
  <inkml:trace contextRef="#ctx0" brushRef="#br0" timeOffset="3780.7">2084 180 6257,'0'0'-193,"9"-7"534,37-1 209,-44 8-812,17 3-1782,-10-3 588,-2 1 119</inkml:trace>
  <inkml:trace contextRef="#ctx0" brushRef="#br0" timeOffset="4182.08">2386 198 4364,'0'0'-75,"4"11"957,-7-1-390,-1 0-1,-1 0 1,1-1-1,-1 1 0,-1-1 1,0-1-1,-11 13 1,-12 21-147,28-41-652,-4 5-407,-4 0-5857</inkml:trace>
  <inkml:trace contextRef="#ctx0" brushRef="#br0" timeOffset="4613.89">2285 247 5689,'0'0'-147,"4"2"344,6 6 287,-1 0 1,17 17 0,-17-15-215,0-1 1,1 0 0,20 14-1,-29-22-618,12 2-3209,-6-4 1043</inkml:trace>
  <inkml:trace contextRef="#ctx0" brushRef="#br0" timeOffset="5035.88">2690 221 5957,'0'0'-192,"21"-25"1067,-20 24-848,-1 0 0,0 0 0,0 0 0,1-1 0,-1 1 0,0 0 0,0 0 0,0 0 0,0 0 0,0-1 0,-1 1 0,1 0 0,0 0 0,-1 0 0,1 0 0,0 0 0,-1 0 0,1 0 0,-1 0 0,0 0 0,1 0 0,-1 0 0,0 0 0,1 0 0,-2-1 0,0 1 7,0 0 0,0 0-1,0 0 1,0 0 0,0 0 0,0 1 0,0-1-1,0 1 1,0-1 0,0 1 0,0 0 0,-4 0-1,3 0 73,-28 7 391,28-5-448,-1 0 0,1 0-1,0 0 1,0 1 0,0-1-1,0 1 1,0 0 0,0-1 0,1 1-1,0 1 1,-1-1 0,1 0-1,-3 6 1,5-7-13,0 12 170,1-13-198,0 0 0,1 0 0,-1 0 0,0 0 0,0 0 0,1 0 0,-1 0 0,1 0 0,-1 0 0,1 0 0,2 0 0,-2 0 7,1-2-10,7 1-5,-4-1-5,1 0-1,-1-1 1,0 1-1,0-1 1,7-4-1,-7 4-5,-4 1 1,10-1-11,-11 2 18,-1-1 0,1 1 0,0 0 0,-1 0 0,1 0 0,-1 0 1,1 0-1,-1-1 0,1 1 0,0 0 0,-1 0 0,1 0 0,-1 0 1,1 1-1,-1-1 0,1 0 0,0 0 0,-1 0 0,1 0 0,-1 1 0,1-1 1,-1 0-1,1 0 0,-1 1 0,1-1 0,-1 0 0,1 1 0,-1-1 0,0 1 1,1-1-1,0 1 0,0 1 8,-4 40 267,-2 20 386,5-60-617,-1 16-324</inkml:trace>
  <inkml:trace contextRef="#ctx0" brushRef="#br0" timeOffset="5535.88">2791 220 5817,'0'0'-217,"1"5"382,-1 4-187,5 42 1389,-5-49-1272,1 1 0,-1-1 0,1 1 0,0-1 0,0 0 0,0 1 0,0-1 0,1 0 0,-1 0 0,0 0 0,1 1 0,0-2 0,-1 1 0,1 0 0,0 0 0,0 0 0,0-1 0,0 1 0,3 0 0,-4-1 27,15 0 460,-13-2-552,0-1 0,-1 0 0,1 0 1,0 0-1,0 0 0,-1 0 1,1 0-1,-1-1 0,0 1 0,0-1 1,0 0-1,0 0 0,0 0 0,0 1 1,-1-2-1,0 1 0,1 0 1,-1 0-1,0 0 0,-1-1 0,1 1 1,0 0-1,-1-6 0,1 7-15,-3 0-6,2 1-9,0 0 1,0 0-1,0-1 0,0 1 0,-1 0 0,1 0 1,0 0-1,0 0 0,-1 0 0,1 0 1,-1 0-1,1 1 0,-1-1 0,1 0 0,-1 0 1,0 0-1,1 0 0,-1 1 0,0-1 1,0 0-1,-1-1 0,-6-4-1,6 5 1,0 0-1,0 0 0,0 0 1,0 0-1,0 0 0,0 1 1,0-1-1,0 0 0,-1 1 1,1 0-1,0 0 0,0 0 1,-4 0-1,0 0 0,4 0-8,-8 0 90</inkml:trace>
  <inkml:trace contextRef="#ctx0" brushRef="#br0" timeOffset="5951.76">3174 5 5993,'0'0'-249,"4"-4"-354,-2 4 607,-3 5 41,-118 345 3980,55-167-2922,41-136-1957,22-45 359,-5-1-4108</inkml:trace>
  <inkml:trace contextRef="#ctx0" brushRef="#br0" timeOffset="6373.74">3042 210 5861,'0'0'-270,"6"-8"-722,-6 8 1038,0 0-1,0 0 1,0 0-1,0 0 1,0 0 0,1 0-1,-1-1 1,0 1 0,0 0-1,0 0 1,0 0 0,0 0-1,0 0 1,0 0 0,1-1-1,-1 1 1,0 0-1,0 0 1,0 0 0,0 0-1,0 0 1,0-1 0,0 1-1,0 0 1,0 0 0,0 0-1,0 0 1,0-1 0,0 1-1,0 0 1,0 0-1,0 0 1,0 0 0,0-1-1,0 1 1,0 0 0,0 0-1,0 0 1,0 0 0,0 0-1,-1-1 1,1 1 0,0 0-1,0 0 1,0 0-1,0 0 1,0 0 0,0 0-1,0-1 1,-1 1 0,1 0-1,0 0 1,0 0 0,0 0-1,0 0 1,0 0-1,-1 0 1,1 0 0,0 0-1,0 0 1,0 0 0,-19 1 125,14-1 143,-4-7 309,9 6-605,0-1 1,1 1-1,-1 0 0,0 0 0,0-1 0,1 1 0,-1 0 0,0 0 0,1 0 0,-1 0 0,1 0 0,0 0 0,-1 0 0,1 0 0,0 0 0,1-2 0,-1 1 22,2 7-729,10 21-396,-4-2-2377,-7-16 1670</inkml:trace>
  <inkml:trace contextRef="#ctx0" brushRef="#br0" timeOffset="6829.64">3157 326 4932,'0'0'-137,"13"19"1415,-13-18-1210,0 0 0,0-1 1,0 1-1,0 0 1,0 0-1,0 0 0,0 0 1,-1-1-1,1 1 0,0 0 1,0 0-1,-1 0 1,1-1-1,0 1 0,-1 0 1,1 0-1,-1-1 1,1 1-1,-1 0 0,1-1 1,-1 1-1,1-1 1,-1 1-1,0-1 0,1 1 1,-1-1-1,0 1 1,1-1-1,-1 1 0,0-1 1,0 0-1,0 0 1,1 1-1,-1-1 0,0 0 1,0 0-1,-1 0 0,-1 0 186,3-4-206,0-31 99,4 27-65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1T01:44:53.74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1 121 1824,'0'0'7456,"6"-1"-7304,126-7 828,37-5-566,-146 11-328,0 0 1,33 3-1,-53-1-77,-1 0-7,5 0 0,-5 0 3,3 1-506,11-1-651,-10-3-3642,-5-4 1994</inkml:trace>
  <inkml:trace contextRef="#ctx0" brushRef="#br0" timeOffset="702.79">390 8 6181,'0'0'-289,"-1"-7"3987,24 14-3274,1-1 1,30 3 0,-9-2-170,-43-6-238,2 0 18,-3-1-29,0 0 0,0 0-1,-1 0 1,1 0 0,0 0 0,-1 1 0,1-1-1,0 0 1,0 0 0,-1 1 0,1-1-1,0 1 1,-1-1 0,1 0 0,-1 1 0,1-1-1,-1 1 1,1-1 0,0 1 0,-1-1 0,1 2-1,-1 1 8,1 0-1,-1 0 0,-1 0 1,1 0-1,0 0 1,-1 0-1,1 0 0,-1-1 1,0 1-1,0 0 0,-2 4 1,-19 36 76,12-24-26,-21 51 390,31-69-403,-2 18 389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1T01:44:56.16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94 6965,'0'0'1629,"2"4"-1365,1 5 5,1 0-1,-1 1 0,-1 0 1,0-1-1,0 1 1,-1 0-1,0 0 1,-1 0-1,-1 17 0,4 39 745,-2-25-1120,-1-31-7957</inkml:trace>
  <inkml:trace contextRef="#ctx0" brushRef="#br0" timeOffset="532.41">162 116 6077,'-12'104'4411,"13"-96"-4227,0 0 0,1 0 0,-1 1 0,1-2 1,4 10-1,-5-15-130,0 1 0,0-1 1,0 1-1,1 0 0,-1-1 1,1 0-1,0 1 0,-1-1 1,1 0-1,0 0 0,0 0 1,1 0-1,-1 0 0,0-1 1,0 1-1,1-1 0,2 2 0,-3-3 18,-2 1-65,1-1 0,-1 0 1,1 0-1,-1 1 0,1-1 1,0 0-1,-1 0 0,1 0 1,-1 0-1,1 0 0,0 0 1,-1 0-1,1 0 0,-1 0 1,1 0-1,0 0 0,-1-1 1,1 1-1,-1 0 0,1 0 0,-1-1 1,1 1-1,-1 0 0,1 0 1,-1-1-1,1 1 0,-1-1 1,1 1-1,0-1 0,17-12 112,-17 11-119,1 0 0,-1 0 0,0 0 0,1 0-1,-1 0 1,0-1 0,0 1 0,0 0 0,-1 0 0,1-1 0,0 1 0,-1-3 0,0 3-5,0 1 1,0 0-1,0 0 0,0 0 0,-1-1 1,1 1-1,0 0 0,-1 0 1,1 0-1,-1 0 0,1 0 1,-1 0-1,0 0 0,-1-2 1,1 1-14,-31 0-30,14 6 42,16-4 6,1 0-1,0 0 0,-1 0 1,1 1-1,-1-1 1,1 1-1,0-1 1,-1 1-1,1-1 1,0 1-1,0-1 1,-1 1-1,1 0 0,0 0 1,0 0-1,-1 1 1,-10 8 7,10-9-26,1 0 1,0 0 0,-1 0-1,1 0 1,0 0 0,0 0-1,0 1 1,0-1 0,0 0-1,0 1 1,0-1 0,0 1-1,0-1 1,1 1 0,-1 1 0,1-3-65,0 1 1,0-1 0,0 1 0,0-1-1,0 0 1,1 1 0,-1-1 0,0 1 0,0-1-1,1 0 1,-1 1 0,0-1 0,1 0 0,-1 1-1,0-1 1,1 0 0,-1 1 0,0-1 0,1 0-1,-1 0 1,1 0 0,-1 1 0,0-1 0,1 0-1,-1 0 1,1 0 0,-1 0 0,1 0 0,-1 0-1,1 0 1,34-1-5185,-24-3 2397</inkml:trace>
  <inkml:trace contextRef="#ctx0" brushRef="#br0" timeOffset="1776.43">414 185 6437,'-2'3'286,"-1"1"0,1-1 0,0 1 0,0 0-1,1 0 1,-1 0 0,1 0 0,0 0 0,0 0 0,0 0 0,0 0 0,1 0 0,0 1 0,0 7 0,1-8-73,7 26 706,-8-29-865,0 0 0,1 1 0,-1-1 0,0 0-1,1 0 1,-1 0 0,1 0 0,0 0 0,-1-1 0,1 1 0,0 0-1,-1 0 1,1 0 0,0 0 0,0-1 0,0 1 0,0 0 0,-1-1-1,1 1 1,0-1 0,0 1 0,0-1 0,0 1 0,2-1 0,-2 0-53,1 0 1,-1 0 0,1-1 0,-1 1 0,1-1 0,-1 1 0,1-1 0,-1 0 0,0 1 0,1-1-1,-1 0 1,0 0 0,0 0 0,1 0 0,-1 0 0,0 0 0,0 0 0,0-1 0,0 1-1,-1 0 1,1-1 0,0 1 0,0-2 0,16-41-365,-8 19 48,12-18-406,-20 42 645,0 0 54,0 0-1,0 0 1,0 0-1,0 0 1,0 0-1,0 0 1,0 0-1,0 0 1,0 1-1,1-1 1,-1 0-1,0 1 1,1-1-1,-1 1 1,2-1-1,0 4 52,-1 0 0,1 0 0,-1 0 0,0 0 0,1 0 0,-1 0 0,-1 1 0,1-1-1,0 1 1,-1 0 0,0-1 0,0 1 0,0 0 0,1 6 0,-1-3 16,1-1-1,0 1 1,0-1-1,0 0 1,1 0 0,4 8-1,-6-13-21,4 3 39,-5-4-57,1 1 0,-1-1 0,0 0 0,0 1-1,1-1 1,-1 0 0,0 1 0,0-1 0,1 0 0,-1 1-1,0-1 1,1 0 0,-1 0 0,1 1 0,-1-1 0,0 0-1,1 0 1,-1 0 0,1 0 0,-1 0 0,0 1 0,1-1-1,-1 0 1,1 0 0,-1 0 0,0 0 0,1 0 0,-1 0-1,1 0 1,-1-1 0,1 1 0,-1 0 0,0 0 0,1 0-1,-1 0 1,1-1 0,1 1-2,8-8 19,-9 6-17,0 0-1,-1 0 1,1 0 0,0 0-1,-1 0 1,0-1 0,1 1-1,-1 0 1,0 0 0,0-1-1,0 1 1,-1-4-1,2 3 0,-6-20 18,4 18-30,-1 1 0,0 0 1,0 0-1,0 0 0,-1 1 1,1-1-1,-1 0 0,0 1 1,0 0-1,-4-4 0,2 1-22,4 5 0,0 1-27,1 0 40,0 0 0,0 0-1,-1 0 1,1-1 0,0 1-1,0 0 1,-1 0 0,1 0-1,0 0 1,0-1 0,-1 1-1,1 0 1,0 0 0,0 0-1,0-1 1,0 1 0,-1 0-1,1 0 1,0-1 0,0 1-1,0 0 1,0 0 0,0-1-1,0 1 1,0 0 0,0-1-1,-1 1 1,1 0 0,0 0-1,0-1 1,0 1 0,0 0-1,1-1 1,-1 1 0,0 0-1,0 0 1,0-1 0,11-2-112,0 1 0,0 0 0,1 0 0,-1 1 0,23 1-1,-29 0 81,-2 0-10,5 1-55,-6-1 115,0 0-1,0 0 1,1 0-1,-1 0 0,0 0 1,0 1-1,0-1 1,0 1-1,0-1 1,0 1-1,0 0 1,2 1-1,-3 3 109,-1 0 0,1 0 0,-1 0 0,0 1 0,0-1 0,-2 9 0,1-10-39,0 1-1,0-1 0,1 1 0,0-1 1,0 1-1,0-1 0,1 1 1,-1-1-1,1 1 0,3 8 0,-3-11-51,1 0 0,-1 0-1,1 0 1,-1 0-1,1 0 1,0 0-1,0 0 1,0 0-1,0 0 1,0-1 0,0 1-1,0-1 1,0 0-1,1 0 1,-1 0-1,1 0 1,-1 0 0,1 0-1,-1 0 1,1-1-1,-1 0 1,1 1-1,-1-1 1,1 0-1,0 0 1,-1 0 0,1 0-1,-1-1 1,1 1-1,0-1 1,-1 0-1,1 0 1,-1 1 0,0-2-1,1 1 1,-1 0-1,0 0 1,0-1-1,1 1 1,-1-1-1,0 0 1,-1 1 0,1-1-1,0 0 1,0 0-1,-1 0 1,1-1-1,-1 1 1,0 0-1,0 0 1,1-1 0,-2 1-1,1-1 1,0 1-1,0-4 1,1 4-15,-2-16 21,-1 16-25,0-1 0,1 1 0,-1 0 0,0 0 0,0 0 0,0 0 0,0 0 0,-1 1 1,1-1-1,0 0 0,-1 0 0,1 1 0,-1-1 0,0 1 0,1 0 0,-1-1 0,0 1 1,-4-2-1,0 0-13,1 0 0,-1 1 0,0 0 0,-13-3 0,17 4-30,-12 2-1440,6 0-5197</inkml:trace>
  <inkml:trace contextRef="#ctx0" brushRef="#br0" timeOffset="2188.91">1068 140 6661,'15'-6'-327,"-15"6"337,0 0-1,0 0 0,0 0 0,0 0 1,0 0-1,1 0 0,-1 0 1,0 0-1,0 0 0,0 0 0,0 0 1,0 0-1,0 0 0,0 1 0,0-1 1,1 0-1,-1 0 0,0 0 0,0 0 1,0 0-1,0 0 0,0 0 0,0 0 1,0 0-1,0 0 0,0 0 0,0 0 1,0 0-1,0 0 0,1 0 1,-1 1-1,0-1 0,0 0 0,0 0 1,0 0-1,0 0 0,0 0 0,0 0 1,0 0-1,0 0 0,0 0 0,0 1 1,0-1-1,0 0 0,0 0 0,0 0 1,0 0-1,0 0 0,0 0 0,0 0 1,0 0-1,0 1 0,0-1 0,0 0 1,-1 0-1,1 0 0,0 0 1,-16 22 1764,5-9-1507,1 1-54,0 0-1,-2-1 1,1 0 0,-2-1-1,0 0 1,-14 10 0,25-22-698,-4 4-437</inkml:trace>
  <inkml:trace contextRef="#ctx0" brushRef="#br0" timeOffset="2561.38">940 141 6301,'0'0'-173,"0"0"95,0 0 120,0 0-1,0-1 1,0 1 0,0 0-1,0 0 1,0-1-1,1 1 1,-1 0 0,0 0-1,0 0 1,0-1-1,0 1 1,0 0 0,0 0-1,0 0 1,1-1-1,-1 1 1,0 0 0,0 0-1,0 0 1,0 0-1,1-1 1,-1 1 0,0 0-1,0 0 1,0 0-1,1 0 1,-1 0 0,0 0-1,0 0 1,1 0-1,-1 0 1,0 0 0,0 0-1,1 0 1,-1 0-1,0 0 1,0 0 0,0 0-1,1 0 1,-1 0-1,0 0 1,0 0 0,1 0-1,-1 0 1,0 0-1,6 6 281,0 0-1,-1 0 1,0 0 0,0 0-1,0 1 1,-1 0-1,6 14 1,-4-10-246,0 0 0,1 0 0,10 13 0,-14-21-542,0 0 0,-1-1 0,1 1 0,0-1 0,1 1 0,-1-1 0,0 0 0,7 3 0,-3-3-1783</inkml:trace>
  <inkml:trace contextRef="#ctx0" brushRef="#br0" timeOffset="3024.26">1330 106 5765,'0'0'1919,"2"5"-1578,4 27 368,-1 1 0,-2-1 0,-1 42 0,-2-72-1112</inkml:trace>
  <inkml:trace contextRef="#ctx0" brushRef="#br0" timeOffset="3437.8">1443 129 6821,'0'0'574,"1"3"-288,3 21 719,0-1 1,-2 1-1,-2 30 0,0-53-1037,4 13-1137</inkml:trace>
  <inkml:trace contextRef="#ctx0" brushRef="#br0" timeOffset="3862.57">1557 178 6513,'2'-8'3113,"-9"52"-1954,7-42-1077,0 1-1,0-1 1,0 1 0,0-1-1,1 1 1,-1 0 0,1-1-1,-1 1 1,1-1-1,0 0 1,0 1 0,0-1-1,0 0 1,1 1 0,-1-1-1,0 0 1,3 3-1,-2-4 34,2 2 47,-4-2-149,1-1 0,-1 0 0,0 1-1,1-1 1,-1 0 0,0 1 0,1-1 0,-1 1 0,0-1 0,1 0-1,-1 0 1,1 1 0,-1-1 0,1 0 0,-1 0 0,1 0 0,-1 1-1,0-1 1,1 0 0,-1 0 0,1 0 0,-1 0 0,1 0 0,-1 0-1,1 0 1,-1 0 0,1 0 0,-1 0 0,1 0 0,-1-1 0,1 1-1,-1 0 1,1 0 0,-1 0 0,2-1 0,1-1-12,0 0 1,1-1 0,-1 1-1,0-1 1,0 0-1,0 0 1,-1 0-1,1 0 1,-1 0-1,0-1 1,0 1-1,3-6 1,-4 7-15,0-1 0,0 1 0,0-1 1,0 0-1,-1 1 0,1-1 0,-1 0 0,0 1 0,0-1 1,0 0-1,0 0 0,0 1 0,0-1 0,-1 0 0,1 1 1,-1-1-1,0 0 0,0 1 0,0-1 0,-2-3 0,0 3-26,-1 1-1,0 0 1,0 0-1,1 0 0,-1 1 1,0-1-1,-1 1 0,1 0 1,0 0-1,-9 0 0,-5 1-1606,8 0-4014</inkml:trace>
  <inkml:trace contextRef="#ctx0" brushRef="#br0" timeOffset="4264.83">1999 0 6909,'-38'114'3529,"-20"68"-1699,-16 41-1115,72-218-1136,0 0 0,0-1 0,0 1-1,-1-1 1,0 0 0,-5 7 0,7-10-259</inkml:trace>
  <inkml:trace contextRef="#ctx0" brushRef="#br0" timeOffset="4679.74">1834 213 6521,'0'0'-255,"-13"-20"738,13 20-437,-1 0 0,0 0 1,0 0-1,0 0 1,0-1-1,0 1 1,0 0-1,0-1 1,0 1-1,0 0 0,1-1 1,-1 1-1,0-1 1,0 0-1,0 1 1,1-1-1,-1 0 0,0 1 1,1-1-1,-1 0 1,1 0-1,-1 1 1,1-1-1,-1 0 0,1 0 1,-1 0-1,1-2 1,-1 1 57,11-9-563,-5 4-3708</inkml:trace>
  <inkml:trace contextRef="#ctx0" brushRef="#br0" timeOffset="5104.41">1994 294 4936,'9'28'-530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1T01:55:50.23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130 16 5809,'0'0'-296,"3"-3"-666,13-6 929,-12 7 17,29 0 750,-30 2-647,0 1-1,0 0 0,0-1 0,0 1 1,0 0-1,-1 1 0,1-1 0,0 0 0,-1 1 1,1-1-1,-1 1 0,0 0 0,1 0 1,-1 0-1,0 0 0,0 0 0,0 0 0,0 1 1,-1-1-1,1 1 0,-1-1 0,1 1 0,-1 0 1,0-1-1,0 1 0,0 0 0,0 0 1,-1 0-1,1 0 0,-1 0 0,1 5 0,-2-2 0,0 0 1,0 0-1,-1 0 0,1 0 0,-1-1 0,-1 1 0,1-1 0,-1 1 0,0-1 0,0 0 0,0 0 0,-1 0 0,0 0 0,0-1 0,0 0 1,0 1-1,-1-2 0,1 1 0,-1 0 0,-10 5 0,13-8-47,-31 1 211,62-6-166,48-2 0,-7 0-304,-68 6 9,0 0-98,0 0 0,0 0 0,0 0 1,0 0-1,-1 0 0,1-1 0,0 1 0,0 0 0,0-1 0,-1 0 1,1 1-1,0-1 0,-1 0 0,1 0 0,-1 0 0,1 0 1,1-2-1</inkml:trace>
  <inkml:trace contextRef="#ctx0" brushRef="#br0" timeOffset="437.79">556 36 5645,'0'0'1111,"-6"3"-878,-25 14 701,1 2 0,-36 28 1,66-47-921,-1 0-1,1 0 1,-1 1 0,1-1 0,-1 0 0,1 1 0,-1-1 0,1 0 0,0 1 0,-1-1 0,1 0 0,-1 1 0,1-1 0,0 1 0,-1-1 0,1 1 0,0-1 0,0 1 0,-1-1-1,1 1 1,0-1 0,0 1 0,0 0 0,0-1 0,0 1 0,0-1 0,0 1 0,0-1 0,0 1 0,0 0 0,0-1 0,0 1 0,0-1 0,0 1 0,0-1 0,1 2 0,0-1-4,1 0 0,-1 0 0,1-1 0,-1 1 0,1 0 0,0-1-1,-1 1 1,1-1 0,0 0 0,-1 1 0,1-1 0,2 0 0,56-2 17,-59 2-13,3-1-19,118-4-140,-109 5 15,-10 0-44,5-2-181,-3-7-7458</inkml:trace>
  <inkml:trace contextRef="#ctx0" brushRef="#br0" timeOffset="929.29">609 33 5657,'0'0'-157,"-2"4"342,-1 11 288,1 0 1,0-1-1,1 1 1,1 0 0,0 0-1,4 21 1,-1 19-294,-3-53-454,-2 9-923,-1-7-2164,-6 1 869</inkml:trace>
  <inkml:trace contextRef="#ctx0" brushRef="#br0" timeOffset="1337.21">30 268 5857,'0'0'26,"-20"6"-600,11-2 859,9-4-260,0 0 1,0 0-1,0 0 0,0 0 1,0 0-1,0 0 0,0 0 0,0 0 1,0 0-1,0 0 0,0 0 1,1 0-1,-1 0 0,0 0 1,0 0-1,0 0 0,0 0 0,0 0 1,0 0-1,0 0 0,0 0 1,0 0-1,0 1 0,0-1 0,0 0 1,0 0-1,0 0 0,0 0 1,0 0-1,0 0 0,0 0 0,0 0 1,0 0-1,0 0 0,0 0 1,0 0-1,0 0 0,0 1 1,0-1-1,0 0 0,0 0 0,0 0 1,0 0-1,0 0 0,0 0 1,0 0-1,0 0 0,0 0 0,0 0 1,0 0-1,0 0 0,0 0 1,0 0-1,0 1 0,0-1 1,0 0-1,0 0 0,-1 0 0,1 0 1,0 0-1,0 0 0,0 0 1,0 0-1,0 0 0,0 0 0,0 0 1,0 0-1,24 5 262,1-2 0,0 0-1,0-2 1,0-1 0,46-5 0,-6 2-46,196-11 411,107-1 1032,-359 15-1076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1T01:55:48.40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79 164 712,'0'0'274,"-34"-23"2258,32 22-1788,2 0-702,0 1 0,-1-1 0,1 1 1,-1 0-1,1-1 0,0 1 0,-1 0 0,1-1 1,-1 1-1,1 0 0,-1-1 0,1 1 1,-1 0-1,0 0 0,1-1 0,-1 1 0,1 0 1,-1 0-1,1 0 0,-1 0 0,-1 0 0,-12 3 35,10-3 241,-8 8 3998,17-6-2708,17 0-767,23 1-887,149-6 475,153 4-1237,-323 1 781,0-1 0,45-6 0,-66 5 136,12-4-3459</inkml:trace>
  <inkml:trace contextRef="#ctx0" brushRef="#br0" timeOffset="622.25">650 11 6473,'0'0'-330,"-8"-9"-477,8 9 835,0 0 0,0 0-1,-1 0 1,1 0-1,0-1 1,0 1-1,0 0 1,0 0-1,-1 0 1,1 0-1,0 0 1,0 0-1,0 0 1,-1 0 0,1 0-1,0 0 1,0 0-1,0 0 1,0 0-1,-1 0 1,1 0-1,0 0 1,0 0-1,0 0 1,-1 0-1,1 0 1,0 0-1,0 0 1,0 0 0,-1 0-1,1 0 1,0 1-1,0-1 1,0 0-1,0 0 1,0 0-1,-1 0 1,1 0-1,0 0 1,0 1-1,0-1 1,0 0-1,0 0 1,0 0 0,0 0-1,-1 1 1,1-1-1,0 0 1,0 0-1,0 0 1,0 1-1,0-1 1,0 0-1,0 0 1,0 0-1,0 1 1,0-1 0,0 0-1,0 0 1,5 14 2013,-3-9-2610,0-3 608,0 0-1,0 1 1,1-1-1,-1 0 0,1 0 1,-1-1-1,1 1 0,0 0 1,0-1-1,0 0 0,0 1 1,0-1-1,0 0 0,4 0 1,-2 1-3,109 37 379,-113-39-408,4 2 20,-6 6 3,-5 13 14,5-17-41,-17 21 150,-32 34 1,13-16 263,3 1 292,33-42-642,-3 5 621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1T01:55:54.86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23 692 5969,'0'0'-198,"-21"-11"2461,20 10-2227,1 0 0,0 1 0,0-1 0,0 1 0,0-1 0,0 0 0,0 1 0,0-1-1,0 0 1,0 1 0,0-1 0,1 1 0,-1-1 0,0 0 0,0 1 0,0-1 0,1 1 0,-1-1 0,0 0 0,1 1 0,-1-1 0,0 1 0,1-1 0,-1 1-1,1 0 1,-1-1 0,1 1 0,-1-1 0,1 1 0,25-10 507,-22 9-457,1 1 0,-1-1 0,0 1 0,1 0-1,-1 0 1,1 1 0,-1-1 0,0 1 0,1 0-1,-1 0 1,5 2 0,-7-2-45,0 0-1,1 0 1,-1 0 0,0 1-1,0-1 1,0 1 0,-1-1-1,1 1 1,0 0 0,0 0-1,-1 0 1,1 0 0,-1 0-1,0 0 1,0 0 0,0 0-1,0 1 1,0-1 0,0 0-1,0 1 1,-1-1 0,1 0-1,-1 1 1,0-1 0,1 1-1,-1-1 1,0 1 0,-1-1-1,1 1 1,-1 3-1,-1 1 18,-1 0-1,0 1 0,0-1 1,-1 0-1,1-1 0,-2 1 1,1-1-1,-1 1 0,-5 5 0,8-9-54,-1 0-1,0-1 1,1 1-1,-1 0 1,0-1-1,0 1 1,-1-1-1,1 0 1,0 0-1,-1 0 1,1-1-1,-1 1 1,0-1-1,1 0 1,-8 1-1,9-1-24,-7 1 7,7-2 2,8-2 23,41-14 20,-30 16-21,-5 2-10,104-3-105,-114 1-42,17 0-1021,-6-1-2408,-5-1 1074,-3-1-694</inkml:trace>
  <inkml:trace contextRef="#ctx0" brushRef="#br0" timeOffset="871.74">352 739 6925,'0'0'-221,"1"-7"-283,-1 7 553,0 1 0,0-1-1,0 0 1,0 0 0,0 0 0,-1 0 0,1 0 0,0 0 0,0 0 0,0 0-1,0 1 1,0-1 0,0 0 0,0 0 0,0 0 0,-1 0 0,1 0 0,0 0 0,0 0-1,0 0 1,0 0 0,0 0 0,0 0 0,0 0 0,-1 0 0,1 0 0,0 0-1,0 0 1,0 0 0,0 0 0,0 0 0,0 0 0,-1 0 0,1 0 0,0 0 0,0 0-1,0 0 1,0 0 0,0 0 0,0 0 0,0 0 0,0 0 0,-1-1 0,1 1-1,0 0 1,0 0 0,0 0 0,0 0 0,0 0 0,0 0 0,0 0 0,0 0 0,0-1-1,0 1 1,0 0 0,0 0 0,0 0 0,0 0 0,-1 0 0,1 0 0,0 0-1,0-1 1,0 1 0,0 0 0,0 0 0,1 0 0,-23 18 454,22-16-402,-1 0 0,1 0 1,-1 1-1,1-1 0,0 0 1,0 1-1,0-1 0,0 0 1,1 0-1,-1 1 0,1-1 1,-1 0-1,1 0 0,0 1 1,0-1-1,1 3 0,0-3-49,0 0 0,1-1-1,-1 1 1,0-1 0,0 1-1,1-1 1,-1 0 0,0 0-1,1 0 1,-1 0 0,1 0-1,0-1 1,-1 1-1,4 0 1,-4-1 41,18-7 20,6-24-31,-25 29-91,-1-3-5,0 1 1,0 0 0,-1-1-1,0 1 1,1 0 0,-1 0-1,-1-1 1,-1-5-1,0 3-9,2 5 3,-1-26-108,4 26 117,0-1 1,0 1-1,0 0 1,1-1-1,-1 1 0,1 0 1,0 0-1,-1 1 1,1-1-1,0 1 1,4-2-1,-5 2-14,17 2-48,-13-1 67,10 4-24,-12-1 31,0 1 1,-1 0-1,1-1 0,0 1 1,4 8-1,-6-9 9,-1 0 0,1 0-1,-1 0 1,0 0 0,0 0 0,0 0-1,-1 1 1,1-1 0,0 7 0,2 8 18,-3-16-30,1-1 0,-1 1 17,1 0 0,0 0-1,0 0 1,0-1 0,0 1-1,0 0 1,0 0 0,0-1-1,1 1 1,1 1-1,-1-2-4,-1 0-1,0 0 0,1-1 1,-1 1-1,1-1 0,-1 1 0,1-1 1,-1 1-1,1-1 0,-1 0 0,1 0 1,-1 1-1,1-1 0,-1 0 1,1-1-1,0 1 0,-1 0 0,1 0 1,-1-1-1,1 1 0,-1-1 0,1 1 1,-1-1-1,0 0 0,1 1 1,-1-1-1,0 0 0,1 0 0,-1 0 1,0 0-1,0 0 0,0 0 0,1-2 1,1 0 15,-1-1 0,0 0 0,1 0 0,-2 0-1,1 0 1,0 0 0,-1-1 0,0 1 0,1-9 0,-1 11 12,-1-1-22,-1 1 0,1-1 0,-1 0 0,1 0 0,-1 0 0,0 0 0,0 0 0,0 1 0,-3-5 0,3 3 2,-7-2-11,0 1 1,0-1 0,-1 2 0,-11-6 0,18 9-69,-20-1-954</inkml:trace>
  <inkml:trace contextRef="#ctx0" brushRef="#br0" timeOffset="1353.13">1015 352 6733,'0'0'-292,"0"-1"-311,-1 1 634,1 0 0,0-1-1,0 1 1,0 0 0,0 0 0,0 0-1,0-1 1,0 1 0,-1 0 0,1 0-1,0 0 1,0-1 0,0 1 0,-1 0-1,1 0 1,0 0 0,0 0 0,0 0-1,-1 0 1,1-1 0,0 1 0,0 0-1,-1 0 1,1 0 0,0 0 0,0 0-1,-1 0 1,1 0 0,0 0-1,0 0 1,-1 0 0,1 0 0,0 0-1,0 0 1,-1 0 0,1 0 0,0 0-1,0 0 1,0 1 0,-1-1 0,1 0-1,0 0 1,0 0 0,-1 0 0,1 0-1,0 1 1,0-1 0,0 0 0,-29 39 1489,-40 74 1,68-111-1979,-8 2-7614</inkml:trace>
  <inkml:trace contextRef="#ctx0" brushRef="#br0" timeOffset="1760.91">892 380 6141,'0'0'816,"5"4"-530,122 124 3295,-113-122-5419,-6-8-2749,-1-5 2044</inkml:trace>
  <inkml:trace contextRef="#ctx0" brushRef="#br0" timeOffset="2153.13">1223 299 5753,'0'0'-158,"1"5"382,9 64 1723,-8-46-1452,1 0-1,7 27 1,-9-49-844,-1 0 199,0-1-1,0 1 0,0-1 0,0 0 0,0 1 0,1-1 0,-1 1 0,0-1 0,0 1 0,0-1 0,1 0 0,-1 1 0,0-1 0,1 0 1,-1 1-1,0-1 0,1 0 0,-1 1 0,0-1 0,1 0 0,-1 0 0,0 0 0,1 1 0,-1-1 0,1 0 0,-1 0 0,1 0 0,-1 0 0,1 0 1,-1 1-1,1-1 0</inkml:trace>
  <inkml:trace contextRef="#ctx0" brushRef="#br0" timeOffset="2776.45">1372 318 5324,'0'0'4,"0"0"-1,0 0 0,0 0 0,0-1 0,1 1 1,-1 0-1,0 0 0,0 0 0,0-1 0,0 1 1,0 0-1,0 0 0,0 0 0,0 0 0,1 0 1,-1-1-1,0 1 0,0 0 0,0 0 0,0 0 1,0 0-1,1 0 0,-1 0 0,0 0 0,0-1 1,0 1-1,0 0 0,1 0 0,-1 0 0,0 0 1,0 0-1,0 0 0,1 0 0,-1 0 0,0 0 1,0 0-1,0 0 0,1 0 0,-1 0 0,0 0 1,0 0-1,0 0 0,1 0 0,-1 1 0,0-1 1,0 0-1,0 0 0,0 0 0,1 0 0,-1 0 0,0 1 1,3 9 508,-2-7-595,1 1 274,1 27 814,-3-26-813,1 1 0,0-1 0,0 0-1,1 1 1,-1-1 0,1 0 0,0 1 0,1-1 0,-1-1-1,1 1 1,4 6 0,-6-10-8,1-1-173,0 0 0,0 0 1,-1 0-1,1 0 0,0-1 0,-1 1 0,1 0 0,0-1 0,-1 1 0,1-1 0,-1 0 1,1 0-1,0 1 0,-1-1 0,0 0 0,1 0 0,1-2 0,0-3-59,-1 0-1,0-1 0,0 1 0,-1 0 1,0-1-1,1-10 0,-2 13 40,0 1-1,0-1 0,1 0 0,-1 1 0,1-1 0,0 1 0,-1-1 0,2 1 0,-1-1 0,0 1 0,1-1 1,0 1-1,-1 0 0,1 0 0,0 0 0,1 0 0,-1 0 0,1 0 0,-1 1 0,1-1 0,0 1 0,4-3 1,-6 4-7,1 1 14,0 0-1,-1 0 0,1 0 1,0 0-1,-1 0 0,1 0 1,0 1-1,-1-1 0,1 1 1,0-1-1,-1 1 0,1-1 1,-1 1-1,1 0 0,-1 0 1,3 1-1,1 7 48,0-1-1,0 1 1,6 16 0,9 14 160,-18-37-189,-1 0 0,1-1 0,0 1 0,0-1 1,-1 1-1,1-1 0,0 1 0,0-1 1,0 0-1,0 0 0,0 0 0,1 0 0,-1-1 1,0 1-1,0-1 0,4 1 0,-4 0 59,3-7-27,8-9 11,-10-10-33,-3 22-20,-1 0 2,-1 0 3,1 0 0,-1 0 0,0-1-1,0 1 1,0 1 0,0-1 0,-1 0-1,1 1 1,-1-1 0,0 1 0,0-1-1,1 1 1,-1 0 0,-1 0 0,1 1-1,0-1 1,0 1 0,-1-1 0,1 1 0,-1 0-1,1 1 1,-1-1 0,1 0 0,-1 1-1,0 0 1,1 0 0,-7 0 0,7 1-55,-5 0-101,4-1-609</inkml:trace>
  <inkml:trace contextRef="#ctx0" brushRef="#br0" timeOffset="3194.8">1960 7 5953,'0'-1'-18,"0"1"1,0 0 0,0 0 0,0-1 0,0 1 0,0 0 0,0 0 0,0 0 0,0-1-1,0 1 1,0 0 0,0 0 0,0 0 0,0 0 0,0-1 0,0 1 0,0 0 0,1 0-1,-1 0 1,0-1 0,0 1 0,0 0 0,0 0 0,0 0 0,1 0 0,-1 0 0,0 0 0,0-1-1,0 1 1,1 0 0,-1 0 0,0 0 0,0 0 0,0 0 0,1 0 0,-1 0 0,0 0-1,0 0 1,0 0 0,1 0 0,-1 0 0,0 0 0,0 0 0,0 0 0,1 0 0,-1 0-1,0 0 1,0 0 0,0 0 0,1 0 0,-1 1 0,0-1 0,2 6 81,0 1 1,0-1-1,0 1 0,-1-1 1,0 1-1,-1-1 0,0 1 1,0 9-1,-8 66 949,2-33-401,-72 490 2238,71-501-2923,4-20-1072,2-11-3659</inkml:trace>
  <inkml:trace contextRef="#ctx0" brushRef="#br0" timeOffset="3656.46">1859 285 5236,'0'0'-218,"0"-8"-244,0 8 497,0 0 0,0 0 0,0 0 0,0-1 0,0 1 0,0 0 0,0 0 0,0 0 0,0 0 0,0 0 1,0 0-1,0-1 0,0 1 0,0 0 0,0 0 0,0 0 0,0 0 0,0 0 0,0 0 0,0 0 0,0-1 0,0 1 0,0 0 0,0 0 0,0 0 0,0 0 0,-1 0 0,1 0 0,0 0 1,0 0-1,0-1 0,0 1 0,0 0 0,0 0 0,0 0 0,-1 0 0,1 0 0,0 0 0,0 0 0,0 0 0,0 0 0,0 0 0,0 0 0,-1 0 0,1 0 0,0 0 0,0 0 1,0 0-1,0 0 0,0 0 0,0 0 0,-1 0 0,1 0 0,0 0 0,0 0 0,0 0 0,0 0 0,0 0 0,0 1 0,0-1 0,-1 0 0,1 0 0,0 0 0,0 0 0,0 0 0,0 0 1,0 0-1,0 1 0,-15 12 152,12-9 530,-5-7-573,8 3-135,-1 0 1,1 0-1,-1 0 0,1 0 1,-1 0-1,1 0 0,-1-1 1,1 1-1,-1 0 0,1 0 0,-1 0 1,1 0-1,0-1 0,-1 1 1,1 0-1,-1 0 0,1-1 0,-1 1 1,1 0-1,0-1 0,-1 1 1,1 0-1,0-1 0,-1 1 0,1-1 1,0-1 8,0 0 0,0 0 0,0 0 1,0 0-1,0 1 0,1-1 0,-1 0 0,1 0 1,0 0-1,-1 1 0,1-1 0,1-2 0,0 1-58,2 6-1773,24 15-973,-23-12 780</inkml:trace>
  <inkml:trace contextRef="#ctx0" brushRef="#br0" timeOffset="4160.89">2030 387 4996,'0'0'-165,"24"36"807,-23-34-443,0 10 534,-4-6 831,-9-24-1536,9 13 24,8 1-17,-5 3-106,0 1 0,0-1-1,0 1 1,1 0-1,-1-1 1,0 1-1,0 0 1,1-1-1,-1 1 1,0 0 0,0-1-1,1 1 1,-1 0-1,0-1 1,1 1-1,-1 0 1,0 0-1,1-1 1,-1 1 0,1 0-1,-1 0 1,0 0-1,1 0 1,-1 0-1,1-1 1,-1 1-1,0 0 1,2 0 0,2 16-1871,-3-12-273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4T13:15:07.098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0 44 1417 0,'0'0'-28'0,"0"0"11"0,0 0 3 15,4-12 0-15,-4 12 0 0,5-4 6 16,-5 4-2-16,8-5 6 0,-3 2 3 15,-1 0-1-15,-4 3 4 0,10-5 12 16,-5 2-8-16,0 1 4 0,-5 2 1 0,9-3 6 16,-4 2 1-16,-5 1 0 0,10-2 5 15,-10 2-4-15,9-1 1 0,-9 1 5 0,9 1-1 16,-9-1 4-16,9 4 4 0,-5-2 7 16,-4-2 0-16,8 7 3 0,-5-2 6 15,1 0 4-15,-1 2 2 0,0 0 4 16,-2 0 3-16,0 1 3 0,0 0 5 0,-1 1-7 15,0-1 7-15,-1 2-2 0,-1-1-4 16,-1 0-4-16,0-1-2 0,1 0-6 0,-3 0-4 16,3-1-3-16,-1 0-5 0,0-1-2 15,1-2-7-15,2-4 2 0,-3 9-4 16,3-9 3-16,-3 5 2 0,3-5-10 0,-3 4 4 16,3-4-9-16,0 0 0 0,0 0-5 15,0 0-2-15,0 0-7 0,0 0-4 0,-2-19-2 16,2 19-4-16,3-15-3 0,0 5 2 15,1 0-5-15,1-1-2 0,-1 1-1 16,1 0 1-16,1 0-3 0,-1 0 0 16,2 1 5-16,-1 0-4 0,0 0 2 0,1 2 1 15,-3-1 3-15,0 3 0 0,-1-1-3 16,-3 6 4-16,6-7-5 0,-3 5 3 0,-3 2 4 16,0 0-1-16,4-5 0 0,-4 5-1 15,0 0-1-15,0 0 12 0,0 0-5 0,0 0 1 16,4 14 5-16,-4-14 11 15,0 12-1-15,0-12 5 0,-3 14 4 0,1-5 2 16,1 0-3-16,-1 0 0 0,2 0 2 16,-3 2-2-16,1-2-1 0,2-1-1 15,-1 1 1-15,1-9-2 16,3 16 4-16,0-8-1 0,-1 0 2 0,1-1-7 0,2 0 0 16,0-1-2-16,0 0 1 0,1-1-4 0,0-1 4 15,-1 0-3-15,3-1 0 0,-2-1-4 16,2 0-12-16,0-2-19 0,-8 0-29 0,16-4-28 15,-7 0-49-15,1-1-56 0,-2-1-88 16,3-2-118-16,1 0-285 0,-1 0-170 0</inkml:trace>
  <inkml:trace contextRef="#ctx0" brushRef="#br0" timeOffset="346">453 104 1776 0,'0'0'-52'0,"0"0"12"0,0 0 8 16,0 0 22-16,0 7 7 0,0-7 18 16,0 0 2-16,6 2 6 0,-6-2 1 0,0 0 4 15,12 1 10-15,-12-1 3 0,12 1 10 16,-3-1 2-16,2 0 9 0,1-1-4 0,2 0 3 15,2 0-7-15,-2 0-1 16,1 1-2-16,3-1-3 0,-2 1-6 0,-1-2-5 16,0 2-2-16,-2-1-7 0,-2 1-1 15,0-1-4-15,-1 1 1 0,-1-1-3 0,-9 1-3 16,13-1-3-16,-13 1-2 0,10 0-11 16,-10 0-14-16,4-1-22 0,-4 1-19 15,0 0-27-15,0 0-19 0,1-7-35 0,-1 7-29 16,0 0-45-16,0 0-411 0,-12-8-116 15</inkml:trace>
  <inkml:trace contextRef="#ctx0" brushRef="#br0" timeOffset="621">619 23 1618 0,'0'0'-50'0,"0"0"17"0,-4-3 5 15,4 3 11-15,0 0 15 0,0 0 6 16,0 0 9-16,0 0 6 0,0 0 10 0,0 0 9 16,-3 15 5-16,3-15 5 0,-1 12 2 15,2-4 5-15,-1 2-1 0,2-1 3 0,-1 2 4 16,-1 0 0-16,0 1 1 16,0 0-3-16,1 1-5 0,-1-1-8 0,2 1-3 15,-1-1-5-15,0-2-1 0,0 0-3 16,1-1-9-16,-2 1-21 0,2-3-21 0,-2-2-38 15,0-5-36-15,1 11-58 0,-1-11-97 16,3 5-388-16,-3-5-132 0</inkml:trace>
  <inkml:trace contextRef="#ctx0" brushRef="#br0" timeOffset="2096">937 22 1662 0,'0'0'-40'0,"0"0"10"0,0 0 12 0,0 0 8 16,0 0 13-16,0 0 5 0,-16 14 9 15,12-10 11-15,4-4 3 0,-4 10 5 16,1-5 3-16,0 2 0 0,-1 1 2 16,1 0 1-16,2 1-3 0,-1 0 1 0,0-1-1 15,2 2-2-15,-2-1-1 0,2 1-2 16,2-1 2-16,0-1 0 0,1 2 4 0,0-2 0 15,1-1-1-15,0-1 0 16,1 0 2-16,1-2-1 0,-1 0-4 0,2 0 2 16,-1-2-5-16,2-1 1 0,-8-1 6 15,11 0-1-15,-2-1 3 0,-2-3 0 16,-1 1-2-16,2-2-1 0,-1-2 0 0,-1 0 1 16,0-1-5-16,-1-1 0 0,-2-1-2 15,0-1-5-15,0 0-1 0,-1 0-6 0,-2-1 0 16,0 0 0-16,0 2-1 0,-3 0 3 15,1 1-2-15,1 0 1 0,-3 1-8 0,1 0 1 16,0 2-3-16,0 1-2 0,-2 0 0 16,0 1-3-16,5 4-2 0,-11-5 1 0,7 3-3 15,4 2 5-15,-12 0-5 0,12 0-2 16,-12 3 1-16,9-2-3 0,3-1-9 16,-8 7-11-16,5-4-16 0,3-3-20 15,-2 7-22-15,2-7-24 0,0 9-37 0,0-9-42 16,1 9-92-16,4-4-119 0,-1 1-271 15,2-1-160-15</inkml:trace>
  <inkml:trace contextRef="#ctx0" brushRef="#br0" timeOffset="2484">1115 151 1736 0,'0'0'-51'0,"0"0"18"0,0 0 15 16,0 0 11-16,3 7 9 0,-3-7 13 16,0 0 8-16,0 6 8 0,0-6 2 0,0 0 5 15,1 7 2-15,-1-7 3 16,0 0 0-16,0 0-1 0,0 7 2 0,0-7-2 16,0 0 4-16,0 0 2 0,0 0-1 15,0 0-3-15,0 0-5 0,0 0-4 0,0 0-2 16,0 0-6-16,0 0-4 0,0 0-2 15,0 0 0-15,0 0-4 0,0 0-1 0,0 0 2 16,-6-20 2-16,6 20-3 0,0 0 2 16,-2-6-3-16,2 6-4 0,0 0-1 15,0 0-1-15,0 0-4 0,0 0 2 16,0 0 0-16,0 0 0 0,0 0 0 0,0 0-3 16,0 0 2-16,-9 16-3 0,9-16 3 15,0 0-7-15,0 9-11 0,0-9-14 16,0 0-26-16,0 0-28 0,0 0-45 0,6 6-49 15,-6-6-68-15,0 0-412 0,0 0-150 16</inkml:trace>
  <inkml:trace contextRef="#ctx0" brushRef="#br0" timeOffset="2974">1203 16 1749 0,'0'0'-36'0,"0"0"13"15,0 0 15-15,0 0 8 0,0 0 13 0,0 0 4 0,0 0 8 16,0 0 4-16,0 0 1 16,0 0 6-16,-7 21 6 0,7-14 0 0,0 2 4 15,0-1 3-15,3 1-1 0,-3-1 1 16,3 1-1-16,0 1 0 0,-1 0 0 0,2-2-4 16,-1-1 0-16,-1 0 2 0,3-2-2 15,-3 1-2-15,4-2-1 0,-2 0-7 0,1 0-3 16,-1-3-1-16,-4-1-5 15,12 2-2-15,-12-2 1 0,10-1-2 0,-5-1-5 16,1-2-1-16,0 0-4 0,0-2-6 16,-1 0-6-16,2 0-5 0,-2-2 0 15,-1 1-3-15,0 2 2 0,1-2 1 0,-3 1-1 16,0 2-1-16,1-1 3 0,-3 5-6 16,5-8 1-16,-5 8 0 0,2-6-2 0,-2 6 2 15,3-4 6-15,-3 4-7 0,0 0 3 16,0 0 1-16,0 0 1 0,0 0 6 0,0 0 2 15,0 0 2-15,0 0 1 0,-4 22 6 16,4-14 5-16,-1 0 3 0,1 1-2 0,0 1 0 16,0 0 1-16,1-1 2 15,-1 1-4-15,0-1-3 0,1 0 0 0,1 0-3 16,-1-2-3-16,-1-1 3 0,1 0-6 16,-1-6-11-16,2 9-10 0,-2-9-30 15,2 5-28-15,-2-5-28 0,0 0-39 0,0 0-37 16,0 0-55-16,11-10-55 0,-7 4-312 15,-1-1-100-15</inkml:trace>
  <inkml:trace contextRef="#ctx0" brushRef="#br0" timeOffset="3485">1427 55 1512 0,'9'-2'-32'0,"-6"0"6"0,-3 2 9 0,11-2 11 15,-4 1 4-15,-7 1 13 0,13-1 7 16,-7 1 4-16,-6 0 3 0,14 0 4 15,-8 2 12-15,2 0 7 0,-1 1 5 16,0 3 8-16,-3-1 11 0,-1 0 3 0,0 2 7 16,0 0 4-16,-3 2-1 0,2-2 1 15,-2-7-4-15,-2 15-2 0,1-7-7 0,-1 0-4 16,0-1-7-16,2-7-4 0,-3 12-9 16,2-6-2-16,1-6-9 0,-4 8 3 0,4-8-6 15,-3 6-4-15,3-6-7 0,0 0-11 16,0 0-1-16,-3 2-11 0,3-2-5 15,0 0-5-15,0 0-4 0,0 0-3 16,0 0-4-16,2-22-2 0,-1 16-6 16,2-2 0-16,2-1-3 0,0 1-1 0,1-1 0 15,1 0 4-15,-1 2 2 0,2-1 3 16,-3 3 3-16,-1-2 2 0,2 2 1 0,0-1 3 16,-6 6 1-16,6-6 3 0,-6 6-4 15,6-6 3-15,-6 6 5 0,0 0 7 16,0 0 7-16,0 0 6 0,0 0 5 15,0 0 8-15,0 0 1 0,0 0 2 0,3 15 2 16,-3-15-1-16,0 0 1 0,-1 15-3 16,1-15-1-16,-2 11-2 0,4-5 0 0,-2-6-1 15,0 12 2-15,1-5 0 0,-1-7 2 16,5 12-2-16,0-7 0 0,-2-1-7 16,-3-4 0-16,11 8-2 0,-4-5 0 0,-1-2-18 15,3-1-25-15,-9 0-33 0,23-3-44 16,-12 0-58-16,3-3-69 0,7-1-88 0,1-2-127 15,-5 2-147-15,-2 1-91 0</inkml:trace>
  <inkml:trace contextRef="#ctx0" brushRef="#br0" timeOffset="3731">1937 55 1513 0,'0'0'-25'0,"0"0"12"0,0 0 8 15,0 0 14-15,7 3 16 0,-7-3 4 16,0 0 13-16,5 3 3 0,-5-3 7 16,10 1 4-16,-10-1 1 0,9 1 2 0,-2-1-3 15,-7 0-1-15,13 2-2 0,-6-2-5 16,4-2-6-16,-2 2-4 0,1 0-4 0,0 0-2 16,0-1-4-16,-2 1-2 0,0 0 0 15,-8 0-15-15,13-1-20 0,-7 1-27 16,-6 0-32-16,9 0-39 0,-9 0-41 15,0 0-63-15,0 0-372 0,0 0-84 16</inkml:trace>
  <inkml:trace contextRef="#ctx0" brushRef="#br0" timeOffset="3931">1964 169 1616 0,'0'0'-9'0,"0"0"11"0,0 7 12 15,0-7 13-15,0 0 13 0,4 6 8 0,-4-6 11 16,5 4 3-16,-1-2-2 0,-4-2-4 16,13 2-4-16,-8-1-6 0,6-2-7 15,0 1-2-15,-1-2-24 0,2 1-41 16,1-3-72-16,1-1-94 0,0-1-162 0,1-1-149 0,-2 2-10 16</inkml:trace>
  <inkml:trace contextRef="#ctx0" brushRef="#br0" timeOffset="5373">2399 47 1340 0,'-3'-4'13'0,"3"4"14"16,0 0 1-16,0 0 6 0,0 0 2 0,0 0 4 16,0-8-3-16,0 8 3 0,0 0-4 15,0 0-8-15,6-9 0 0,-6 9-2 0,6-4-5 16,-1 2 1-16,-5 2-2 0,8-6-3 16,-2 5 3-16,-1-1-3 0,-5 2 1 0,12-2 1 15,-12 2 1-15,11 1-1 16,-6 2 11-16,0 0 5 0,2 1 0 0,-2 0 4 15,-1 2 6-15,1 2-2 0,-1 0 1 16,-1 0 2-16,1 0-1 0,-3 1 2 0,-1 0-2 16,0 0-2-16,0-1-1 0,-3 2-4 15,-2-1-1-15,1-1-6 0,-1 2-1 16,-1-2-3-16,0-1-3 0,0 0-2 0,-1-2-4 16,4-1-1-16,-2 2 1 0,2-3-4 15,-4 1 0-15,7-4-2 0,-7 5 0 16,7-5-2-16,-4 4-4 0,4-4-4 0,-5 3-1 15,5-3-4-15,0 0 3 0,0 0-4 16,0 0 0-16,0 0 4 0,0 0-2 16,0 0 4-16,20 2-1 0,-13-3 0 0,0 1 0 15,3 0-6-15,1 0 4 0,-1 0 0 16,1-1 0-16,-1 0 2 0,1 0-1 0,-1 0 0 16,0 0 0-16,-1-1-2 0,-1 1 3 15,-1 0 0-15,-1 0-4 0,-6 1-12 16,11-3-14-16,-7 1-27 0,-4 2-25 0,8-6-35 15,-5 3-39-15,-3 3-55 0,3-9-71 16,-3 9-337-16,1-8-117 0</inkml:trace>
  <inkml:trace contextRef="#ctx0" brushRef="#br0" timeOffset="5939">2686 33 1616 0,'0'0'-45'0,"0"0"15"16,0 0 1-16,0 0 8 0,0 0 6 0,0 0 5 16,2-6-1-16,-2 6 8 0,0 0 3 15,0 0 8-15,0 0 2 0,7-2 6 0,-7 2 1 16,0 0 3-16,8-2 5 15,-8 2 1-15,9 0 1 0,-9 0-2 0,11 0-1 16,-5 1 0-16,-6-1 2 0,12 1-5 16,-6 1 3-16,0 0 8 0,0 0-1 15,-1 3 4-15,0-1 3 0,1 1 4 0,-2 0 6 16,-2 2 0-16,0-1 2 0,0 0 2 16,-2 0 0-16,0-6-4 0,-4 15-4 15,1-8 0-15,0 1-4 0,-3-2-6 0,1 2-7 16,1-3 3-16,-2 2-7 0,0-2 0 15,3 0 0-15,0-1-4 0,-1 0 1 16,4-4-5-16,-6 7-5 0,3-4 3 0,3-3-2 16,-3 5-4-16,3-5 5 0,0 0-3 15,-5 5-2-15,5-5-2 0,0 0 2 16,-3 4-4-16,3-4-2 0,0 0 1 0,0 0 1 16,0 0-2-16,0 0 0 0,15 1 5 15,-15-1-3-15,15-2 0 0,-6 2 0 0,1-1-1 16,3-1-2-16,0 1 3 0,0 1-2 15,0-1-1-15,-1-1 0 0,-1 2 3 16,0-1-2-16,-2 0-1 0,0 1-10 0,-2-2-13 16,0 1-20-16,-1-1-26 0,0 1-29 15,-1-2-35-15,-5 3-44 0,8-7-67 16,-5 2-397-16,1 1-137 0</inkml:trace>
  <inkml:trace contextRef="#ctx0" brushRef="#br0" timeOffset="6384">2987 8 1632 0,'0'0'-40'0,"0"0"4"16,0 0 23-16,0 0 5 0,0 0 14 0,0 0 10 16,0 0 6-16,0 0 6 0,4 14 1 15,-4-14 1-15,3 11 7 0,-3-6 4 0,2 3 0 16,1-2 2-16,-1 0 2 0,1 2 2 15,2-1 0-15,-2 0 7 0,2-2-2 16,-1 1-5-16,1-1-2 0,-1-1-5 16,-4-4-2-16,8 7-5 0,-3-5-1 0,-5-2-4 15,9 2-3-15,-9-2-3 0,10-1-3 16,-10 1-3-16,9-4-12 0,-3-1-10 16,-1 1-11-16,1 0-6 0,-3-2-2 0,2 1-6 15,0-1 1-15,-5 6 4 0,6-9 1 16,-4 5 1-16,-2 4 5 0,5-8 2 0,-5 8-4 15,2-5 5-15,-2 5 1 0,0 0 2 16,4-7 3-16,-4 7-1 0,0 0 6 16,0 0 0-16,0 0 9 0,0 0 3 15,0 0 1-15,0 0 2 0,0 0 3 0,0 0 6 16,0 0 2-16,0 0 5 0,-5 25 0 16,5-17 5-16,-3 1 6 0,2 2 9 0,-1 0 0 15,1 1-4-15,0-1-3 0,0 1-3 16,0-1-3-16,0-1 3 0,0 1-6 15,0-2-5-15,0-1-11 0,0 0-38 16,1-8-51-16,-2 13-67 0,0-8-115 0,-3 0-195 16,-1 0-120-16,0-2-74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4T13:15:14.817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0 12 1515 0,'3'-6'-15'16,"-3"6"23"-16,0 0 11 0,0 0 7 16,0 0 5-16,0 0 5 0,2-6 1 15,-2 6-3-15,0 0-4 0,0 0 2 0,0 0 12 16,0 0 0-16,0 0 6 0,0 0 4 15,5 20 4-15,-5-12 1 0,0 2 1 16,0 2 3-16,0 0-2 0,3 0 0 16,-3 2-8-16,0 0-3 0,2-1-2 0,-2 1-2 15,0-2-5-15,0 1-3 0,3-2-5 16,-3-1-5-16,1-1-6 0,0 0 1 0,-1-1-5 16,0-1-15-16,0-7-22 0,2 10-25 15,-2-10-36-15,2 6-37 0,-2-6-41 16,0 0-76-16,0 0-97 0,0 0-257 15,0 0-87-15</inkml:trace>
  <inkml:trace contextRef="#ctx0" brushRef="#br0" timeOffset="360">137 159 1524 0,'0'0'-7'16,"0"0"16"-16,4 4 15 0,-4-4 13 0,0 0 7 15,0 0 7-15,0 0 5 0,0 7 3 16,0-7-1-16,0 0-4 0,0 0-5 0,0 0-4 16,0 0 2-16,2 7-7 0,-2-7 2 15,0 0-5-15,0 0-3 0,0 0-3 16,0 0-2-16,0 0-2 0,0 0-5 0,0 0-4 16,0 0-1-16,0 0-4 0,0 0-2 15,0 0 2-15,0 0-2 0,-8-18-4 16,8 18 1-16,0 0 0 0,0 0-5 15,0 0 2-15,-3-5-1 0,3 5-3 0,0 0 7 16,0 0 0-16,0 0-3 0,0 0 1 16,0 0-3-16,-3 16 2 0,3-16 1 0,-2 7-5 15,2-7 1-15,0 0-2 0,2 10-4 16,-2-10-13-16,0 0-18 0,0 7-17 0,0-7-27 16,0 0-36-16,0 0-45 0,0 0-75 15,0 0-370-15,0 0-104 0</inkml:trace>
  <inkml:trace contextRef="#ctx0" brushRef="#br0" timeOffset="833">238 44 1660 0,'0'0'-12'0,"0"0"6"0,0 0 8 15,0 0 9-15,0 0 1 0,0 0 0 16,0 0 7-16,0 0 5 0,2 18 0 15,-2-18 2-15,1 9 1 0,1-4 2 16,0 0 3-16,1 2 2 0,-1 0-1 16,1 0 2-16,2 0-1 0,-1-2 2 0,0 2-2 15,2-2-6-15,-2 0 2 0,1 0 6 16,-1-3-9-16,-4-2-1 0,7 6-3 0,-1-5-1 16,-6-1-1-16,7 0-6 0,-7 0-3 15,10-2-3-15,-5-2-12 0,1 1-13 0,-3-2-5 16,3 0-5-16,-2-3-7 0,1 3 0 15,-2-2 2-15,0 0 1 0,1 0 6 16,-4 7 5-16,3-9 2 0,-3 9 2 0,3-8 3 16,-3 8 6-16,3-6 1 0,-3 6 10 15,0 0 2-15,0 0 3 0,0 0 2 16,0 0 4-16,0 0-2 0,0 0 2 16,0 0 5-16,0 0 0 0,0 0 2 0,-1 20 4 15,1-20-1-15,-1 14 4 0,1-6 2 16,0 2 1-16,1-1 9 0,-1-1-4 0,0 1-4 15,1 0-2-15,1-1-3 0,-2-1-5 16,1 1 2-16,-1-3-5 0,0-5-5 0,2 11-9 16,-1-7-14-16,-1-4-20 0,0 0-27 15,5 6-31-15,-5-6-29 0,0 0-28 0,0 0-34 16,0 0-47-16,13-13-375 0,-9 7-98 16</inkml:trace>
  <inkml:trace contextRef="#ctx0" brushRef="#br0" timeOffset="1327">458 79 1571 0,'0'0'-31'16,"5"-6"23"-16,-5 6 3 16,0 0 13-16,6-4 5 0,-6 4 0 0,0 0 3 15,6-4 6-15,-6 4-2 0,0 0-1 16,10 0 1-16,-10 0 8 0,0 0 9 0,14 4 6 16,-10-1 10-16,-4-3 6 0,9 7 8 15,-4-1 8-15,0-1 3 0,-2 1 4 16,0 1 2-16,-1 0 0 0,-2-7-2 0,3 11-3 15,-2-5-1-15,-1-6-3 0,2 12-3 16,-2-12-8-16,-2 10 0 0,2-10-9 16,0 0-9-16,-1 11-3 0,1-11-1 15,0 0-4-15,-3 8-4 0,3-8-5 0,0 0-14 16,0 0-12-16,0 0-8 0,0 0-12 16,0 0-7-16,0 0-9 0,0 0-9 0,0 0-7 15,0 0-7-15,1-29 1 0,4 23-8 16,-2-1 3-16,3-3 4 0,-4 3 3 0,5-1 6 15,-3 0 4-15,1 2 4 0,0-1 4 16,-1 1 2-16,-4 6 4 0,7-8 3 16,-4 5 1-16,-3 3 4 0,5-6 4 15,-5 6-3-15,0 0 8 0,5-3 1 16,-5 3 10-16,0 0 10 0,0 0 10 0,0 0 10 16,0 0 4-16,6 14 4 0,-6-14 2 15,0 10 3-15,0-10-2 0,2 12 2 0,-1-7-7 16,-1-5 2-16,2 11-6 0,-1-5 1 15,-1-6-1-15,5 10-3 0,-3-6-4 0,-2-4 1 16,6 8-3-16,-6-8-6 0,6 6-5 16,-6-6-21-16,10 3-25 0,-4-3-37 0,-6 0-61 15,21-6-71-15,-10 2-92 16,5 0-127-16,6-3-157 0,-2-2-80 0</inkml:trace>
  <inkml:trace contextRef="#ctx0" brushRef="#br0" timeOffset="1552">909 70 1554 0,'2'6'-26'0,"-2"-6"15"0,0 0 13 16,0 0 11-16,0 0 10 0,4 5 10 16,-4-5 8-16,0 0 3 0,6 4 3 15,-6-4-2-15,5 1-1 0,-5-1-2 0,10 1-6 16,-10-1-2-16,13-2-2 0,-13 2-3 15,12-1-5-15,-6 0-2 0,0-1-12 0,-6 2-19 16,9-2-29-16,-3 0-37 0,-6 2-55 16,0 0-68-16,8-2-342 0,-8 2-44 15</inkml:trace>
  <inkml:trace contextRef="#ctx0" brushRef="#br0" timeOffset="1733">922 165 1406 0,'0'0'-5'0,"-2"7"15"0,2-7 3 0,0 0 14 16,0 0 6-16,-1 7 11 0,1-7 1 15,0 0 1-15,0 0-2 0,0 0-3 0,6 4-2 16,-6-4-10-16,5 0 0 16,-5 0-7-16,13 0-24 0,-4-2-42 0,-1 0-63 15,3-2-115-15,0 2-271 0,-1-1 2 16</inkml:trace>
  <inkml:trace contextRef="#ctx0" brushRef="#br0" timeOffset="2289">1230 120 1282 0,'0'0'-7'0,"3"-6"12"15,-3 6 6-15,0 0 2 0,7-3 1 16,-7 3-2-16,6-2 7 0,-6 2 0 0,8-2 2 15,-8 2-1-15,8-1 1 0,-8 1-1 16,10 0-2-16,-10 0 2 0,9 2 1 16,-4 0 1-16,0 0 7 0,-5-2 12 15,7 6 4-15,-1-1 7 0,-2 1 7 16,-1-1 5-16,-1 1 0 0,-2-6 3 0,0 12-6 16,-1-7 0-16,-1 2-5 0,-1 0-4 15,-1-1-5-15,-1 0 0 0,0 1-8 0,0-2-2 16,-2 0-2-16,2 0-7 0,-1-1-1 15,0 0-2-15,0-1-5 0,2 0 2 0,-1 1-3 16,5-4-4-16,-6 5 3 0,6-5-8 16,-4 3-1-16,4-3 0 0,0 0-2 15,-4 4-2-15,4-4 2 0,0 0 4 16,0 0-2-16,0 0-4 0,0 0-1 0,16 2 5 16,-9-2 1-16,-7 0 4 0,15-1-7 15,-5 0 1-15,1-1-1 0,2 1 0 16,-1 0-1-16,-1 0 0 0,2-1-2 0,-3 1-7 15,1-1-24-15,-4 0-31 0,3-1-41 16,-2-1-52-16,-2-1-80 0,2 2-120 0,-1-3-260 16,1-1-109-16</inkml:trace>
  <inkml:trace contextRef="#ctx0" brushRef="#br0" timeOffset="2712">1522 88 1607 0,'0'0'-26'0,"0"0"12"16,0 0 6-16,8-4 0 0,-8 4 4 0,0 0 10 15,7 0 8-15,-7 0-8 0,0 0 8 16,12 1 3-16,-12-1 4 0,10 4 1 0,-4-2 4 16,1 0 2-16,-1 2 7 0,-2 0 3 15,0 1 14-15,1 0 6 0,-2-1 3 0,1 3 4 16,-3-2 4-16,0 2-3 0,-1-7-2 15,-1 12-2-15,-1-6-3 0,-1 1-6 16,0-2-2-16,-2 1-7 0,1 0-1 16,-1 0-8-16,0-2-2 0,-2 1-5 15,1-1-5-15,3-1-4 0,-2 0-6 0,5-3-6 16,-8 5-3-16,3-2-8 0,5-3-2 16,-3 4 4-16,3-4-4 0,-4 3 0 0,4-3-2 15,0 0 5-15,0 0-2 0,0 0 4 16,0 0-1-16,0 0 2 0,0 0-1 0,0 0 2 15,14 3 2-15,-14-3 2 16,16-2-3-16,-9 1 4 0,4 0-2 0,-2 0-2 16,2-2 0-16,1 2-2 0,0-1 5 15,-1-1-6-15,0 0-19 0,0-1-31 0,1 0-37 16,-1 0-39-16,-1-2-54 0,0 1-77 16,-2-1-403-16,-1 0-157 0</inkml:trace>
  <inkml:trace contextRef="#ctx0" brushRef="#br0" timeOffset="3154">1776 81 1661 0,'0'0'-53'0,"0"0"25"0,0 0 8 16,0 0 6-16,0 0 12 0,0 0 17 0,0 0 9 15,-4 20 6-15,4-20 7 0,3 10 4 16,-2-5 1-16,1 1 2 0,0-2 8 15,2 2 1-15,0-1 4 0,2 1 3 16,-1-1 0-16,1-1-7 0,0-2 0 0,1 2-9 16,1-2-1-16,-2-1-1 0,1 1-6 15,-7-2-3-15,13-1-5 0,-6 0-9 0,1 0-13 16,-1-3-12-16,0 1-16 0,2-1-11 16,-3-1-3-16,2-2-8 0,-3 1-3 15,1 1 2-15,-2 0 3 0,0-1 5 16,-1 2-1-16,-3 4 6 0,5-8 3 15,-3 5 4-15,-2 3 0 0,3-5 5 0,-3 5 3 16,0 0 6-16,3-5 10 0,-3 5 3 16,0 0 8-16,0 0 4 0,0 0 2 0,0 0-1 15,0 0 7-15,0 0 0 0,0 0 5 16,0 0 4-16,0 0-1 0,0 0 2 0,-9 20-2 16,7-13 6-16,0 1-2 0,1 0 1 15,-1 0 1-15,2 0-6 0,0 2 0 16,-3-1-3-16,3 0-2 0,0 0 0 0,-2-1-10 15,1 0-27-15,-1 0-48 0,-1-1-74 16,-1 0-137-16,-2 0-400 0,0-1-167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2-05-14T13:15:18.911"/>
    </inkml:context>
    <inkml:brush xml:id="br0">
      <inkml:brushProperty name="width" value="0.05" units="cm"/>
      <inkml:brushProperty name="height" value="0.05" units="cm"/>
      <inkml:brushProperty name="color" value="#ED1C24"/>
    </inkml:brush>
  </inkml:definitions>
  <inkml:trace contextRef="#ctx0" brushRef="#br0">0 228 1778 0,'0'0'-39'0,"1"-5"13"0,-1 5 15 0,3-6 3 16,-3 6 12-16,3-6 0 0,-3 6 1 16,3-7 1-16,-1 4-2 0,-2 3 2 0,8-7-1 15,-5 3 1-15,2 2 4 0,-5 2-3 16,10-6 1-16,-4 4-5 0,-1 1 1 16,-5 1-1-16,11-3 4 0,-11 3 4 15,11 2 19-15,-11-2 9 0,9 4 5 0,-9-4 7 16,6 8 8-16,-3-3 1 0,-2 3 2 15,-1 1 1-15,0-9 2 0,2 15-2 16,-4-6-2-16,1-1-5 0,-2-1-3 0,2 1-5 16,-2-1-4-16,3-7-5 0,-5 12-2 15,4-7-4-15,-2 0-4 0,3-5-2 16,-2 8 3-16,2-8-3 0,-3 5-11 0,3-5-9 16,0 0-11-16,-5 3-12 0,5-3-11 15,0 0-11-15,0 0-4 0,0 0-9 16,0 0-4-16,0 0-5 0,6-23-1 0,-2 15-3 15,0-1-1-15,1 1-2 0,2-2 4 16,-1 2 7-16,0-1 7 0,0 1 6 0,2 1 1 16,-3-1 7-16,2 2 3 0,-1 1 7 15,-3 0 7-15,-3 5 5 0,6-8 2 16,-6 8 8-16,7-4 5 0,-7 4 13 0,0 0 12 16,0 0 14-16,0 0 2 0,0 0 7 15,0 0 8-15,0 0 2 0,0 0 2 0,0 0-2 16,0 21 3-16,0-21-8 15,-2 12-1-15,2-12-3 0,-1 13-2 0,1-13 1 16,1 12-5-16,1-5-1 0,-2-7-7 16,3 12 0-16,-1-7-5 0,2 0 0 0,-4-5-3 15,8 8-8-15,0-6-15 0,1 1-29 16,3-3-39-16,2-1-55 0,3-2-58 16,1 1-110-16,6-4-154 0,3-2-178 0,0 0-114 15</inkml:trace>
  <inkml:trace contextRef="#ctx0" brushRef="#br0" timeOffset="228">561 180 1591 0,'0'0'-52'0,"0"0"17"0,0 0 13 15,0 0 12-15,0 0 13 0,0 0 12 16,3 9-2-16,-3-9 10 0,6 0 8 15,-6 0-5-15,8 2-2 0,-8-2 0 0,9 0-1 16,-9 0 1-16,10 1-4 0,-10-1 1 16,7 2-7-16,-7-2-25 0,7 0-38 0,-7 0-41 15,0 0-68-15,8 1-327 0,-8-1 9 16</inkml:trace>
  <inkml:trace contextRef="#ctx0" brushRef="#br0" timeOffset="413">533 312 1274 0,'0'0'6'16,"0"0"24"-16,4 5 1 0,-4-5 12 15,0 0 3-15,6 3 9 0,-6-3-3 0,8 0-5 16,-8 0 0-16,11 0-10 0,-11 0-3 16,14-1-2-16,-4-1-13 0,-1 1-29 15,0 0-48-15,3-3-88 0,0 2-142 0,-1-2-138 16,0 1 65-16</inkml:trace>
  <inkml:trace contextRef="#ctx0" brushRef="#br0" timeOffset="1076">906 179 1112 0,'0'0'-4'0,"5"-7"14"0,-5 7-3 0,4-4 3 16,-4 4 7-16,6-4 2 0,-6 4-2 15,8-2 1-15,-8 2-1 0,11-2 3 0,-6 2-1 16,-5 0 4-16,11-2-6 0,-5 3 9 15,-6-1-1-15,13 1 4 0,-7 2 2 16,0 0 3-16,-6-3 10 0,10 6 12 16,-8-2 1-16,1 1 5 0,-2 0 3 0,-1-5-2 15,0 13-2-15,-1-6-3 0,-2 2-6 16,0-2-3-16,-4 0-4 0,4 1-7 16,-3 0-3-16,-2-1-5 0,5 2-2 15,-2-4-2-15,0 1-4 0,0-1-1 16,1-1-3-16,4-4 1 0,-7 6-4 0,4-2 2 15,3-4-3-15,-3 5-3 0,3-5-1 16,0 0 0-16,-4 5-2 0,4-5-2 0,0 0 0 16,0 0 0-16,0 0-2 0,0 0 4 15,15 0-4-15,-15 0 1 0,12-1-3 0,-12 1 2 16,16-3-1-16,-7 2 4 0,1 0-1 16,0-1-1-16,1 1-1 0,-1 1 1 0,-1-1 1 15,1-1-4-15,0 2 0 0,-1-1-3 16,-1 1-16-16,-2-2-28 0,0 1-39 15,1-1-50-15,-2-2-73 0,1 0-103 0,0 1-258 16,1-4-68-16</inkml:trace>
  <inkml:trace contextRef="#ctx0" brushRef="#br0" timeOffset="1522">1211 145 1506 0,'0'0'-30'0,"0"0"5"15,0 0 6-15,6-2 15 0,-6 2 0 0,0 0 9 16,0 0 11-16,11 2-13 0,-11-2 11 16,10 2 0-16,-10-2 2 0,10 2-5 0,-4 1 9 15,-6-3-3-15,10 4-2 0,-5-2 5 16,-1 0 0-16,2 3 8 0,-2 0-1 15,1-1 2-15,-5-4 7 0,3 9 3 16,-1-3-3-16,-2-6 5 0,-2 13 3 16,2-13-3-16,-3 14-6 0,-2-8 4 0,0 3-3 15,-3-2-4-15,2-1 6 0,1 1-10 16,-1-2-3-16,-1 1 0 0,1-2-5 0,1 0 0 16,-2 0-5-16,7-4-1 0,-6 7 2 15,6-7 1-15,-7 4-4 0,7-4 2 0,-4 3 2 16,4-3 5-16,0 0-2 0,0 0-4 15,0 0-2-15,0 0 2 0,0 0-5 16,0 0 3-16,0 0-4 0,0 0 5 16,23 4 2-16,-14-5-5 0,2-2 2 0,-1 2-6 15,6-1 3-15,-3 1-5 0,1-1 3 16,-1 0 0-16,0 1-5 0,-1-1-6 16,0-1-16-16,-1 1-29 0,-2 0-31 0,0-2-43 15,-1 0-53-15,-1 0-87 0,1 1-368 16,-2-1-126-16</inkml:trace>
  <inkml:trace contextRef="#ctx0" brushRef="#br0" timeOffset="1991">1495 167 1618 0,'0'0'-43'0,"0"0"11"15,0 0 11-15,0 0 15 0,0 0 9 0,0 0 14 16,0 0 2-16,0 0 10 0,0 0 4 16,6 18 6-16,-6-18 7 0,3 8 4 15,-3-8-1-15,3 9 4 0,0-3 2 0,-3-6 2 16,6 9 0-16,-3-5-6 0,-3-4-2 16,8 7 1-16,-8-7-7 0,7 5-6 0,-7-5-2 15,8 3-1-15,-8-3-5 0,8 1-5 16,-8-1 0-16,0 0-12 0,12-5-11 15,-6 1-5-15,-6 4-14 0,9-8-9 16,-6 3-4-16,2-1 4 0,-1 1 0 0,-1 1 4 16,-3 4 0-16,5-8 1 0,-2 5 7 15,-3 3 2-15,4-6-2 0,-4 6 7 16,2-4 2-16,-2 4 1 0,0 0 12 0,0 0 11 16,0 0 9-16,0 0 0 0,0 0 10 15,0 0-1-15,0 0 3 0,0 0 1 0,1 18 6 16,-1-18-1-16,-1 14 2 15,-1-5-5-15,2-1 0 0,0 0-4 0,0-8-4 16,0 18 0-16,-1-10-5 0,1-8-2 16,0 12-4-16,-2-5-3 0,2-7-8 0,0 11-18 15,0-7-22-15,0-4-33 0,-3 8-51 16,3-8-57-16,-3 3-70 0,3-3-97 16,-9 3-299-16,2-2-133 0</inkml:trace>
  <inkml:trace contextRef="#ctx0" brushRef="#br0" timeOffset="2386">1032 409 1683 0,'0'0'-33'0,"0"0"14"0,0 0 13 0,0 0 16 16,0 0 9-16,0 0 9 0,21 5 4 16,-10-6 3-16,1 0 5 0,6-1 2 15,3 0 6-15,7 0-1 0,5-1-2 16,-2 2-3-16,3-2-5 0,0 0-1 0,2 1-3 16,-2 2-1-16,1-3-4 0,-2 2-1 15,1-1-4-15,0 1-3 0,-2-1 1 16,2-2-6-16,-4 2 4 0,-1 0-7 0,-1 1 1 15,-6-2 0-15,-4 3 0 0,-2-1 3 16,-1 0-9-16,-2-1 1 0,-2 2-1 0,0-1-2 16,-4 0-2-16,-7 1 2 0,12-2-4 15,-12 2-1-15,9 0-7 0,-9 0-10 0,0 0-17 16,0 0-23-16,0 0-26 0,0 0-44 16,0 0-47-16,-28 6-76 0,14-5-314 15,-4 2-66-15</inkml:trace>
  <inkml:trace contextRef="#ctx0" brushRef="#br0" timeOffset="2762">1245 525 1472 0,'0'0'-4'0,"10"6"12"0,-10-6 19 16,1 7 11-16,-1-7 16 0,1 13 11 15,-2-6 4-15,0 3 3 0,1-1 3 0,-1 0 0 16,1 3 0-16,0-2-5 0,0 1-7 16,0 0-6-16,0 0-2 0,0 0-7 0,0-2-4 15,1 1-1-15,0-2-7 16,0 0-4-16,0-1-8 0,-1-1-20 0,0-6-26 16,1 10-36-16,-1-10-44 0,1 5-57 15,-1-5-81-15,0 0-414 0,0 0-149 16</inkml:trace>
  <inkml:trace contextRef="#ctx0" brushRef="#br0" timeOffset="3135">1364 645 1690 0,'0'0'-16'0,"0"0"11"15,0 0 10-15,5 4 5 0,-5-4 2 0,0 0 7 16,0 0 3-16,3 5 8 0,-3-5-4 15,0 0-2-15,0 0 1 0,0 0 0 0,2 6-4 16,-2-6-1-16,0 0 3 0,0 0-5 16,0 0-4-16,0 0 2 0,0 0-4 15,0 0-2-15,0 0-2 0,0 0 0 16,0 0 1-16,0 0-3 0,5-14 0 16,-5 14 1-16,3-5 3 0,-3 5 0 0,0 0 0 15,0 0 0-15,2-5-1 16,-2 5 7-16,0 0 6 0,0 0 13 0,0 0-1 0,0 0 1 15,0 0 1-15,0 0-5 0,0 0-2 16,0 0-4-16,0 0-1 0,0 0-6 16,-7 20-8-16,7-20-16 0,-3 5-29 15,3-5-32-15,0 0-38 0,0 0-57 16,0 0-91-16,0 0-353 0,0 0-105 0</inkml:trace>
  <inkml:trace contextRef="#ctx0" brushRef="#br0" timeOffset="3400">1488 509 1579 0,'0'0'-24'0,"0"0"9"16,0 0 3-16,0 0 12 0,0 0 9 16,0 0 11-16,-8 18-1 0,8-18 9 0,-1 8 10 15,0-3-1-15,1-5 5 0,1 13 0 16,0-7 3-16,1 2 3 0,0-1 2 15,0 1 3-15,1-1 3 0,1-1 0 16,1 0 0-16,-1 0 2 0,0-1-3 16,0 0-2-16,-4-5-7 0,10 6-2 0,-6-3-5 15,-4-3-5-15,10 4 0 0,-10-4-10 16,8 0 0-16,-8 0-14 0,0 0-18 0,15-5-22 16,-10 1-21-16,1 0-33 0,-2-1-30 15,1-2-38-15,-2 0-47 0,2 1-57 0,-1-2-307 16,0 2-64-16</inkml:trace>
  <inkml:trace contextRef="#ctx0" brushRef="#br0" timeOffset="3653">1612 524 1508 0,'0'0'-4'0,"0"0"12"0,0 0 8 16,0 0 15-16,0 0 9 0,0 0 5 16,0 0 7-16,0 0 11 0,0 0 4 0,-6 22-1 15,6-22 2-15,-2 13 2 0,2-3-1 16,-3-2-1-16,3 0 1 0,0 2-1 15,0-1-1-15,0-1-5 0,0-8-9 0,0 16-2 16,0-8-5-16,0-2-5 0,0-6-4 16,0 12-6-16,0-12-13 0,2 10-22 0,-2-10-32 15,1 7-45-15,-1-7-60 16,0 0-70-16,0 0-117 0,0 0-322 0,0 0-145 16</inkml:trace>
  <inkml:trace contextRef="#ctx0" brushRef="#br0" timeOffset="4222">1944 199 1698 0,'0'0'-43'0,"0"0"18"0,0 0 15 0,0 0 1 0,3-4 10 0,-3 4 4 16,0 0 9-16,0 0 10 0,0 0 15 0,0 0-1 15,0 0 4-15,10-1 4 16,-10 1 1-16,0 0-2 0,11 1-2 0,-11-1-7 15,8 0-2-15,-8 0-2 0,10 0-3 16,-10 0-6-16,9 0-7 0,-9 0-8 16,9-1-31-16,-9 1-29 0,7 1-50 0,-7-1-53 15,0 0-80-15,0 0-298 0,0 0-36 16</inkml:trace>
  <inkml:trace contextRef="#ctx0" brushRef="#br0" timeOffset="4411">1961 247 1427 0,'0'9'-3'0,"0"-9"11"16,1 7 10-16,-1-1 4 0,0-6 17 15,3 8 5-15,0-4 4 0,-3-4 2 0,5 8-4 16,-3-4 0-16,3-1-3 0,-1 1-4 16,2-2-2-16,2 0-6 0,2-1-8 0,1 1-24 15,1-2-32-15,3-2-42 0,3-1-63 16,5-3-98-16,1 1-252 0,0-3 5 15</inkml:trace>
  <inkml:trace contextRef="#ctx0" brushRef="#br0" timeOffset="5187">2415 72 1293 0,'0'0'-1'16,"0"0"9"-16,6 13 10 0,-6-13 10 0,-2 13 11 16,1-5 10-16,1-8 7 0,-1 20 9 15,0-8 7-15,-1 1 2 0,1 1-1 0,0 2 7 16,-2 0 0-16,3-2-3 16,-1-1 0-16,-2 0-3 0,3-2-4 0,-3 0-6 15,3-2-5-15,-1-3 0 0,1-6-2 16,0 12 1-16,0-12 2 0,-2 9-1 0,2-9-9 15,0 0-6-15,0 0-8 0,0 0-12 16,0 0-6-16,0 0-10 0,0 0-7 16,0 0-6-16,-7-25-7 0,7 16-12 0,0-2-11 15,1-3-14-15,1-2-16 0,1-2-15 16,1-5-13-16,0-1-14 0,1 1 0 16,1 1 7-16,1 0 12 0,1 2 18 15,-2 5-8-15,-1 3 18 0,0 1 7 0,-2 3 3 16,2 1 5-16,-1 2 6 0,0 0 16 15,-4 5 4-15,6-5 11 0,-6 5 8 16,0 0 10-16,0 0 9 0,0 0 1 0,12 10 6 16,-12-10 9-16,3 12 3 0,-3-3 8 15,0 1 2-15,0-1 6 0,0 5 5 0,-1 0-1 16,-1 2-2-16,0 0 1 0,0 2-2 16,0-1-4-16,0 0-2 0,0-3-2 0,0-1-4 15,2-1-5-15,-1-1-4 0,-1-1-4 16,1-3-1-16,1-7-4 0,-1 13-1 15,1-13-3-15,0 9-3 0,0-9 1 0,0 0-3 16,2 8-7-16,-2-8-4 16,0 0-10-16,0 0-9 0,0 0-6 0,16-5-10 15,-16 5-6-15,11-10-3 0,-3 5-1 16,-1-2 2-16,2 1-4 0,0 0 2 0,1-1 1 16,-2 3 7-16,3-1-2 0,-2 1 5 15,-1 1 10-15,-2 2-6 0,-6 1 3 0,12-2 11 16,-12 2 12-16,0 0 11 0,12 5 6 15,-9-1 14-15,-3-4 6 0,4 9 5 16,-4-9 4-16,0 11 2 0,0-11 2 0,-1 12-5 16,1-12 3-16,-4 10-3 0,1-5-5 15,3-5-1-15,-3 8-6 0,3-8-4 16,-2 8-3-16,2-8-8 0,-3 6-26 16,3-6-26-16,0 0-33 0,-6 3-35 0,6-3-40 15,0 0-43-15,0 0-73 0,0 0-416 16,0 0-167-16</inkml:trace>
  <inkml:trace contextRef="#ctx0" brushRef="#br0" timeOffset="5441">2774 42 1707 0,'5'11'-53'0,"-5"-11"8"16,0 0 9-16,-2 12 10 0,2-12 16 16,-2 13 9-16,1-6 10 0,-1 2 17 0,0 2 9 15,1-2 5-15,1 2 10 0,-2 1 3 16,1 0 9-16,-1 2 1 0,2-2 3 16,0-2-3-16,-3-1-3 0,3 0-3 0,-1 0-8 15,-1 0-3-15,2-1-3 0,0-8-5 16,-3 12-6-16,3-12-8 0,-3 10-15 0,3-10-27 15,0 7-25-15,0-7-37 16,0 0-34-16,0 0-39 0,0 0-65 0,0 0-372 0,0 0-91 16</inkml:trace>
  <inkml:trace contextRef="#ctx0" brushRef="#br0" timeOffset="5874">2954 39 1500 0,'0'0'-28'0,"0"0"20"0,0 0 6 0,0 0 10 15,-11 19 8-15,7-13 2 0,-1-1 11 16,2 2 11-16,-2 0 1 0,1 1 4 16,-1 2 2-16,1-1 2 0,0 2 0 15,1-1-2-15,-3 2 2 0,4 1-1 16,-1-2-2-16,2 0-2 0,-1-1 0 0,2 0 5 15,0 0-1-15,2-1-2 0,0 0-1 16,0-1-1-16,0 0-3 0,-2-8-1 0,5 13-5 16,-3-9 1-16,3 0-2 0,-5-4-7 15,7 6-1-15,-1-3-6 0,-6-3 2 0,9 1-4 16,-9-1-2-16,13 0 0 0,-13 0-5 16,10-4 1-16,-4-1 0 0,-1 1-6 15,-1-1 0-15,1 0-3 0,-5 5-3 16,5-9-2-16,-5 9 0 0,1-7-2 0,-1 7 0 15,0 0 1-15,-8-9 3 0,8 9-2 16,-11-4 1-16,4 3-4 0,7 1 3 16,-14 0 0-16,7-1 2 0,7 1-1 0,-14 2-7 15,5-1-12-15,9-1-15 0,-11 1-26 16,11-1-28-16,-10 1-22 0,10-1-36 0,-6 0-42 16,6 0-67-16,0 0-340 0,0 0-95 15</inkml:trace>
  <inkml:trace contextRef="#ctx0" brushRef="#br0" timeOffset="6279">3092 126 1529 0,'0'0'-37'0,"0"0"26"0,0 0 5 0,0 0 4 15,0 0 7-15,0 0 3 0,0 0 2 16,0 0 2-16,0 0 7 0,0 0 2 15,-13 18 1-15,13-18 7 0,-2 8 7 0,2-8 3 16,-2 12 3-16,1-4 3 0,-1-1-1 16,2-7 5-16,0 15 1 0,-1-8-2 15,1-7 3-15,3 14-1 0,-1-8-1 16,-2-6-2-16,3 12 1 0,0-6-2 0,0-1 0 16,-3-5-5-16,9 7-2 0,-5-4-2 15,-4-3-2-15,9 4-8 0,-9-4 1 0,11 1-5 16,-11-1 0-16,12-2 0 0,-12 2-1 15,11-7-3-15,-5 2-5 0,-1-1 0 0,1-1 0 16,-2 0-1-16,0-1-2 0,0-1-3 16,-1-1 0-16,0 2 2 0,0-2-3 15,-3 2 1-15,1-1 0 0,-1 9-2 0,0-14-1 16,0 14-2-16,-3-11-1 0,0 6 0 16,0 0-9-16,-3 1-13 0,0-1-20 0,0 3-36 15,-2 0-43-15,-1-1-66 16,-2 2-114-16,0 1-379 0,-2-1-173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1:05.91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53 50 5368,'-1'-1'92,"0"1"0,0-1 0,0 1 0,1 0 0,-1 0 0,0-1-1,0 1 1,0 0 0,1 0 0,-1 0 0,0 0 0,0 0 0,0 0-1,0 0 1,0 0 0,0 0 0,1 0 0,-1 0 0,0 1 0,0-1-1,0 0 1,1 0 0,-1 1 0,0-1 0,0 1 0,1-1 0,-1 1-1,0-1 1,1 1 0,-1-1 0,0 1 0,0 1 0,-14 24 640,14-24-582,0-1-28,1 14 369,2-13-461,0 0 0,0 0 0,0 0 1,1 0-1,-1-1 0,0 1 0,1-1 0,-1 0 1,1 1-1,0-1 0,-1 0 0,1 0 0,5 0 1,-5 0-19,0-1 1,0 1 0,-1 0 0,1 0-1,0 0 1,-1 0 0,1 0 0,-1 1-1,1-1 1,-1 1 0,0-1 0,0 1-1,0 0 1,0 0 0,0 0 0,3 3-1,-5-3 20,1 0-16,-1 1 0,-1 0 0,1-1 0,0 1 0,-1 0 0,1-1 0,-1 1 0,0 0 0,0-1 0,0 0 0,0 1 0,-2 2 1,1-3-12,0 1 1,0-1-1,0 0 1,-1 0-1,1 0 0,-1 0 1,0 0-1,1-1 1,-1 1-1,0-1 1,0 0-1,0 0 1,0 0-1,-6 1 1,7-1-16,0-1 0,-1 0 0,1 0 0,-1 0 0,1 0 0,0 0 0,-1 0 0,1 0 0,-1-1 0,1 1-1,0-1 1,0 0 0,-3-1 0,3 1-5,2-26-6446</inkml:trace>
  <inkml:trace contextRef="#ctx0" brushRef="#br0" timeOffset="426.04">40 70 5597,'0'0'-112,"22"-25"1942,34 15-14,-53 10-1883,0-1-232,0 1 0,0 0 0,0 0 0,0 0 0,0 0 0,1 0 0,-1 1 0,0 0 0,0-1 0,0 1 0,5 3 0,-3-3-1286,2 2-450</inkml:trace>
  <inkml:trace contextRef="#ctx0" brushRef="#br0" timeOffset="938.72">272 76 5160,'0'0'375,"-3"4"-179,0-1-75,1 0 1,0 0-1,0 0 1,0 0-1,0 0 1,1 0 0,-1 0-1,1 1 1,0-1-1,0 1 1,0-1 0,0 1-1,0-1 1,1 1-1,0 0 1,0-1-1,0 1 1,0-1 0,0 1-1,1 0 1,0-1-1,0 1 1,0-1 0,2 5-1,-3-6-69,0-1 1,1 0-1,-1 0 0,1 0 1,-1 0-1,1 0 0,0-1 1,-1 1-1,1 0 0,0 0 1,0 0-1,-1 0 0,1-1 1,0 1-1,0 0 1,0-1-1,0 1 0,0-1 1,2 2-1,-2-2-35,0 0-1,-1 0 1,1-1 0,0 1-1,0 0 1,0 0 0,0 0 0,0-1-1,-1 1 1,1 0 0,0-1-1,0 1 1,-1-1 0,1 1-1,0-1 1,0 1 0,-1-1 0,1 1-1,0-1 1,0 0 0,5-8-94,0 0 1,0 1 0,8-19 0,2-1-24,-14 24 84,1 0 1,0 1 0,1 0-1,-1 0 1,0 0 0,1 0-1,0 0 1,0 1-1,-1-1 1,6-1 0,-8 4 4,15-2-8,-13 4 36,0 0-1,0 1 0,-1 0 1,1-1-1,-1 1 1,0 0-1,1 0 0,-1 0 1,0 1-1,-1-1 0,1 0 1,-1 1-1,1-1 1,0 5-1,16 28 192,-17-34-194,1 0 1,0 0-1,-1-1 0,1 1 0,0 0 1,0-1-1,0 0 0,0 1 0,0-1 1,0 0-1,0 0 0,1 0 0,-1-1 1,0 1-1,0 0 0,1-1 0,-1 0 1,5 1-1,-5-1 1,23-29 41,-24 25-60,1 1 0,-1-1 0,0 0 1,0 0-1,-1 0 0,1 0 0,-1 0 0,0 0 0,0 0 0,-1-8 0,-1 10 2,1 0 0,-1 0 0,0 0 1,0 0-1,0 0 0,0 0 0,-1 1 0,-3-3 1,-7 0-5865</inkml:trace>
  <inkml:trace contextRef="#ctx0" brushRef="#br0" timeOffset="1345.74">832 56 6001,'4'-3'-442,"-2"2"613,-4 4 939,-28 39 186,-32 43 1050,61-84-2507,-5 4-472,-5-19-7199</inkml:trace>
  <inkml:trace contextRef="#ctx0" brushRef="#br0" timeOffset="1787.25">738 85 5188,'-1'-8'-376,"1"8"402,0 0 1,0 0-1,0 0 1,0 1-1,0-1 0,1 0 1,-1 0-1,0 0 0,0 0 1,0 0-1,0 0 1,0 0-1,0 0 0,0 0 1,0-1-1,0 1 0,0 0 1,1 0-1,-1 0 0,0 0 1,0 0-1,0 0 1,0 0-1,0 0 0,0 0 1,0 0-1,0 0 0,0 0 1,0 0-1,0 0 1,0 0-1,0 0 0,1 0 1,-1-1-1,0 1 0,0 0 1,0 0-1,0 0 1,0 0-1,0 0 0,0 0 1,0 0-1,0 0 0,0 0 1,0-1-1,20 32 780,42 51-1,-51-74-4370</inkml:trace>
  <inkml:trace contextRef="#ctx0" brushRef="#br0" timeOffset="2242.35">1067 57 5320,'0'0'-222,"-8"-1"-341,8 1 592,0 0 1,0 0-1,0 0 1,0 0-1,0 0 0,1-1 1,-1 1-1,0 0 0,0 0 1,0 0-1,0 0 1,0 0-1,0 0 0,0 0 1,0 0-1,0 0 1,0-1-1,0 1 0,0 0 1,0 0-1,0 0 0,0 0 1,0 0-1,0 0 1,0 0-1,0-1 0,0 1 1,0 0-1,0 0 1,0 0-1,0 0 0,0 0 1,0 0-1,0 0 1,0 0-1,-1 0 0,1-1 1,0 1-1,0 0 0,0 0 1,0 0-1,0 0 1,0 0-1,0 0 0,0 0 1,0 0-1,0 0 1,0 0-1,-1 0 0,1 0 1,0 0-1,0 0 0,0 0 1,0 0-1,19-8 107,-15 6-4,13 5 470,-15-2-534,0 0 0,0 1 0,0 0 0,-1-1 0,1 1 0,0 0 0,-1 0 0,1-1 0,-1 1 0,0 1 0,1-1 0,-1 0 0,0 0 0,0 0 0,0 1 0,-1-1 0,1 0 0,-1 1 0,1-1 1,-1 0-1,0 1 0,0-1 0,0 1 0,0-1 0,0 1 0,0-1 0,-1 0 0,1 1 0,-1-1 0,1 1 0,-1-1 0,0 0 0,0 0 0,0 0 0,-1 1 0,-1 1 0,0 2-8,-1 0 0,0-1-1,0 0 1,0 1 0,-1-2-1,1 1 1,-1 0 0,0-1 0,-1 0-1,1 0 1,-1-1 0,-8 5-1,12-7-74,3-1-324,-1 0 338,1 0 1,0 0-1,-1 0 0,1 0 0,-1 0 1,1-1-1,0 1 0,-1 0 0,1 0 1,0-1-1,-1 1 0,1 0 0,-1-1 1,1 1-1,-1 0 0,1-1 0,-1 1 1,1-1-1,-1 1 0,1-1 0,-1 1 1,1-1-1,-1 0 0,1 0 1,-1 0 0,1 1 0,0-1 0,-1 0 0,1 1 0,-1-1 0,1 1 0,0-1 0,-1 0 0,1 1 0,0 0 0,0-1 0,0 1 0,-1-1 0,1 1 0,0 0 0,0 0 0,0-1 0,0 1 0,-1 0 0,3 0 0,21-1 23,-11 1-200,-4 1-394,-1-1 0,0 0 0,0-1 0,1 0 0,-1 0 0,0-1 0,0 0 0,12-4-1,-8 0-2220</inkml:trace>
  <inkml:trace contextRef="#ctx0" brushRef="#br0" timeOffset="2893.19">1335 55 6273,'0'0'-247,"0"-2"106,0 0 201,0 0 1,0 0-1,0 0 0,0 0 1,0 0-1,0 0 0,1 0 1,-1 0-1,2-2 1,4 3 108,1 0 1,0 1-1,-1 0 1,1 0-1,0 0 1,-1 1-1,1 0 1,0 1-1,-1-1 1,0 1-1,8 3 1,-12-4-76,5 8 258,-8-7-332,1-1 0,-1 1 0,1 0 0,-1-1 0,0 0 0,1 1 0,-1-1 0,0 1 0,0-1 0,0 0 0,0 0 0,0 1 0,0-1 0,0 0 1,0 0-1,-1 0 0,1 0 0,-3 1 0,-31 17 56,24-13-144,9-5 7,14 1-111,0 0 79,0 0 0,-1 2 1,1-1-1,19 10 0,-30-12 116,-1-1 1,1 1 0,0-1-1,-1 1 1,1-1-1,0 1 1,-1-1 0,1 1-1,-1 0 1,1-1-1,-1 1 1,0 0-1,1-1 1,-1 1 0,1 0-1,-1-1 1,0 1-1,0 0 1,0 0 0,1 0-1,-1-1 1,0 1-1,0 0 1,0 0 0,0 0-1,0-1 1,0 1-1,0 0 1,-1 1 0,0 0 8,0-1 0,0 1 0,0 0 0,0-1 0,0 1 0,-1-1 0,1 1 0,0-1 0,-1 0 0,1 0 0,-1 0 0,-2 2 0,0-1 11,0 1 0,-1-1 1,1 0-1,-1 0 0,0 0 1,0-1-1,1 0 0,-1 0 1,0 0-1,-8 0 1,11-1-108,-35-6 443,35 6-473,1 0 0,-1 0 0,1-1 0,0 1 0,-1 0 0,1-1 0,0 1 0,-1-1 0,1 0 0,0 1 0,0-1 0,0 0 0,-1 0 0,1 0 0,0 0 0,0 0 0,0 0 0,0 0 0,1 0 0,-1 0 0,0-1 0,0 1 0,0-2 0,1 2-132,0-1 0,0 1 1,0 0-1,0 0 0,0 0 0,1-1 1,-1 1-1,0 0 0,1 0 0,-1 0 1,1 0-1,-1 0 0,1-1 0,0 1 1,-1 0-1,2-1 0,6-5-2401</inkml:trace>
  <inkml:trace contextRef="#ctx0" brushRef="#br0" timeOffset="3372.5">1555 26 5933,'8'-5'-191,"-16"19"659,-16 31 1343,23-42-1748,0 0 0,1 1 1,-1-1-1,1 1 0,0-1 0,0 1 1,0-1-1,0 1 0,0-1 0,1 0 1,-1 1-1,1-1 0,0 1 0,0-1 1,1 0-1,-1 0 0,1 0 1,-1 1-1,1-2 0,0 1 0,0 0 1,0 0-1,1-1 0,-1 1 0,1-1 1,-1 1-1,5 2 0,-6-4-12,0-1-45,0 0 1,-1 0-1,1 1 1,0-1-1,-1 0 1,1 0-1,0 0 1,-1 1-1,1-1 1,0 0-1,-1 0 1,1 0-1,0 0 1,-1 0-1,1 0 0,0-1 1,-1 1-1,1 0 1,0 0-1,-1 0 1,1-1-1,0 1 1,-1 0-1,1-1 1,1 0-1,18-9 31,-19 9-41,0 0 0,0-1 1,0 1-1,0 0 0,0-1 0,-1 1 0,1-1 0,0 1 0,-1-1 0,1 1 0,-1-1 1,0 1-1,1-1 0,-1-2 0,-1 2 1,1 1 0,-1 0 1,1-1-1,-1 1 0,0 0 1,0 0-1,0-1 0,0 1 0,0 0 1,0 0-1,0 0 0,0 0 0,0 0 1,0 0-1,-1 0 0,1 1 1,0-1-1,-1 0 0,1 1 0,0-1 1,-1 1-1,1-1 0,-1 1 0,1 0 1,-1 0-1,1-1 0,-2 1 1,1 0-2,-26-3-5416</inkml:trace>
  <inkml:trace contextRef="#ctx0" brushRef="#br0" timeOffset="3771.69">1699 95 5885,'0'0'3866,"-1"5"-7033,-3 14 1033,2-15-460</inkml:trace>
  <inkml:trace contextRef="#ctx0" brushRef="#br0" timeOffset="4617.63">1910 47 6017,'2'-2'-13,"-1"-1"0,0 0 0,0 0 0,0 0 0,-1 0 0,1 0 0,-1 0 0,1-4 1,-3 5 124,-1 1 0,1-1 0,-1 0 0,1 1 0,-1-1 0,1 1 0,-1 0 0,0 0 0,0 0 0,-5-1 0,6 1 88,-29 4 638,29-3-801,1 0 1,-1 0 0,0 0 0,1 0-1,-1 1 1,1-1 0,-1 1 0,0-1-1,1 1 1,-1 0 0,1-1 0,0 1-1,-1 0 1,1 0 0,0 0-1,-1 0 1,1 0 0,0 0 0,0 1-1,0-1 1,0 0 0,0 0 0,0 1-1,0-1 1,0 1 0,0 1 0,2 0-12,0 1 1,0-1 0,1 1-1,-1-1 1,1 0 0,0 0 0,0 1-1,0-1 1,0-1 0,1 1 0,-1 0-1,1-1 1,0 1 0,-1-1-1,7 4 1,-6-3 18,1 0 1,-1 0-1,0 0 0,1 0 1,-2 1-1,6 6 0,3 10 166,-9-17-144,-1 0 1,1-1 0,-1 1-1,1 0 1,-1 0-1,0 0 1,2 7 0,-3-9-48,0 0 1,-1 0 0,1 0 0,0 0 0,0 1 0,-1-1-1,1 0 1,0 0 0,-1 0 0,1 0 0,-1 0-1,0 0 1,1 0 0,-1 0 0,0 0 0,1 0 0,-1 0-1,0-1 1,0 1 0,0 0 0,0 0 0,0-1-1,0 1 1,0 0 0,0-1 0,-2 1 0,1 0 36,0 0-39,0-1 0,0 1 0,0-1 0,0 0 0,0 0 0,-1 0 0,1 0 0,0 0 0,0 0 0,0-1 0,0 1 0,0-1 0,-4 0 0,5 0-22,0 0 0,0 1 0,0-1 1,0 0-1,0 1 0,0-1 0,0 0 0,0 0 0,1 0 0,-1 0 0,0 0 1,1 0-1,-1 0 0,0 0 0,1 0 0,-1 0 0,1 0 0,0 0 0,-1-1 1,1 1-1,0 0 0,0 0 0,0 0 0,0-1 0,0 1 0,0 0 0,0 0 0,0-2 1,1 1-34,0-1 0,1 1 0,-1-1 0,0 1 0,1 0 0,-1-1 1,1 1-1,0 0 0,0 0 0,0 0 0,0 0 0,3-1 1,4-4-188,0 1 0,1 0 0,0 1 0,0 0 0,19-6 0,32-5-343,-59 16 529,0 0 35,-1 0 0,1 0-1,0 1 1,0-1-1,0 0 1,-1 1-1,1-1 1,0 1-1,-1 0 1,1-1-1,0 1 1,-1 0-1,3 2 1,9 44 656,-13-46-557,10 20 846,-8-20-912,0-1 0,-1 0 0,1 0 0,-1 1 0,1-1-1,-1 0 1,1-1 0,0 1 0,-1 0 0,1 0 0,-1-1 0,1 1 0,-1-1-1,1 1 1,-1-1 0,1 1 0,-1-1 0,1 0 0,-1 0 0,0 0-1,0 0 1,1 0 0,-1 0 0,0 0 0,0 0 0,0-1 0,0 1-1,0 0 1,1-2 0,0 0-5,0 0-1,1-1 1,-1 1 0,0-1-1,0 1 1,-1-1 0,1 0-1,-1 1 1,0-1-1,0 0 1,1-6 0,-2 8 5,-9-13 52,6 13-176,1 0 1,-1 0-1,0 1 0,0-1 1,0 1-1,0 0 1,0 0-1,0 0 0,0 0 1,-1 0-1,1 1 1,0-1-1,0 1 0,-1 0 1,-4 0-1,-26 7-4001,26-5 2365,-6 1-1055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4T01:45:19.50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2324 855 1632,'0'0'2685,"0"-10"-2379,0 5 2264,-3 0-2402,0 1-1,1 0 1,-1-1-1,0 2 1,-1-1-1,1 0 0,-1 0 1,0 1-1,0 0 1,0 0-1,0 0 1,0 0-1,-1 1 1,1 0-1,-1 0 0,1 0 1,-1 0-1,0 1 1,0-1-1,-8 0 1,-17-3-64,0 1 1,-40 0-1,40 2 257,-29-2-112,0 3 0,1 2 1,-94 14-1,140-12-224,1 1-1,-1 1 0,1 0 1,-1 0-1,1 1 1,1 1-1,-1 0 1,1 0-1,1 1 0,-1 0 1,1 1-1,1 0 1,-10 11-1,10-8 4,1 1 0,0 0-1,0 0 1,2 0 0,-1 1-1,2-1 1,0 1 0,0 0 0,2 1-1,0-1 1,0 1 0,1-1 0,1 1-1,0-1 1,1 1 0,1-1-1,0 0 1,8 24 0,4 9 81,39 81 0,-22-69 60,-30-57-153,18 28 132,-8-21-123,0 0 0,1-1 0,0-1 0,0 0-1,1 0 1,0-1 0,22 7 0,0-4-5,61 7-1,26-5 25,-97-9-48,0-1-1,0 0 1,-1-2-1,1-1 0,-1-1 1,1-1-1,46-14 1,-59 14-17,-1 0 0,1-1 0,-1-1 1,-1 1-1,1-2 0,-1 0 0,0 0 1,0 0-1,-1-2 0,0 1 0,0-1 1,-1 0-1,0-1 0,-1 1 0,8-15 1,-6 8-7,-1 0 1,-1 0 0,0 0 0,-1-1 0,-1 0-1,-1-1 1,0 1 0,-1-1 0,-1 1 0,0-23 0,-2 35 21,-4-107-87,4 110 89,-6-28-33,2 16 25,2 3 1,-1 0 0,-1 1 0,-8-19 1,0 8-2,8 17 9,3 3-1,-9-12-1,-4-2-5,12 13 8,0 0-1,0-1 0,0 1 1,-1 0-1,1 1 1,-1-1-1,0 0 1,1 1-1,-1-1 0,0 1 1,0 0-1,0 0 1,0 0-1,-3-1 1,-4-1-383,0 1 1,0 0 0,0 0-1,-1 1 1,1 0 0,0 1-1,0 0 1,-1 1 0,1 0-1,-18 4 1,-7 0-2103,3-1 306,-4 1-270</inkml:trace>
  <inkml:trace contextRef="#ctx0" brushRef="#br0" timeOffset="966.09">1586 908 5657,'0'0'2867,"-3"-4"-2698,-9-12 3,9 12 191,-30-16 1099,-107-68 429,65 37-1454,-15-14-29,-17-10-155,31 33-188,75 41-72,-8-4 848,6 3-3398</inkml:trace>
  <inkml:trace contextRef="#ctx0" brushRef="#br0" timeOffset="1859.1">1159 502 5669,'0'0'-264,"1"-2"-605,0 0 984,0 1 0,-1 0-1,1 0 1,-1 0 0,0-1-1,1 1 1,-1 0-1,0 0 1,1-1 0,-1 1-1,0 0 1,0-1 0,0 1-1,-1-2 1,-25-5 551,24 8-499,-25 2 494,0 1 0,-28 6 1,52-8-569,-41 5 546,42-6-620,0 0 0,0 0 0,0 0 0,0 1 0,0-1 0,1 1 0,-1 0 1,0 0-1,0-1 0,1 1 0,-1 0 0,0 0 0,1 1 0,-1-1 0,1 0 0,-1 0 0,1 1 0,0-1 0,-1 1 0,1-1 1,0 1-1,0-1 0,0 1 0,0 0 0,-1 3 0,2-4 42,5 46 392,0-35-356,0 1 1,1-2-1,0 1 0,1-1 1,0 0-1,1 0 0,0-1 1,16 17-1,-23-26-62,11 8 237</inkml:trace>
  <inkml:trace contextRef="#ctx0" brushRef="#br0" timeOffset="3329.56">48 89 5757,'0'0'1322,"4"-2"-1236,124-25 669,-126 26-701,-1 1 51,0-1-76,0 1-1,-1 0 1,1-1 0,0 1-1,-1 0 1,1-1 0,0 1-1,-1 0 1,1 0 0,0 0-1,-1-1 1,1 1 0,0 0-1,0 0 1,-1 0 0,1 0-1,0 0 1,-1 0 0,1 1-1,0-1 1,0 0-1,-1 0 1,2 1 0,-7 23 72,-24 114 1354,28-136-1415,-1 17 149</inkml:trace>
  <inkml:trace contextRef="#ctx0" brushRef="#br0" timeOffset="4276">299 123 5921,'0'0'1142,"-2"4"-946,0-2-110,1 1 0,0 0 0,0 0 0,0 0 0,0 0 0,0 0 0,1-1 0,-1 2 0,1-1 0,0 0 0,0 0 0,0 0 0,0 0 0,0 0 0,1 0 0,-1 0 0,2 4 0,-1-5 20,-1-1-85,0 0 0,1 0 0,-1 0 0,1 0 0,-1 0 0,1 0 0,-1 0 0,1 0 0,0 0 0,-1 0 0,1-1 0,0 1 0,0 0 0,0 0 0,0-1 0,-1 1 0,1 0 0,0-1 0,0 1 0,0-1 0,0 1 0,0-1 0,1 0 0,-1 1 0,0-1 0,0 0 0,0 0 0,0 0 0,0 0 0,0 0 0,0 0 0,0 0 0,1 0 0,-1 0 0,0 0 0,0-1 0,0 1 0,0 0 0,0-1 0,0 1 0,0-1 0,0 1 0,0-1 0,0 1 0,0-1 1,0 0-1,-1 0 0,1 1 0,1-2 0,46-103 95,-47 103-117,0 0 0,0 0 1,0 0-1,0 0 0,1 1 1,-1-1-1,1 1 0,-1-1 1,1 1-1,-1-1 0,1 1 1,0 0-1,0 0 0,0 0 1,-1 0-1,1 0 0,0 0 1,3 0-1,-3 0 13,0 4-9,4 7 11,-1-1 1,0 2-1,-1-1 1,0 0 0,-1 1-1,4 17 1,0-1 25,-7-26-34,6 8 25,-5-7-24,-1-1 0,1 0 1,-1 0-1,1 0 1,-1 0-1,1 0 0,0 0 1,-1 0-1,1 0 1,0 0-1,0 0 0,0 0 1,0 0-1,2 1 1,-1-2 6,1 1 0,0-1 0,-1 0 1,1-1-1,0 1 0,-1 0 0,1-1 1,0 1-1,-1-1 0,1 0 0,-1 0 1,1 0-1,-1 0 0,1 0 0,-1-1 1,0 1-1,0-1 0,0 1 0,0-1 1,0 0-1,0 0 0,0 0 0,0 0 1,2-4-1,0 1 39,-1-1 1,1 0-1,-1 0 1,0 0-1,-1-1 1,0 1-1,0 0 0,0-1 1,1-7-1,-3 12-3,-3-30 280,2 29-311,-1 0 0,-1 0 0,1 1 1,0-1-1,-1 0 0,1 1 0,-1 0 0,0-1 1,-5-2-1,7 4-9,-29-7-50,9 12-1312,-1 11-4470,16-10 3048</inkml:trace>
  <inkml:trace contextRef="#ctx0" brushRef="#br0" timeOffset="5118.96">7 300 5965,'0'0'-345,"-7"-4"-1117,7 4 1518,1 0 0,-1 0 0,0 0 0,0 0 0,0 0 0,0 0 0,0 0 0,0 0 0,0 0 0,1 0 0,-1 0 0,0 0 0,0 0 0,0 0 0,0 0 0,0 0 0,0 0 0,0 0 1,0-1-1,0 1 0,0 0 0,1 0 0,-1 0 0,0 0 0,0 0 0,0 0 0,0 0 0,0 0 0,0-1 0,0 1 0,0 0 0,0 0 0,0 0 0,0 0 0,0 0 0,0 0 0,0 0 0,0 0 0,0-1 0,0 1 0,0 0 0,0 0 0,0 0 0,0 0 0,0 0 0,0 0 0,0 0 0,0-1 0,-1 1 1,1 0-1,0 0 0,0 0 0,0 0 0,0 0 0,0 0 0,0 0 0,0 0 0,0 0 0,0 0 0,0 0 0,0 0 0,-1-1 0,1 1 0,0 0 0,0 0 0,0 0 0,50-4 245,0 1 0,58 6 0,-10-1-141,128-6 577,-224 4-703,18 0 93,-4 0-675,-17 3-2034,-22 7-115,7-5 507</inkml:trace>
  <inkml:trace contextRef="#ctx0" brushRef="#br0" timeOffset="6075.31">80 406 5348,'0'0'-222,"-7"-3"-250,7 3 480,-1 0-1,1 0 0,0 0 1,0 0-1,0 0 0,0 0 1,0 0-1,0 0 1,-1 0-1,1 0 0,0 0 1,0 0-1,0 0 0,0 0 1,0 0-1,0 0 0,0 0 1,0 0-1,-1-1 1,1 1-1,0 0 0,0 0 1,0 0-1,0 0 0,0 0 1,0 0-1,0 0 0,0-1 1,0 1-1,0 0 1,0 0-1,0 0 0,0 0 1,0 0-1,0 0 0,0 0 1,0-1-1,0 1 1,0 0-1,0 0 0,0 0 1,0 0-1,0 0 0,0 0 1,0-1-1,0 1 0,0 0 1,0 0-1,0 0 1,0 0-1,0 0 0,0 0 1,0 0-1,1-1 0,-1 1 1,0 0-1,0 0 0,0 0 1,0 0-1,0 0 1,0 0-1,0 0 0,0 0 1,1 0-1,-1 0 0,0 0 1,0 0-1,17-7 50,-13 5 37,42-4 691,-44 6-753,-1 0 1,1 0-1,0 0 0,0 0 0,-1 0 0,1 0 0,0 0 1,0 1-1,-1-1 0,1 1 0,0-1 0,0 1 1,-1 0-1,1-1 0,-1 1 0,1 0 0,-1 0 0,1 0 1,-1 0-1,0 0 0,1 1 0,1 1 0,-2-2 58,-1 3-41,-1-1 0,1 1 1,-1-1-1,0 0 0,1 1 1,-1-1-1,-1 0 0,1 0 1,-3 5-1,3-5-23,-2 3 19,-2 0 0,1 1 0,0-1 0,-1-1 1,0 1-1,-1-1 0,1 0 0,-1 0 0,0 0 0,0-1 0,-9 5 0,13-8-14,-12 8 134,5-5 60,9-4-212,0 0 0,0 0 0,0 0 0,0 1 0,0-1 0,0 0-1,0 0 1,0 0 0,0 0 0,0 0 0,0 0 0,0 0 0,0 0-1,0 0 1,0 0 0,0 0 0,0 0 0,0 0 0,0 0 0,0 0-1,0 0 1,0 0 0,0 0 0,0 0 0,0 0 0,0 0 0,0 1-1,0-1 1,0 0 0,0 0 0,0 0 0,0 0 0,0 0 0,0 0-1,0 0 1,0 0 0,109-7 265,-107 7-248,1 0 0,9 0-6,-9 0-6,42-4-2574,-35-1-2290</inkml:trace>
  <inkml:trace contextRef="#ctx0" brushRef="#br0" timeOffset="6614.4">347 409 5084,'0'0'2433,"0"6"-2315,0 18-2,1-22-87,-1-1 0,0 0 0,1 0 1,-1 0-1,1 0 0,-1 0 0,1 0 0,0 0 0,-1 0 0,1 0 0,0 0 0,0 0 0,0-1 0,-1 1 0,1 0 0,0 0 0,0-1 0,0 1 0,0-1 0,0 1 0,1-1 0,1 2 0,4 2 232,32 30 927,-37-33-1080,-2 8 201,0-8-297,0 0 0,0 0 1,0 0-1,0 0 0,0-1 1,0 1-1,0 0 0,0 0 1,0 0-1,0 0 0,0 0 1,-1-1-1,1 1 0,0 0 1,-1 0-1,1 0 0,0-1 1,-1 1-1,1 0 0,-1 0 1,1-1-1,-1 1 0,0 0 1,1-1-1,-1 1 0,0-1 0,1 1 1,-1-1-1,0 1 0,0-1 1,1 1-1,-1-1 0,0 0 1,0 1-1,0-1 0,1 0 1,-3 0-1,2 1 19,-1 0-18,0 0-1,0-1 0,0 1 1,0 0-1,0-1 0,-1 0 1,1 1-1,0-1 1,0 0-1,0 0 0,0 0 1,-4-1-1,-7-1-4,10 1-3,-15-6-170</inkml:trace>
  <inkml:trace contextRef="#ctx0" brushRef="#br0" timeOffset="6973">376 401 6537,'0'0'-218,"10"-7"-67,10 6 481,46-4-3222,-64 5 1678</inkml:trace>
  <inkml:trace contextRef="#ctx0" brushRef="#br0" timeOffset="7706.85">533 404 4408,'0'0'854,"-2"3"-647,-28 49 2358,29-51-2340,-1 41 1455,3-40-1597,0 1 0,0-1 0,0 1 0,0-1 0,1 0 0,-1 0 0,1 1 0,-1-1 0,1 0 0,0 0 0,0-1 0,0 1 0,0 0 0,0-1 0,5 4 0,-5-5 342,-2 0-423,0 0 0,0-1 0,0 1 1,0 0-1,0-1 0,0 1 0,0 0 1,1 0-1,-1-1 0,0 1 0,0 0 0,0 0 1,0-1-1,1 1 0,-1 0 0,0 0 1,0 0-1,1-1 0,-1 1 0,0 0 1,0 0-1,1 0 0,-1 0 0,0-1 0,0 1 1,1 0-1,-1 0 0,0 0 0,1 0 1,-1 0-1,1 0 0,-1 0 1,0 0 0,1 0 0,-1 0 1,1-1-1,-1 1 0,1 0 0,-1 0 0,1 0 0,-1 0 0,0-1 0,1 1 0,-1 0 1,0-1-1,1 1 0,-1 0 0,0-1 0,1 1 0,-1 0 0,0-1 0,1 1 0,-1 0 1,0-1-1,0 1 0,0-1 0,0 1 0,1-1 0,-1 1 0,0 0 0,0-2 0,1-9 57,-1 6-67,0 1 0,0 0 0,1 0 0,-1-1 0,1 1 0,0 0 0,0 0 0,1 0 0,-1 0-1,1 0 1,0 0 0,0 1 0,0-1 0,1 0 0,-1 1 0,1 0 0,0-1 0,4-3 0,-5 5-6,0 1 0,0-1 1,0 0-1,0 1 0,1 0 0,-1-1 1,1 1-1,-1 0 0,1 0 1,3-1-1,-5 2 11,1 0 0,-1 1-1,1-1 1,-1 0 0,0 0 0,1 1-1,-1-1 1,1 1 0,-1-1 0,0 1 0,0 0-1,1-1 1,-1 1 0,0 0 0,0 0 0,0 0-1,0 0 1,0 0 0,0 0 0,0 0 0,0 0-1,0 0 1,0 0 0,-1 1 0,1-1 0,1 3-1,-2-3-3,1 1 9,20 40 40,-20-41-39,0 0-1,0 0 0,0 1 1,0-1-1,0 0 1,0 0-1,0 0 0,0 0 1,1 0-1,-1 0 1,0-1-1,1 1 0,-1 0 1,0-1-1,1 1 1,-1-1-1,1 1 1,-1-1-1,1 0 0,1 1 1,-2-1-3,1-1 0,0 1 0,-1 0-1,1-1 1,-1 1 0,1-1 0,-1 0 0,0 1 0,1-1 0,-1 0 0,0 0 0,1 0 0,-1 0 0,2-1 0,-1 0 5,1 0 1,-1 0 0,1-1-1,-1 1 1,0-1-1,0 1 1,0-1-1,0 0 1,0 0 0,0 0-1,-1 0 1,0 0-1,1 0 1,-1 0 0,0 0-1,0 0 1,0-7-1,-1 8 44,-1-15 98,0 16-150,-1-1 6,1 0 0,-1 0-1,0-1 1,0 2 0,0-1-1,0 0 1,0 0 0,-1 1-1,1-1 1,0 1 0,-1 0-1,1-1 1,-1 1 0,1 0-1,-1 1 1,0-1 0,1 0-1,-1 1 1,0-1-1,1 1 1,-1 0 0,0 0-1,0 0 1,-3 1 0,3-1-232,-28 3-423,10 6-5594,16-5 3111</inkml:trace>
  <inkml:trace contextRef="#ctx0" brushRef="#br0" timeOffset="8558.93">561 315 6473,'0'0'-438,"-7"-2"-967,7 2 1457,0 0 1,0 0 0,0 0-1,0 0 1,0-1-1,0 1 1,0 0 0,0 0-1,0 0 1,0 0-1,0 0 1,0 0 0,0 0-1,0 0 1,0 0-1,0 0 1,0 0 0,0-1-1,0 1 1,0 0 0,0 0-1,0 0 1,0 0-1,0 0 1,0 0 0,0 0-1,0 0 1,0 0-1,0 0 1,0-1 0,21 0 9,-16 0 9,15 3 305,50 0 383,-67-2-695,13 0 299,-5 1-146,8 2-779,-9-3-3209,-1-1 1787</inkml:trace>
  <inkml:trace contextRef="#ctx0" brushRef="#br0" timeOffset="9011.94">1036 180 5088,'0'0'415,"-4"4"-208,-149 115 2703,152-118-3139,-10 8-2401</inkml:trace>
  <inkml:trace contextRef="#ctx0" brushRef="#br0" timeOffset="9429">896 184 4920,'0'0'-172,"3"4"-282,25 30 1889,53 49-1,-80-82-1365,16 9 78,-13-7-3815</inkml:trace>
  <inkml:trace contextRef="#ctx0" brushRef="#br0" timeOffset="9828.91">1184 148 4952,'0'0'1061,"-1"6"-822,-19 100 2624,20-104-2746,4 21-145,-1-10-2954,0-13 971</inkml:trace>
  <inkml:trace contextRef="#ctx0" brushRef="#br0" timeOffset="10621.01">1245 194 5657,'0'0'-223,"8"-10"-383,-1 8 3277,-9 14-2549,0-2 292,1 1 0,0-1 0,0 0 0,2 13 0,-1-21-298,6 12 341,-6-14-446,0 0 0,0 1 1,1-1-1,-1 0 0,0 1 0,0-1 0,0 0 1,0 1-1,1-1 0,-1 0 0,0 1 0,0-1 0,1 0 1,-1 1-1,0-1 0,0 0 0,1 0 0,-1 0 1,0 1-1,1-1 0,-1 0 0,0 0 0,1 0 0,-1 0 1,1 1-1,-1-1 0,0 0 0,1 0 0,-1 0 1,0 0-1,1 0 0,-1 0 0,1 0 0,-1 0 0,0 0 1,1 0-1,-1 0 0,0-1 0,1 1 0,-1 0 1,1 0-1,-1 0 0,0 0 0,1-1 0,-1 1 0,1 0 1,33-71 34,-32 65-114,0 1-1,1-1 1,0 1-1,0-1 1,0 1-1,6-6 1,-8 10 26,-1 0-115,1 1 141,-1 0-1,0 0 1,0-1 0,1 1 0,-1 0-1,0 0 1,1 0 0,-1-1 0,1 1-1,-1 0 1,0 0 0,1 0-1,-1 0 1,0 0 0,1 0 0,-1 0-1,1-1 1,-1 1 0,0 0 0,1 0-1,-1 1 1,0-1 0,1 0-1,-1 0 1,1 0 0,-1 0 0,0 0-1,1 0 1,-1 0 0,1 1 0,5 13-16,-5-11 6,1 25-88,14 22 67,-16-49 44,1 0 4,-1-1 0,1 1 1,-1 0-1,1-1 1,0 1-1,-1-1 1,1 1-1,0-1 0,-1 1 1,1-1-1,0 1 1,-1-1-1,1 0 1,0 0-1,0 1 0,-1-1 1,1 0-1,0 0 1,0 0-1,0 0 1,-1 0-1,1 0 0,0 0 1,0 0-1,0 0 1,-1 0-1,2 0 1,1-3 2,0 1 0,0-1 0,0 0 0,-1 1 0,1-1 0,-1-1 0,0 1 0,0 0 0,0 0 0,0-1 0,0 1 0,-1-1 0,1 0 0,-1 1 1,0-1-1,-1 0 0,1 0 0,0 1 0,-1-7 0,0 8 3,0 2-7,0 0 0,0 0 1,0 0-1,0 0 0,0 0 0,-1 0 0,1 0 0,0 0 0,0 0 0,0 0 0,0 0 0,0 0 1,-1 0-1,1 0 0,0 0 0,0 0 0,0 0 0,0 0 0,0 0 0,-1 0 0,1 0 0,0 0 1,0 0-1,0 0 0,0 0 0,0 0 0,0-1 0,0 1 0,0 0 0,-1 0 0,1 0 0,0 0 1,0 0-1,0 0 0,0 0 0,0-1 0,0 1 0,0 0 0,0 0 0,0 0 0,0 0 1,0 0-1,0-1 0,0 1 0,0 0 0,0 0 0,0 0 0,0 0 0,0 0 0,0 0 0,0-1 1,0 1-1,0-1-1,0 1 0,0-1 1,0 0-1,-1 0 1,1 1-1,0-1 0,0 0 1,-1 0-1,1 1 1,0-1-1,-1 0 1,1 1-1,0-1 0,-1 1 1,1-1-1,-1 0 1,1 1-1,-1-1 0,0 1 1,1-1-1,-1 1 1,1 0-1,-1-1 0,0 1 1,1-1-1,-1 1 1,0 0-1,0 0 0,1-1 1,-1 1-1,0 0 1,0 0-1,1 0 0,-2 0 1,-36-8-21,35 7-25,-9 0-61</inkml:trace>
  <inkml:trace contextRef="#ctx0" brushRef="#br0" timeOffset="11058.11">1656 10 4776,'6'-9'-874,"-6"9"872,0 0 0,0 0 0,0 0 0,0 0 1,0 1-1,0-1 0,1 0 0,-1 0 0,0 0 1,0 0-1,0 0 0,0 0 0,0 0 1,0 0-1,0 0 0,0 0 0,1 0 0,-1 0 1,0 1-1,0-1 0,0 0 0,0 0 1,0 0-1,0 0 0,1 0 0,-1 0 0,0 0 1,0 0-1,0 0 0,0 0 0,0 0 0,0 0 1,1 0-1,-1-1 0,0 1 0,0 0 1,0 0-1,0 0 0,0 0 0,0 0 0,0 0 1,1 0-1,-1 0 0,0 0 0,0 0 1,0 0-1,0 0 0,0-1 0,0 1 0,0 0 1,0 0-1,0 0 0,0 0 0,0 0 0,0-1 1,-1 16 214,-1-1 1,0-1-1,-2 1 1,1 0-1,-7 13 1,-33 73 1036,3-10-386,-55 154 839,92-236-1403,3-7-384,0-1-1,0 1 1,0-1 0,0 1 0,0 0-1,0-1 1,0 1 0,0-1-1,-1 1 1,1-1 0,0 1 0,-1-1-1,1 1 1,0-1 0,-1 1 0,1-1-1,0 1 1,-1-1 0,1 1 0,-1-1-1,1 0 1,-1 1 0,1-1 0,-1 0-1,1 1 1,-1-1 0,1 0 0,-1 0-1,1 1 1,-2-1 0,1 0-451</inkml:trace>
  <inkml:trace contextRef="#ctx0" brushRef="#br0" timeOffset="11483.82">1529 184 4612,'0'0'-164,"6"-10"3568,-6 10-3434,0 0 0,0 0 1,0 0-1,0 0 0,0 0 0,0-1 0,0 1 0,0 0 1,0 0-1,0 0 0,-1 0 0,1 0 0,0 0 1,0-1-1,0 1 0,0 0 0,0 0 0,0 0 0,0 0 1,0 0-1,0-1 0,0 1 0,0 0 0,1 0 1,-1 0-1,0 0 0,0 0 0,0 0 0,0-1 0,0 1 1,0 0-1,0 0 0,0 0 0,0 0 0,0 0 1,0 0-1,1 0 0,-1 0 0,0-1 0,0 1 0,0 0 1,0 0-1,0 0 0,0 0 0,0 0 0,1 0 1,-1 0-1,0 0 0,0 0 0,0 0 0,0 0 0,0 0 1,1 0-1,-1 0 0,0 0 0,0 0 0,0 0 1,0 0-1,0 0 0,0 0 0,1 0 0,-1 0 0,5 9-2989,-3-6 3295,-1 0-1650</inkml:trace>
  <inkml:trace contextRef="#ctx0" brushRef="#br0" timeOffset="11854.88">1601 295 4448,'0'0'-96,"7"25"2789,-5-18-5368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4T01:49:02.15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1881 823 1732,'0'0'5026,"-1"-3"-4867,0 0-32,-1 0 1,1 1-1,-1-1 0,0 1 0,1 0 0,-1-1 0,-1 1 0,1 0 0,0 0 0,0 0 1,-1 1-1,1-1 0,-1 0 0,1 1 0,-1 0 0,-3-2 0,-1-1-196,-11-4 385,0 0 1,-1 1-1,1 0 0,-40-6 1,-76-6 430,125 18-680,0 0 0,0 1 0,0 0 0,-15 3 0,20-3-40,2 0 0,-6 3 10,-1-1 1,0-1-1,-16 1 0,1 1-3,5 0-14,10-2-7,0 1 0,-1 1-1,1-1 1,0 1 0,0 1 0,1 0 0,-1 0-1,-8 6 1,-35 23 46,40-23-36,0 1 0,0 0 0,1 0 0,1 1 0,0 1-1,0 0 1,1 0 0,1 0 0,0 1 0,1 1-1,1-1 1,0 1 0,-5 21 0,8-20 0,1-7-17,0 0 0,1 0 0,0 0 0,1 1 0,0-1-1,0 0 1,1 0 0,0 0 0,0 0 0,5 12 0,-1-6 1,0 0 0,2-1 0,0 0 0,0 0 0,1 0 0,1-1 0,18 20 0,-16-22-58,1-1-1,0 0 0,1-1 0,0 0 0,0-1 0,1-1 0,0 0 0,19 6 0,-8-1-42,1-1-68,0 0 1,1-2-1,0 0 0,1-2 0,43 6 0,-51-11 46,-1-1 1,1-1-1,0-1 0,-1 0 0,1-2 0,-1 0 0,0-1 0,0-1 1,0 0-1,-1-2 0,1 0 0,19-12 0,-25 11 38,0-1 0,0-1 0,-1 0 1,0-1-1,-1 0 0,11-15 0,-15 15 48,0 1-1,-1-1 1,0 0 0,-1-1 0,0 1-1,-1-1 1,0 0 0,3-17 0,3-7 10,-8 18-6,-1 0 0,0 0 0,-2-28 0,-5-2-8,5 45 25,1 1 4,-2-18 2,2 20 2,-13-27-1,-17-20-41,1 5 18,15 23 32,-16-11 138,28 29-114,-26-16 211,23 14-193,-3 0-208,0 0 0,-1 0 0,1 1 0,0 0 0,-1 0 0,1 1 0,-12 0 0,-1-1-3130,11 1 765</inkml:trace>
  <inkml:trace contextRef="#ctx0" brushRef="#br0" timeOffset="1673.66">1308 848 5909,'0'0'2793,"-2"-4"-2602,-17-25 407,-1 0 0,-2 1 1,0 1-1,-32-28 0,32 33-412,-24-19 81,45 40-253,-27-22 43,27 22-59,0 0 4,-3-2 0,3 3 1,-14-18 24,14 17-24,-3-5-220</inkml:trace>
  <inkml:trace contextRef="#ctx0" brushRef="#br0" timeOffset="2341.07">990 613 6125,'0'0'570,"-6"4"-439,6-4-90,0 0-1,0 0 1,0 0 0,0 0-1,0 1 1,0-1 0,0 0-1,-1 0 1,1 0 0,0 0-1,0 0 1,0 0 0,0 0-1,0 0 1,-1 0 0,1 0-1,0 0 1,0 0 0,0 0-1,0 0 1,0 0 0,-1 0-1,1 0 1,0 0 0,0 0-1,0 0 1,0 0 0,0 0-1,0 0 1,-1 0 0,1 0-1,0-1 1,0 1 0,0 0-1,0 0 1,0 0 0,0 0-1,0 0 1,-1 0 0,1 0-1,0 0 1,0-1 0,0 1-1,0 0 1,0 0 0,0 0 0,0 0-1,0 0 1,0-1 0,0 1-1,0 0 1,0 0 0,0 0-1,0 0 1,0 0 0,0-1-1,0 1 1,0 0 0,0 0-1,0 0 1,3-16 30,0 1 0,1 0 1,0-1-1,1 2 0,1-1 0,1 1 1,9-16-1,-15 28-67,10-14 4,-10 15-13,-1 0 5,0 1 1,0 0 0,0-1 0,0 1-1,0 0 1,0-1 0,0 1 0,0 0-1,0-1 1,1 1 0,-1 0 0,0 0 0,0-1-1,0 1 1,0 0 0,1 0 0,-1-1-1,0 1 1,0 0 0,0 0 0,1-1-1,-1 1 1,0 0 0,1 0 0,-1 0-1,0-1 1,0 1 0,1 0 0,-1 0 0,0 0-1,1 0 1,2 0 1,-1 0 1,1 0-1,-1 0 0,1 0 1,-1 1-1,1-1 0,-1 1 1,1 0-1,-1-1 0,5 3 1,22 11 33,34 20 1,-39-21 14,-16-9-293,4 3 829,-9 2-6481</inkml:trace>
  <inkml:trace contextRef="#ctx0" brushRef="#br0" timeOffset="3888.87">124 43 5993,'0'0'-248,"-1"5"430,-2 14 281,-1 0 0,-12 33 0,-2 5 148,18-55-556,0-1-52,0-1-1,-1 0 1,1 0-1,0 0 1,0 0-1,0 0 1,0 0-1,-1 0 1,1 0-1,0 1 1,0-1-1,0 0 1,0 0-1,0 0 1,0 0-1,-1 0 1,1 1 0,0-1-1,0 0 1,0 0-1,0 0 1,0 1-1,0-1 1,0 0-1,0 0 1,0 0-1,0 1 1,0-1-1,0 0 1,0 0-1,0 0 1,0 1-1,0-1 1,0 0 0,0 0-1,0 0 1,0 0-1,0 1 1,0-1-1,0 0 1,0 0-1,1 0 1,-1 1-1,0-1 1,0 0-1,0 0 1,0 0-1,0 0 1,0 0-1,1 0 1,-1 1-1,0-1 1,0 0 0,0 0-1,1 0 1,-1 0-1,17-3-2,-13 3 0,41 0 3,-18-1-631,-26 1 435,0 0 0,0 0-1,-1 0 1,1 0 0,0-1-1,-1 1 1,1 0 0,0-1-1,-1 1 1,1 0-1,0-1 1,-1 1 0,1 0-1,-1-1 1,1 1 0,-1-1-1,1 1 1,-1-1 0,1-1-1,3-7-1584</inkml:trace>
  <inkml:trace contextRef="#ctx0" brushRef="#br0" timeOffset="4282.68">197 93 4856,'0'0'-135,"-3"3"226,-1 2 75,1 0 0,0 1 1,-1-1-1,2 1 0,-1-1 1,1 1-1,0 0 0,-3 12 1,-7 54 1018,10-56-1132,2-14-167,-1 18-2886</inkml:trace>
  <inkml:trace contextRef="#ctx0" brushRef="#br0" timeOffset="4716.76">296 118 4444,'0'0'-77,"1"-7"-117,-1 7 220,0 0 0,0 0 0,0 0-1,0 0 1,0 0 0,0 1 0,0-1-1,0 0 1,-1 0 0,1 0 0,0 0-1,0 0 1,0 0 0,0 0 0,0 0-1,0 0 1,0 0 0,0 0 0,0 0-1,0 0 1,-1 0 0,1 0 0,0 0-1,0 0 1,0 0 0,0-1 0,0 1-1,0 0 1,0 0 0,0 0 0,0 0-1,0 0 1,0 0 0,-1 0 0,1 0-1,0 0 1,0 0 0,0 0 0,0 0-1,0 0 1,0 0 0,0-1 0,0 1-1,0 0 1,0 0 0,0 0 0,0 0-1,0 0 1,-13 15 115,10-11 109,4 3-52,0-5-159,-1 0 1,0 0-1,1 0 0,-1 0 0,1-1 1,-1 1-1,1 0 0,0 0 0,0-1 1,1 3-1,9 7 270,-6-7-175,0 1 1,0-1-1,-1 1 0,0 0 0,0 0 0,0 0 1,0 1-1,-1-1 0,5 13 0,-7-17 24,-1 0-144,0-1 1,0 0 0,0 0-1,0 1 1,1-1 0,-1 0-1,0 1 1,0-1-1,0 0 1,0 1 0,0-1-1,0 0 1,0 1 0,0-1-1,0 0 1,0 1-1,0-1 1,0 0 0,0 1-1,0-1 1,0 0 0,0 1-1,0-1 1,0 0-1,0 1 1,-1-1 0,1 0-1,0 1 1,0-1 0,0 0-1,-1 0 1,1 1 0,0-1-1,0 0 1,-1 0-1,1 1 1,-10 15 535,8-14-522,1 0 71,-12 4 222,-1-4-317,-6-8-5068</inkml:trace>
  <inkml:trace contextRef="#ctx0" brushRef="#br0" timeOffset="5130.38">319 113 6461,'0'0'-198,"0"-1"53,0 1 162,0-1-1,0 1 1,0-1 0,-1 0-1,1 1 1,0-1 0,0 0 0,1 1-1,-1-1 1,0 1 0,0-1-1,0 0 1,0 1 0,0-1-1,1 1 1,-1-1 0,0 0-1,0 1 1,1-1 0,-1 1 0,1-1-1,10-2 42,-8 2-10,27-1-218,-18 2-154,-10 0-186,1 0-381,9 0-564,-4 0 70</inkml:trace>
  <inkml:trace contextRef="#ctx0" brushRef="#br0" timeOffset="5502.81">463 106 4152,'0'0'-117,"-3"3"-88,-11 8 175,11-9 17,-12 32 528,15-31-400,0 0-1,0 0 1,1 0-1,-1 1 0,0-1 1,1 0-1,0 0 0,0 0 1,0 0-1,0 0 0,0 0 1,3 4-1,-3-6 94,-1 0-187,1-1 0,-1 1 0,0-1-1,1 0 1,-1 1 0,0-1 0,1 0 0,-1 1-1,1-1 1,-1 0 0,1 0 0,-1 1 0,0-1 0,1 0-1,-1 0 1,1 0 0,-1 0 0,1 0 0,-1 1-1,1-1 1,-1 0 0,1 0 0,-1 0 0,1 0-1,-1-1 1,1 1 0,-1 0 0,1 0 0,-1 0-1,1 0 1,-1 0 0,1 0 0,0-1 0,22-3 673,-21 3-686,2 0 77,-1 0-1,0-1 0,0 1 0,0-1 0,0 0 1,0 0-1,-1 0 0,1 0 0,-1-1 0,1 1 1,-1-1-1,0 1 0,0-1 0,0 0 0,0 0 1,0 0-1,-1 0 0,1 0 0,-1 0 0,0 0 1,0-1-1,0 1 0,0 0 0,0-1 0,-1 1 1,0-5-1,0 6 39,-8-15 95,7 15-235,0 0 0,0 0 0,-1 0 1,1 0-1,-1 0 0,0 0 0,1 0 1,-1 1-1,0-1 0,0 1 0,0-1 1,0 1-1,0 0 0,-1 0 0,1 0 1,0 0-1,0 0 0,-1 0 0,1 1 0,0-1 1,-1 1-1,-4-1 0,5 1-405,-17 8-739,-1 4-2206,11-5 537</inkml:trace>
  <inkml:trace contextRef="#ctx0" brushRef="#br0" timeOffset="5921.02">7 307 6253,'0'0'-310,"-1"0"-394,1 0 728,-1 0-1,1 0 1,0 0 0,0 0 0,0 0 0,-1 0-1,1 0 1,0 0 0,0 0 0,0 0-1,-1 0 1,1 0 0,0 0 0,0 0-1,0 1 1,-1-1 0,1 0 0,0 0 0,0 0-1,0 0 1,0 1 0,0-1 0,-1 0-1,1 0 1,0 0 0,0 0 0,0 1 0,0-1-1,0 0 1,0 0 0,0 0 0,0 1-1,0-1 1,0 0 0,0 0 0,0 1-1,0-1 1,0 0 0,0 0 0,0 0 0,0 1-1,0-1 1,0 0 0,0 0 0,0 1-1,0-1 1,0 0 0,0 0 0,0 0-1,1 1 1,5 2 74,0 0 0,0-1 0,0 0 0,1 0 0,-1 0 0,1 0-1,-1-1 1,1 0 0,12 0 0,407-3 1069,-380 1-1151,-35 1-123,-8 0-96,6 3-333</inkml:trace>
  <inkml:trace contextRef="#ctx0" brushRef="#br0" timeOffset="6570.79">97 428 5348,'0'0'-233,"-1"24"433,-8 65 1548,8-87-1670,1 14 311,-1 4-1180,1-13-2597,3-4 1893</inkml:trace>
  <inkml:trace contextRef="#ctx0" brushRef="#br0" timeOffset="7183.12">199 464 4496,'0'0'794,"-1"6"-668,0 17-3,1-17-6,1 7 372,0-12-470,0 1 0,0-1-1,1 1 1,-1-1 0,1 1 0,-1-1 0,1 0 0,0 0 0,-1 0 0,1 0 0,0 0 0,0 0 0,0 0 0,-1-1 0,1 1 0,0-1 0,0 1 0,0-1 0,0 0 0,0 1 0,3-1 0,25 9 94,-29-8-98,0 0 41,0 0-1,0 0 1,0 1 0,-1-1-1,1 0 1,0 1 0,-1-1-1,1 0 1,0 1 0,-1-1-1,0 1 1,1-1 0,-1 1 0,0-1-1,0 1 1,0-1 0,0 1-1,0-1 1,0 1 0,0 0-1,0-1 1,-1 3 0,0-2-7,0 0 0,0-1 0,-1 1 0,1 0 0,0 0 0,0-1 0,-1 1 0,1 0 0,-1-1 0,0 0 0,1 1 0,-1-1 0,-2 1 0,2-1 26,-13 3 136,12-5-264,0 1 0,0-1 0,0 1 0,1-1 0,-1 0 0,0 0 0,1 0 0,-1 0 0,1-1 0,-1 1 0,-2-3 0,4 3-63,-4-4 246</inkml:trace>
  <inkml:trace contextRef="#ctx0" brushRef="#br0" timeOffset="7564.11">235 450 4056,'0'-1'119,"1"-1"-1,-1 1 1,1-1-1,-1 1 0,1 0 1,0-1-1,0 1 1,0 0-1,0 0 0,0-1 1,2 0-1,32 1 496,3-1-3755,-36 2 2047</inkml:trace>
  <inkml:trace contextRef="#ctx0" brushRef="#br0" timeOffset="8220.68">410 463 4124,'-3'2'6,"-2"0"193,1 1 0,0 1 0,0-1 0,0 1 0,0 0 0,1-1 0,-1 2 0,1-1 0,0 0 0,0 1 1,-2 5-1,4-8-1,4 16 507,-3-15-615,0 0 0,0-1 0,1 1 0,-1 0 0,1 0 1,0-1-1,0 1 0,1 4 0,-1-6 4,-1 0-77,0-1 1,1 1 0,-1-1-1,0 1 1,0-1 0,1 1-1,-1-1 1,0 1-1,1-1 1,-1 1 0,1-1-1,-1 1 1,1-1 0,-1 0-1,0 1 1,1-1-1,-1 0 1,1 1 0,0-1-1,-1 0 1,1 0 0,-1 1-1,1-1 1,-1 0-1,1 0 1,0 0 0,-1 0-1,1 0 1,-1 0 0,1 0-1,0 0 1,-1 0-1,1 0 1,-1 0 0,1 0-1,-1 0 1,1-1 0,0 1-1,-1 0 1,1 0-1,-1-1 1,2 0 0,19-12 149,-3-13-76,-9 12-75,1 0 0,16-16 0,-25 28-19,0 1 7,6-4-4,-3 3-3,2 0-2,-4 2 4,0 1-1,8 7-1,-10-8 4,1 0 0,-1 0 0,0 1 0,1-1 0,-1 0 0,0 1 0,1-1 0,-1 0 0,0 1 0,0-1 0,1 0 0,-1 1 0,0-1 0,0 1 0,0-1-1,1 0 1,-1 1 0,0-1 0,0 1 0,0-1 0,0 1 0,0-1 0,0 1 0,0-1 0,0 0 0,0 1 0,0 0 0,3 29 27,-2-27-23,0 1 0,0-1 1,0 1-1,0-1 0,1 0 1,0 0-1,-1 0 0,1 0 0,0 0 1,1 0-1,-1 0 0,0-1 0,1 1 1,0-1-1,-1 1 0,1-1 1,0 0-1,0 0 0,0-1 0,1 1 1,-1 0-1,6 1 0,-6-2 11,-3-1-15,0 0 1,0 0 0,1 1 0,-1-1 0,0 0 0,1 0 0,-1 0 0,0 0-1,1 0 1,-1 1 0,0-1 0,1 0 0,-1 0 0,0 0 0,1 0 0,-1 0-1,0 0 1,1 0 0,-1 0 0,0 0 0,1 0 0,-1 0 0,0 0 0,1-1-1,-1 1 1,0 0 0,1 0 0,-1 0 0,0 0 0,1 0 0,-1-1 0,0 1-1,0 0 1,1 0 0,-1-1 0,0 1 0,0 0 0,1 0 0,-1-1 0,19-11 77,-16 10-63,-1 1 0,-1-1-1,0 1 1,1 0 0,-1 0-1,0-1 1,0 1-1,0-1 1,0 1 0,0-1-1,0 1 1,-1-1-1,1 0 1,0 1-1,-1-1 1,1 0 0,-1 0-1,0 1 1,0-1-1,1 0 1,-1 0 0,0 0-1,0 1 1,-1-1-1,1 0 1,0 0-1,-1 1 1,1-1 0,-1 0-1,1 1 1,-1-1-1,0 0 1,0 1 0,0-1-1,0 1 1,0-1-1,0 1 1,0-1 0,0 1-1,0 0 1,-1 0-1,-2-3 1,-3-1-48,0 1 0,0-1 0,0 1 1,-1 0-1,0 1 0,-12-5 0,17 8-273,-10-5-1121</inkml:trace>
  <inkml:trace contextRef="#ctx0" brushRef="#br0" timeOffset="8646.92">885 216 6353,'0'0'-259,"-3"-11"-338,3 11 643,-1-1 0,1 1 0,0 0 0,0-1 0,0 1 0,0 0 0,0-1 0,0 1 0,0 0 0,-1-1 0,1 1 0,0 0 0,0-1 0,0 1 0,-1 0 0,1 0 0,0-1 0,0 1 0,-1 0 0,1 0 0,0-1 0,-1 1 0,1 0 0,0 0 0,-1 0 0,1 0 0,0-1 0,-1 1 0,1 0 0,0 0 0,-1 0 0,1 0 0,0 0 0,-1 0 0,0 0 0,-8 6 129,0 0 0,1 1-1,-1 0 1,1 0 0,1 1-1,-1 0 1,-10 16 0,-23 23-278,40-46-210,-6 7-348,-1-3-4957</inkml:trace>
  <inkml:trace contextRef="#ctx0" brushRef="#br0" timeOffset="9065.98">756 236 5032,'0'0'-244,"0"0"244,0 0-1,0 0 0,0 0 0,0-1 0,0 1 1,-1 0-1,1 0 0,0 0 0,0-1 0,0 1 0,0 0 1,0 0-1,0 0 0,0-1 0,0 1 0,0 0 1,0 0-1,0 0 0,0-1 0,0 1 0,1 0 0,-1 0 1,0 0-1,0-1 0,0 1 0,0 0 0,0 0 0,0 0 1,0-1-1,1 1 0,-1 0 0,0 0 0,0 0 1,0 0-1,0 0 0,1-1 0,-1 1 0,0 0 0,0 0 1,0 0-1,1 0 0,-1 0 0,0 0 0,0 0 1,0 0-1,1 0 0,-1 0 0,0 0 0,0 0 0,0 0 1,1 0-1,-1 0 0,0 0 0,0 0 0,0 0 1,1 0-1,-1 0 0,0 0 0,0 0 0,1 0 0,11 15 525,0 0-1,17 28 0,16 21-21,-44-63-857,9 3-2646,-4-4 1403</inkml:trace>
  <inkml:trace contextRef="#ctx0" brushRef="#br0" timeOffset="9471.11">1026 160 4616,'0'0'-140,"-1"6"156,-12 119 2371,12-123-2302,2 21-3838,0-22 2398</inkml:trace>
  <inkml:trace contextRef="#ctx0" brushRef="#br0" timeOffset="9974.84">1113 197 4416,'0'0'639,"-3"5"-468,0-1-72,0 1 0,1-1-1,0 0 1,0 1 0,0 0 0,0-1 0,1 1 0,-1 0 0,1 0-1,0 9 1,1-11-4,0 1-4,1-1 1,0 1-1,1 0 1,-1 0-1,1-1 0,-1 1 1,4 4-1,-4-7-74,-1-1 1,1 0-1,-1 0 0,0 1 0,1-1 0,-1 0 0,1 0 1,-1 0-1,1 0 0,-1 0 0,1 0 0,-1 0 0,1 0 1,-1 0-1,1 0 0,-1 0 0,1 0 0,-1 0 0,1 0 0,-1 0 1,1 0-1,-1 0 0,0-1 0,1 1 0,-1 0 0,1 0 1,-1 0-1,1-1 0,13-16 209,8-30-144,-16 33-21,15-21-55,-20 33-3,0 2-2,0 0-1,1 0 0,-1 0 1,0 0-1,0 0 0,0 0 1,0 0-1,1 1 0,-1-1 0,0 0 1,0 1-1,0-1 0,0 1 1,0-1-1,0 1 0,0-1 0,0 1 1,0 0-1,1 0 0,1 1 12,-2 0-2,11 26 7,2-2 8,-13-25-21,0 0 4,0 0-6,-1 0 0,1 0 0,-1 0 0,1-1 0,-1 1 0,1 0-1,0 0 1,-1-1 0,1 1 0,0 0 0,-1-1 0,1 1-1,0-1 1,0 1 0,0-1 0,-1 0 0,1 1 0,0-1 0,0 0-1,0 1 1,0-1 0,0 0 0,0 0 0,0 0 0,0 0 0,0 0-1,0 0 1,0 0 0,0 0 0,-1 0 0,1 0 0,0-1 0,0 1-1,0 0 1,1-1 0,18-17-4,-18 5-6,-3 9 3,0-1-21,0 0 0,0 1 0,0-1 0,-1 1-1,0-1 1,0 1 0,0-1 0,0 1 0,-1 0-1,0 0 1,0 0 0,0 0 0,0 1 0,0-1-1,-1 1 1,-6-5 0,8 7-215,-4-4-254,4-5-4617</inkml:trace>
  <inkml:trace contextRef="#ctx0" brushRef="#br0" timeOffset="10397.92">1468 21 4724,'12'-21'404,"-11"31"-71,-18 51 300,9-34-204,-55 264 1430,61-286-2138,-7 18 23,8-11-4101</inkml:trace>
  <inkml:trace contextRef="#ctx0" brushRef="#br0" timeOffset="10770.03">1415 75 4672,'0'0'-147,"0"-11"-68,-3 7 2699,-8 3-2379</inkml:trace>
  <inkml:trace contextRef="#ctx0" brushRef="#br0" timeOffset="11189.88">1512 238 4500,'0'0'-12,"0"1"144,1 0-1,0 0 1,0 0-1,-1 0 0,1 0 1,0 0-1,0-1 0,0 1 1,0 0-1,0 0 1,0-1-1,0 1 0,0-1 1,0 1-1,0-1 1,2 1-1,6-8-2344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4T01:49:15.90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2111 807 5949,'0'0'-318,"-21"-21"-599,-5 11 1267,0 1 1,-1 2-1,0 0 1,0 2-1,-1 1 0,1 1 1,-39 2-1,53 2-272,0 1 0,1 0 0,-1 1 0,1 1 0,0 0 0,-1 0 0,2 1 0,-1 1 0,1 0 0,-1 1 0,2 0 0,-1 0 0,1 1 0,0 1 0,1 0 0,0 0 0,0 0 0,1 1 0,-8 14 0,7-12-42,1 0-1,1 1 1,0 0-1,1 1 0,-5 16 1,9-24-26,1 1 1,0 0-1,0 0 1,1-1 0,0 1-1,0 0 1,1 0-1,-1 0 1,2-1-1,-1 1 1,1 0-1,0-1 1,4 11 0,0 0 7,10 16 7,-7-21-12,1-1 1,20 20-1,-24-25-14,0-1 4,0 1 1,0-1 0,0 0 0,1 0 0,0-1 0,0 1 0,0-2 0,0 1 0,1-1-1,0 0 1,12 3 0,73 22 10,-13-12 0,-33-13-1,-46-3-16,3 0 9,27-1-5,28-7-10,-35 4 4,-1-2-1,33-11 1,-44 11-1,-1 0 0,1-1 1,-1 0-1,0 0 0,12-12 1,-15 12 0,0-1 1,0 0 0,9-12 0,-2-13-21,-14 27 18,6-9-6,-6 13 13,3-32-26,-3 27 20,1 0 0,-2 1 1,1-1-1,-1 0 1,0 1-1,0-1 1,-1 0-1,0 1 1,0-1-1,0 0 1,-1 1-1,0 0 1,-1-1-1,1 1 1,-1 0-1,-4-6 1,2 3-2,0 0 0,-1 1 0,0-1 0,-1 1 0,1 1 1,-2-1-1,1 1 0,-1 0 0,0 1 0,-9-6 0,13 10 5,-5-5-61,-1 1 0,0 0 0,0 0 1,-1 2-1,1-1 0,-1 1 0,-16-4 1,-16 1-4410,32 5 2010</inkml:trace>
  <inkml:trace contextRef="#ctx0" brushRef="#br0" timeOffset="1315.28">1612 802 5673,'0'0'1468,"-1"-4"-1309,0 2-120,0 0 0,0 1 0,0-1 0,0 0 0,0 0 0,-1 0 0,1 1 0,-1-1 0,1 1 0,-1-1 0,0 1 0,1-1 0,-1 1 0,0 0 0,0 0 0,0 0 0,0 0 0,0 0 0,0 1 0,0-1 0,0 1 0,-1-1 0,-1 1 0,-23-9 268,-241-86 1201,220 78-1393,46 17-104,-1-1-12,-7-2 7,2 0 599</inkml:trace>
  <inkml:trace contextRef="#ctx0" brushRef="#br0" timeOffset="1971.1">1321 547 5032,'0'0'-324,"1"0"-217,-1-1 532,1 0-1,0 1 1,0-1 0,-1 0-1,1 0 1,0 1-1,-1-1 1,1 0 0,-1 0-1,1 0 1,-1 0 0,1 1-1,-1-1 1,0 0 0,0 0-1,1 0 1,-1 0-1,0-2 1,-3 1 86,0 0 1,0 0-1,-1 1 1,1-1-1,-1 1 1,1 0-1,-1 0 1,1 0-1,-1 0 0,0 0 1,1 1-1,-1 0 1,0 0-1,1 0 1,-6 1-1,-3-1 121,9 0-67,-15 0 99,-28 2 374,44-1-540,-37 9 266,36-8-317,1-1-1,0 1 0,-1 0 0,1 0 1,0 0-1,0 0 0,1 0 0,-1 1 1,0-1-1,1 0 0,-1 1 1,1-1-1,0 1 0,0 0 0,0-1 1,0 1-1,0 0 0,1 0 0,-1-1 1,1 1-1,0 3 0,0-4 21,5 39 269,-2-34-223,1 0 0,0 1 1,0-2-1,0 1 0,1 0 0,0-1 0,0 0 0,1 0 1,0 0-1,0-1 0,11 8 0,-16-12-10,10 11 837,-5-6-1468</inkml:trace>
  <inkml:trace contextRef="#ctx0" brushRef="#br0" timeOffset="3412.13">189 95 5657,'0'0'-304,"3"-2"-581,0 0 921,-1 1 0,1 0 0,0 0 0,0 0 0,0 0 0,0 0 0,0 1 0,0-1 0,0 1 0,0 0 0,0 0 0,6 0 0,-6 1 50,22 9 437,-24-8-456,0-1 1,0 1 0,0 0-1,0-1 1,-1 1 0,1 0 0,-1-1-1,1 1 1,-1 0 0,1 0 0,-1-1-1,0 1 1,0 0 0,0 3 0,0-3 87,-12 23 276,3-17-318,0 0 1,0 0 0,0-1 0,-1 0 0,0 0 0,-1-1-1,1-1 1,-1 1 0,-13 3 0,13-5-32,10-3-67,-1 0 8,2-1-22,0 0 1,0 0-1,0 1 0,1-1 0,-1 0 1,0 0-1,0 0 0,0 0 0,0 0 1,0 0-1,0 0 0,0 0 0,0 1 1,0-1-1,0 0 0,0 0 0,0 0 1,0 0-1,0 0 0,0 0 0,0 1 1,0-1-1,0 0 0,0 0 0,0 0 1,0 0-1,0 0 0,0 0 0,0 0 1,0 1-1,0-1 0,0 0 0,0 0 1,0 0-1,0 0 0,0 0 0,0 0 1,-1 0-1,1 1 0,0-1 0,0 0 1,0 0-1,0 0 0,0 0 0,0 0 1,0 0-1,0 0 0,0 0 0,-1 0 1,1 0-1,0 0 0,0 0 0,0 0 1,0 0-1,0 0 0,0 0 0,-1 0 1,1 0-1,0 0 0,35 4-265,-1-1 1,1-2-1,43-4 0,-60-3-3306</inkml:trace>
  <inkml:trace contextRef="#ctx0" brushRef="#br0" timeOffset="3997.43">399 132 5040,'0'0'-198,"-1"-8"-94,1 8 302,0 0 1,0 0-1,0 0 0,0 0 1,0 0-1,0 0 1,0 0-1,0 0 1,0 0-1,0 0 1,0 0-1,0 1 0,-1-1 1,1 0-1,0 0 1,0 0-1,0 0 1,0 0-1,0 0 1,0 0-1,0 0 1,0 0-1,-1 0 0,1 0 1,0 0-1,0 0 1,0 0-1,0 0 1,0 0-1,0 0 1,0 0-1,0 0 0,0-1 1,-1 1-1,1 0 1,0 0-1,0 0 1,0 0-1,0 0 1,0 0-1,0 0 0,0 0 1,0 0-1,0 0 1,-2 4 93,0 1 1,1 0-1,-1 0 1,1 0-1,1 0 1,-1 0-1,1 0 0,-1 0 1,1 0-1,1 0 1,-1 0-1,1 0 1,0 0-1,0 0 1,0 0-1,1 0 1,2 6-1,-3-10-35,5 3 38,-6-3-97,1 0 0,-1-1 0,1 1-1,-1-1 1,1 1 0,0 0 0,-1-1 0,1 0 0,0 1 0,-1-1 0,1 1 0,0-1 0,0 0 0,0 1-1,-1-1 1,1 0 0,0 0 0,0 0 0,1 0 0,1 0-36,1-1 1,-1 1-1,1-1 0,-1 0 1,0-1-1,1 1 1,-1 0-1,0-1 0,0 0 1,0 0-1,0 0 0,0 0 1,3-3-1,34-37-134,-39 41 200,-1 0-3,0 0 0,0 1-1,1-1 1,-1 1-1,0-1 1,1 1 0,-1-1-1,1 1 1,-1-1-1,1 1 1,-1 0 0,1-1-1,-1 1 1,1 0 0,-1-1-1,1 1 1,-1 0-1,1 0 1,0-1 0,-1 1-1,1 0 1,-1 0 0,1 0-1,0 0 1,1 0-1,-10 52 358,7-50-328,1 0-45,-1-1 0,0 1 0,1 0 0,-1 0 0,1-1 0,0 1 0,0 0-1,0 0 1,0-1 0,0 1 0,0 0 0,0 0 0,0 0 0,1-1 0,0 4 0,6 26-1423,-7-30 976</inkml:trace>
  <inkml:trace contextRef="#ctx0" brushRef="#br0" timeOffset="4428.14">588 196 4344,'19'-40'1547,"-22"45"-1430,2-3-104,0 0 37,-1 0 1,1 0 0,0 0 0,0 0-1,0 1 1,1-1 0,-1 0 0,0 1-1,1-1 1,-1 0 0,1 1 0,0-1-1,0 0 1,0 1 0,0 2 0,1-3 39,0 0 0,0 0 0,0 0 0,0 0 0,0 0 0,0 0 0,1 0 0,-1 0 0,1 0 0,-1-1 0,4 3 0,-4-2 52,9-5 248,-8 3-362,0-1 0,0 1 0,0 0 0,0-1 0,0 0 0,0 1 1,0-1-1,0 0 0,0 0 0,1-1 0,-2 0-7,5-4 56,0-1 0,-1 1 0,0-2 0,8-13 0,-13 20-70,1 0-1,0 0 1,-1 0-1,1 0 1,-1-1-1,1 1 1,-1 0-1,1-1 0,-1 1 1,0 0-1,0-1 1,0 1-1,0 0 1,0-1-1,0 1 1,0 0-1,0-1 1,0 1-1,-1 0 1,1-1-1,-1 1 1,1 0-1,-1 0 1,1-1-1,-1 1 1,1 0-1,-1 0 0,0 0 1,0 0-1,0 0 1,0 0-1,0 0 1,0 0-1,0 0 1,0 0-1,0 1 1,0-1-1,0 0 1,0 1-1,-1-1 1,1 1-1,0-1 1,-1 1-1,-1-1 1,0 0-135,0 0 1,-1 0-1,1 0 1,0 0 0,-1 1-1,1-1 1,0 1 0,-1 0-1,1 0 1,0 0 0,-1 1-1,1-1 1,0 1 0,-1 0-1,-5 2 1,7-3-10,-20 8-2906,12-4 665</inkml:trace>
  <inkml:trace contextRef="#ctx0" brushRef="#br0" timeOffset="4993.1">12 335 5557,'-12'3'268,"13"0"-70,27 1 54,48 1 158,254-6 329,-126-2-34,-178 1-67,-16 1-1618,-1 1-3533</inkml:trace>
  <inkml:trace contextRef="#ctx0" brushRef="#br0" timeOffset="5508.02">240 437 4172,'0'0'658,"-1"6"-502,-6 32 707,-3 48-1,10-84-799,-1 28-930,4-20-1829</inkml:trace>
  <inkml:trace contextRef="#ctx0" brushRef="#br0" timeOffset="6086.03">442 423 4224,'0'0'24,"-3"6"95,-4 13 328,0-1 1,1 1-1,0 0 0,-4 37 0,10-54-413,1 0-1,-1 0 1,0-1-1,1 1 0,0 0 1,0 0-1,-1 0 1,1 0-1,0-1 1,0 1-1,1 0 0,-1-1 1,0 1-1,0-1 1,1 1-1,-1-1 1,1 0-1,-1 1 1,1-1-1,0 0 0,0 0 1,-1 0-1,1-1 1,0 1-1,0 0 1,3 0-1,-4 0 21,0-1-47,-1 0-1,1 1 0,0-1 1,-1 0-1,1 0 1,0 1-1,0-1 1,-1 0-1,1 0 1,0 0-1,-1 0 1,1 0-1,0 0 1,0 0-1,-1 0 1,1 0-1,0 0 1,0 0-1,-1-1 1,1 1-1,0 0 1,1-1-1,22-6 101,-21 6-106,-1 1 5,0-1 0,-1 0-1,1 0 1,0 0 0,0 0-1,-1-1 1,1 1 0,-1 0-1,1-1 1,-1 1-1,0-1 1,1 1 0,-1-1-1,0 0 1,0 1 0,0-1-1,0 0 1,-1 0 0,1 0-1,0 1 1,-1-1 0,1 0-1,-1 0 1,0 0 0,1 0-1,-1 0 1,0 0-1,0 0 1,-1-3 0,1 3-5,-1 1 0,1-1 1,-1 1-1,0-1 0,0 1 0,0-1 1,1 1-1,-1-1 0,-1 1 0,1 0 1,0 0-1,0-1 0,0 1 1,-1 0-1,1 0 0,-3-1 0,0 0 0,1 0-1,-1 1 1,0 0-1,0-1 1,0 1-1,1 1 1,-1-1-1,0 1 0,0-1 1,-5 1-1,4-1 3,-21 7 16,22-4-8,-1-1-1,1 1 0,0 0 1,-1 0-1,1 0 0,-4 4 1,-4 11-564,11-16 175,13 7-3437,-10-7 2309</inkml:trace>
  <inkml:trace contextRef="#ctx0" brushRef="#br0" timeOffset="6810.17">604 499 4392,'0'0'116,"-3"-2"-6,-11-6 444,11 11-428,1 0-59,0 0 0,-1-1 1,1 1-1,0 0 0,0 0 1,1 1-1,-1-1 0,1 0 0,-1 0 1,1 1-1,0-1 0,-1 7 1,2-9 36,0 0-86,0 0-1,-1 0 0,1-1 1,0 1-1,0 0 0,0 0 1,-1-1-1,1 1 0,0 0 1,0 0-1,0-1 0,0 1 1,0 0-1,0 0 0,1-1 1,-1 1-1,0 0 0,0 0 1,0-1-1,1 1 0,-1 0 1,0 0-1,1-1 0,-1 1 1,1 0-1,-1-1 0,2 2 1,14 15 818,-15-16-470,18-10-230,-16 7-114,0 0 0,0 0 1,-1 0-1,1 0 1,-1-1-1,1 1 0,-1-1 1,0 1-1,0-1 0,0 0 1,3-5-1,2-3 38,34-38 16,-40 48-76,0 1 1,0 0 0,0 0 0,0 0 0,-1 0 0,1 0 0,0 0 0,0 0 0,-1 0 0,1 0 0,0 0-1,0 0 1,0 0 0,-1 1 0,1-1 0,0 0 0,0 1 0,-1-1 0,1 0 0,0 1 0,-1-1 0,1 1-1,-1-1 1,1 1 0,0 0 0,-1-1 0,1 1 0,-1-1 0,1 1 0,-1 0 0,2 2-4,-1-1 4,2 9-3,-2-7 6,0 0 1,0 0 0,1 0-1,0 0 1,-1 0-1,1 0 1,4 5 0,-6-9-4,1 1-1,9 8 19,-4-5-9,-4-4-1,-1 1-8,1-1 0,0 0 0,-1 0-1,1 0 1,-1-1 0,1 1 0,-1 0 0,1-1 0,-1 1 0,1-1 0,-1 1 0,1-1 0,-1 1 0,1-1 0,-1 0 0,0 0 0,1 0-1,-1 0 1,0 0 0,0 0 0,0 0 0,0 0 0,0-1 0,0 1 0,0 0 0,0-1 0,0 1 0,-1 0 0,1-1 0,0 1-1,-1-1 1,1 1 0,-1-1 0,0 1 0,1-4 0,-1 3 0,-1-16-3,-1 14-30,1 0 0,-1 1 0,-1-1 0,1 1 1,0 0-1,-1-1 0,0 1 0,1 0 0,-1 0 0,0 1 0,-1-1 0,1 1 1,0-1-1,-1 1 0,1 0 0,-1 0 0,0 1 0,0-1 0,0 1 1,-7-2-1,7 2-235,2 0-101,-9 1-3195,9-1 1649</inkml:trace>
  <inkml:trace contextRef="#ctx0" brushRef="#br0" timeOffset="7228.35">1019 219 5060,'0'0'-168,"4"-12"-218,-3 5 519,-6 7 1035,-6 9-973,1 1 0,0 0-1,1 1 1,0 0 0,0 1-1,-7 13 1,-15 13-292,27-34-234,3-3-50,-6 4-2464</inkml:trace>
  <inkml:trace contextRef="#ctx0" brushRef="#br0" timeOffset="7666.15">905 230 4440,'0'0'-254,"3"4"56,21 40 879,-19-33-426,0-1-1,0 0 0,1-1 0,11 15 1,-16-23-295,16 16-3260</inkml:trace>
  <inkml:trace contextRef="#ctx0" brushRef="#br0" timeOffset="8103.86">1191 168 3416,'0'0'492,"-2"6"-327,-27 146 1589,28-150-1895,1 0-271,-1 9-2041,6-5 1488</inkml:trace>
  <inkml:trace contextRef="#ctx0" brushRef="#br0" timeOffset="8604.03">1277 200 3728,'0'0'594,"-3"6"-498,0-1-32,0 1 1,1 0 0,-1 0-1,1 0 1,1 0 0,-2 8-1,3-12 10,5 28 581,4-15-382,-7-15-112,1-2-154,4-5 7,0 0 0,0-1 0,-1 1 1,0-1-1,6-10 0,21-26 12,-30 39-33,1 3 16,10-5-13,-13 7 4,0-1 1,0 1-1,0 0 0,0-1 1,0 1-1,0-1 0,0 1 0,0 0 1,0 0-1,0 0 0,0 0 0,0-1 1,0 1-1,0 1 0,0-1 0,-1 0 1,1 0-1,0 0 0,0 0 0,0 1 1,0-1-1,0 0 0,2 2 0,-1 0 0,0 0 0,-1 1 0,1 0 0,0-1-1,-1 1 1,1 0 0,-1 0 0,0 0-1,0 0 1,0 0 0,-1 0 0,1 0-1,-1 0 1,1 3 0,-1-2 12,1-1 1,0 1 0,0 0-1,0-1 1,0 1 0,1-1-1,-1 0 1,1 0-1,3 5 1,-4-7 72,-1-1-83,0 0-1,0 0 1,0 0 0,1 1-1,-1-1 1,0 0-1,0 0 1,0 0-1,1 0 1,-1 0 0,0 1-1,0-1 1,1 0-1,-1 0 1,0 0 0,0 0-1,1 0 1,-1 0-1,0 0 1,0 0-1,0 0 1,1 0 0,-1 0-1,0 0 1,0 0-1,1 0 1,-1 0-1,0 0 1,0 0 0,1-1-1,-1 1 1,0 0-1,0 0 1,0 0 0,1 0-1,-1 0 1,0-1-1,0 1 1,0 0-1,1 0 1,13-8 60,-11 6-55,2-1 11,-4 2-16,0 0-1,0 0 0,0-1 1,0 1-1,0 0 0,0 0 1,0 0-1,0-1 0,-1 1 1,1 0-1,0-1 0,-1 1 1,1 0-1,0-4 0,3-5 13,-2 6-13,2-15 4,-5 14 11,0 3-17,0 0 0,1-1 0,-1 1 0,0 0 0,0 0 0,-1 1 0,1-1 1,0 0-1,-1 0 0,1 0 0,-1 1 0,1-1 0,-1 1 0,0-1 0,0 1 1,0 0-1,0 0 0,0 0 0,0 0 0,0 0 0,0 0 0,0 0 0,0 1 1,0-1-1,0 1 0,-1 0 0,1-1 0,-3 1 0,0 0-4,4-1-2,-2 0-63,0 1 0,0-1 0,-1 0 0,1 1 0,0-1 0,0 1 0,0 0 0,0 0 0,0 0 0,-1 0 0,1 1 0,0-1 0,0 1 0,0 0 0,-4 1 0,5 0-241</inkml:trace>
  <inkml:trace contextRef="#ctx0" brushRef="#br0" timeOffset="9015.33">1723 30 3880,'22'-29'431,"-42"60"-14,2 1 0,2 1 0,-19 54-1,-27 112 254,44-133-800,16-59-278,-6 11-2800,3-13 2162</inkml:trace>
  <inkml:trace contextRef="#ctx0" brushRef="#br0" timeOffset="9504.31">1640 86 3680,'0'0'-156,"0"0"57,1-1 139,-1 1 0,0 0 0,0 0 0,0 0-1,1-1 1,-1 1 0,0 0 0,0 0 0,0-1-1,0 1 1,0 0 0,0 0 0,0-1 0,1 1-1,-1 0 1,0 0 0,0-1 0,0 1-1,0 0 1,0-1 0,0 1 0,0 0 0,0 0-1,-1-1 1,1 1 0,0 0 0,0 0 0,0-1-1,0 1 1,0 0 0,0 0 0,0-1 0,-1 1-1,1 0 1,0 0 0,0 0 0,0-1 0,0 1-1,-1 0 1,1 0 0,0 0 0,-1-1-1,-14 2 25,12-1 111,1-7 110,2 7-336,0 0 0,0 0 0,0 0 0,0 0 0,1 0 0,-1 0 0,0 0 0,0 0 0,0 0 0,0 1 0,0-1 0,0 0 0,0 0 0,0 0 0,0 0 0,1 0 0,-1 0 0,0 0 0,0 0 0,0 0 0,0 0 0,0 0 0,0 0 0,0 0-1,1 0 1,-1 0 0,0 0 0,0 0 0,0-1 0,0 1 0,0 0 0,0 0 0,0 0 0,0 0 0,0 0 0,1 0 0,-1 0 0,0 0 0,0 0 0,0 0 0,0 0 0,0 0 0,0-1 0,0 1 0,0 0 0,0 0 0,0 0 0,0 0 0,0 0 0,0 0 0,0 0 0,0 0 0,0-1 0,0 1 0,0 0 0,0 0 0,20 19-845</inkml:trace>
  <inkml:trace contextRef="#ctx0" brushRef="#br0" timeOffset="9831.42">1736 259 3652,'0'0'-75,"-7"21"-390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2:18.15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16 23 4568,'-12'5'-30,"8"1"3848,6-6-3825,48 2 422,-48-3-375,27-2 79,-10-1-127,-17 4 0,-22 72 263,18-57-140,1-8-47,0 1 0,1-1 0,0 1 0,0 0-1,2 11 1,-2-17-122,-1 7-300</inkml:trace>
  <inkml:trace contextRef="#ctx0" brushRef="#br0" timeOffset="398.9">224 65 5180,'0'0'-176,"0"0"59,0 0 138,0 0 0,0 0 1,0 1-1,0-1 1,0 0-1,0 0 1,0 0-1,0 0 1,0 0-1,0 1 0,0-1 1,1 0-1,-1 0 1,0 0-1,0 0 1,0 0-1,0 0 0,0 0 1,0 1-1,0-1 1,1 0-1,-1 0 1,0 0-1,0 0 1,0 0-1,0 0 0,0 0 1,1 0-1,-1 0 1,0 0-1,0 0 1,0 0-1,0 0 1,1 0-1,-1 0 0,0 0 1,0 0-1,0 0 1,0 0-1,1 0 1,-1 0-1,0 0 0,0 0 1,0 0-1,0 0 1,0 0-1,0 0 1,1-1-1,-1 1 1,0 0-1,0 0 0,0 0 1,0 0-1,0 0 1,0 0-1,0 0 1,1-1-1,-1 1 1,0 0-1,0 0 0,0 0 1,0 0-1,0 0 1,0-1-1,0 1 1,0 0-1,0 0 0,0 0 1,-1 2 24,1 0-1,-1 0 1,1 1 0,0-1 0,0 0 0,0 0-1,0 1 1,0-1 0,0 0 0,1 1 0,-1-1-1,1 0 1,-1 0 0,1 0 0,0 1-1,0-1 1,0 0 0,0 0 0,0 0 0,0 0-1,1-1 1,-1 1 0,1 0 0,-1 0-1,1-1 1,3 3 0,16 12 231,-8-6 117,0 1 1,22 22-1,-34-32-278,-1 0-95,0-1 0,1 1 0,-1-1 0,0 1 0,0-1 1,0 1-1,0-1 0,0 1 0,0-1 0,0 1 1,0-1-1,0 1 0,0-1 0,0 1 0,0-1 1,0 0-1,0 1 0,-1-1 0,1 1 0,0-1 0,0 1 1,-1 0-1,-2 1-43,-1 0 0,1 0 0,-1 0-1,0-1 1,0 1 0,0-1 0,0 0 0,0 0 0,0-1 0,0 1 0,0-1 0,0 0-1,0 0 1,0 0 0,0 0 0,-7-2 0,8 1-365,0 0 0,0 0 0,-1 0 0,1 0-1,1 0 1,-1-1 0,0 1 0,0-1 0,0 0 0,1 0 0,-1 0 0,1 0 0,-4-4 0,2 1-1627</inkml:trace>
  <inkml:trace contextRef="#ctx0" brushRef="#br0" timeOffset="738.95">264 51 5188,'11'-9'86,"-4"7"100,-1-1 0,1 1-1,0 1 1,0 0-1,0-1 1,0 2-1,0-1 1,8 1-1,34 4-3925,-48-4 3520,1 0-908</inkml:trace>
  <inkml:trace contextRef="#ctx0" brushRef="#br0" timeOffset="1112.92">451 65 4120,'0'0'-22,"0"15"613,-2-8-308,0 2 118,0-1 1,1 1-1,0-1 0,0 15 1,1-21-323,0 0 0,1 0 0,-1 0 0,0 0 0,1 0 0,0 0 0,-1 0 0,1 0 1,0 0-1,0 0 0,0-1 0,0 1 0,0 0 0,0 0 0,1-1 0,-1 1 0,1-1 0,-1 1 1,1-1-1,-1 0 0,1 0 0,0 1 0,0-1 0,3 1 0,-4-1 255,2-2-290,-1 1-1,0-1 1,1 1 0,-1-1-1,0 0 1,1 0-1,-1 0 1,0 0 0,0 0-1,0 0 1,0 0-1,0-1 1,0 0 0,0 1-1,0-1 1,0 0-1,-1 1 1,1-1 0,-1 0-1,0 0 1,1-1 0,-1 1-1,0 0 1,0 0-1,0 0 1,0-1 0,-1 1-1,1-1 1,0-2-1,0 0-11,0 1 1,0-1-1,-1 0 0,1 1 0,-1-1 0,0 1 0,-1-1 0,1 0 1,-1 1-1,0-1 0,0 1 0,0-1 0,0 1 0,-4-8 0,3 10-29,1 1 1,-1 0-1,0-1 0,1 1 0,-1 0 0,0 0 0,0 0 1,1 0-1,-1 0 0,0 1 0,0-1 0,0 1 0,0-1 0,0 1 1,0-1-1,0 1 0,-3 0 0,0 0-149,1 0 0,0 0 0,0 0 0,-1 1 0,1-1 0,0 1 0,-5 1 0,-3 10-5354</inkml:trace>
  <inkml:trace contextRef="#ctx0" brushRef="#br0" timeOffset="1455.16">716 61 6069,'0'0'329,"-1"5"-24,-6 12 220,-1-1-1,-1 1 1,0-1 0,-1-1 0,-17 21 0,26-35-757,-3 4-359</inkml:trace>
  <inkml:trace contextRef="#ctx0" brushRef="#br0" timeOffset="1842.74">649 72 5709,'0'0'-308,"0"0"50,0-1 261,0 1 1,1 0-1,-1-1 0,0 1 1,0 0-1,0 0 0,0-1 1,0 1-1,0 0 0,0-1 0,1 1 1,-1 0-1,0 0 0,0 0 1,0-1-1,0 1 0,1 0 1,-1 0-1,0 0 0,0-1 0,1 1 1,-1 0-1,0 0 0,0 0 1,1 0-1,-1 0 0,0-1 1,1 1-1,-1 0 0,0 0 1,0 0-1,1 0 0,-1 0 0,0 0 1,1 0-1,-1 0 0,0 0 1,0 0-1,1 0 0,-1 0 1,0 1-1,1-1 0,-1 0 0,24 22 1296,-2 1-1,28 37 0,-48-57-1457,5 5 822</inkml:trace>
  <inkml:trace contextRef="#ctx0" brushRef="#br0" timeOffset="2339.77">895 21 6393,'-17'-12'-515,"16"10"834,5 1-235,-2 0-32,0 0-1,0 0 1,0 1 0,1-1-1,-1 0 1,0 1 0,1 0-1,-1 0 1,1 0 0,-1 0-1,0 0 1,1 0-1,-1 0 1,0 1 0,1-1-1,-1 1 1,0 0 0,0 0-1,1-1 1,-1 1-1,0 1 1,0-1 0,0 0-1,0 0 1,0 1 0,-1 0-1,1-1 1,0 1-1,1 2 1,-1-2 12,0 0-1,-1 0 1,0 0-1,1 0 1,-1 1-1,0-1 1,0 0-1,0 0 1,0 1-1,-1-1 1,1 1-1,-1-1 0,1 1 1,-1-1-1,0 1 1,0-1-1,0 1 1,-1 4-1,0-3-7,0 1 0,-1-1 0,0 0 0,0 0 0,0 0 0,0 0 0,-1-1 0,0 1 0,1 0 0,-1-1 0,-5 4 0,0 0-15,0-1 0,-1 0 0,0-1 0,-13 7 0,21-12-52,-7 1-12,5-1 4,5-1-99,8 0 115,13-2 13,0 1 1,42 2 0,-43-1-720,-20 1 306,17-6-4354</inkml:trace>
  <inkml:trace contextRef="#ctx0" brushRef="#br0" timeOffset="2912.33">1166 58 5240,'4'-12'-681,"-4"11"703,0-1 1,0 1-1,0 0 0,0-1 0,0 1 0,0 0 1,0-1-1,0 1 0,-1 0 0,1-1 0,0 1 1,-1 0-1,1 0 0,-1-1 0,0 1 1,1 0-1,-1 0 0,0 0 0,0 0 0,1 0 1,-1 0-1,0 0 0,0 0 0,-2-1 0,1 1 101,-1 0-21,-1 0 1,0 0-1,1 1 0,-1 0 0,0-1 0,0 1 0,1 0 1,-1 1-1,0-1 0,-5 2 0,6-1-23,0 0 0,0 0 0,0 0 0,0 0 0,1 1 0,-1-1-1,0 1 1,1 0 0,-1 0 0,1 0 0,-1 0 0,1 0 0,0 0 0,0 1 0,0-1-1,0 1 1,1-1 0,-3 6 0,3-7 120,5 17 139,-2-16-333,0-1 0,-1 1 0,1-1 0,0 0 0,0 0 0,0 0 0,0 0 0,0 0 0,0 0 0,0-1 0,0 1 0,3 0 0,-3-1-104,3-1-24,-1 0 1,0 0-1,1 0 1,-1 0 0,8-5-1,-9 5 45,-2 0 62,0 1 0,1-1 0,-1 0 0,0 0 0,1 0 0,-1 1 0,1-1 0,-1 1 0,1-1 0,-1 1 0,1 0 0,0-1 0,-1 1 0,1 0 0,-1 0 0,1 0 0,0 0 1,1 1-1,-2 0 62,0 1 1,-1-1-1,1 1 1,-1-1-1,1 1 1,-1 0-1,0-1 1,1 1-1,-1 0 1,0-1-1,0 1 1,0 0-1,0 0 1,-1 2-1,1 7 103,-5 53 825,4-62-913,0 15-150,2-9-4779</inkml:trace>
  <inkml:trace contextRef="#ctx0" brushRef="#br0" timeOffset="3831.32">1333 86 5328,'2'-3'-131,"0"1"0,0-1-1,0 0 1,-1 0 0,1 0-1,-1 0 1,0 0 0,1-1-1,-2 1 1,1 0 0,0-1-1,0-5 1,-1 7 305,-18-24 489,17 25-535,-14 1 324,12-1-386,1 1-1,-1 0 0,0 0 0,1 0 0,-1 0 0,0 0 0,1 0 0,-1 1 0,0-1 1,1 1-1,-1 0 0,1 0 0,-1 0 0,1 0 0,0 0 0,-1 0 0,1 1 0,0-1 1,0 1-1,0 0 0,0-1 0,0 1 0,0 0 0,0 0 0,-2 4 0,3-5-47,0 1-1,0-1 0,0 0 0,0 1 0,1-1 1,-1 1-1,0-1 0,1 1 0,-1-1 0,1 1 1,-1 0-1,1-1 0,0 1 0,0-1 1,0 1-1,0 0 0,0-1 0,0 1 0,0 0 1,1-1-1,-1 1 0,0-1 0,1 1 1,-1-1-1,1 1 0,0-1 0,0 1 0,-1-1 1,3 2-1,2 4 4,0-2 0,1 1 1,-1-1-1,1 1 0,8 3 0,7 9 55,-14-12-53,3 8 12,-9-13-9,-1 0-21,0-1 0,1 0 0,-1 1 0,0-1 0,1 0 0,-1 1 0,0-1 0,1 0 0,-1 1 0,0-1 0,0 1 0,1-1 0,-1 1 0,0-1 0,0 0 0,0 1 0,0-1 0,0 1 0,0-1 0,1 1 0,-1-1 0,0 1 0,0-1 0,-1 1 0,1-1 0,0 1 0,0-1 1,0 1-1,0-1 0,0 0 0,0 1 0,-1-1 0,1 1 0,0-1 0,-1 1 0,-8 19 346,7-18-308,-1 0-1,1 0 0,-1-1 1,1 1-1,-1-1 0,0 0 1,0 1-1,-3 0 0,4-2-3,-28-7-19,28 5-36,1 1 0,-1-1-1,1 0 1,-1 1-1,1-1 1,0 0 0,0 0-1,0 0 1,0 0-1,0 0 1,0 0-1,0 0 1,1-1 0,-1 1-1,0-3 1,1 3-4,20-30-92,-1 12 93,3-9 154,-21 28-89,1-2-4,-1 1 1,0 0-1,0-1 1,1 1 0,-1 0-1,-1-1 1,1 1-1,0-1 1,-1 0-1,1 1 1,-1-6-1,-6-12-568,5 18 108,-12 0-3307,11 2 1465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2:22.60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16 5557,'9'-15'-32,"18"15"1304,-23 1-976,-1-1-13,52-1 1527,-19 0-7278</inkml:trace>
  <inkml:trace contextRef="#ctx0" brushRef="#br0" timeOffset="346.97">42 89 4868,'-7'19'-25,"6"-17"407,12 22 1523,-4-23-2241,0 0 0,0-1 0,0 0 0,0 0-1,0-1 1,0 0 0,10-2 0,-11 2-515,4-2-883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7T02:22:38.57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8 6149,'0'0'345,"16"-4"1453,40 4 0,-54 0-1725,24-3-990,-18 2-4007</inkml:trace>
  <inkml:trace contextRef="#ctx0" brushRef="#br0" timeOffset="423.96">43 88 5717,'-2'1'42,"1"1"0,-1 0 0,1-1 0,0 1 0,0 0 0,0 0 0,0 0 0,0 0 0,0 0 0,-1 3 0,2-5 19,0 1 1,0-1-1,0 1 1,0-1-1,0 1 1,0-1-1,0 1 1,0-1-1,0 1 0,0-1 1,1 1-1,-1-1 1,0 1-1,0-1 1,0 1-1,1-1 1,-1 1-1,0-1 1,1 0-1,-1 1 1,0-1-1,1 1 1,-1-1-1,0 0 1,1 1-1,-1-1 1,1 1-1,3 0 69,0 0-1,0 0 1,0 0-1,-1-1 0,1 1 1,0-1-1,0 0 1,0 0-1,0 0 1,8-2-1,34-3-4874,-34 4 2022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zoomScale="200" zoomScaleNormal="200" workbookViewId="0">
      <selection activeCell="B1" sqref="B1:G1"/>
    </sheetView>
  </sheetViews>
  <sheetFormatPr defaultRowHeight="14.45"/>
  <cols>
    <col min="1" max="1" width="3" customWidth="1"/>
    <col min="2" max="2" width="17.5703125" customWidth="1"/>
    <col min="3" max="3" width="12" bestFit="1" customWidth="1"/>
    <col min="4" max="4" width="22.140625" bestFit="1" customWidth="1"/>
    <col min="5" max="5" width="22.28515625" bestFit="1" customWidth="1"/>
    <col min="6" max="6" width="11" bestFit="1" customWidth="1"/>
    <col min="7" max="7" width="13.28515625" bestFit="1" customWidth="1"/>
  </cols>
  <sheetData>
    <row r="1" spans="1:7">
      <c r="A1">
        <v>2</v>
      </c>
      <c r="B1" s="93" t="s">
        <v>0</v>
      </c>
      <c r="C1" s="93"/>
      <c r="D1" s="93"/>
      <c r="E1" s="93"/>
      <c r="F1" s="93"/>
      <c r="G1" s="93"/>
    </row>
    <row r="2" spans="1:7" ht="28.9">
      <c r="B2" s="7" t="s">
        <v>1</v>
      </c>
      <c r="C2" s="8" t="s">
        <v>2</v>
      </c>
      <c r="D2" s="9" t="s">
        <v>3</v>
      </c>
      <c r="E2" s="9" t="s">
        <v>4</v>
      </c>
      <c r="F2" s="92" t="s">
        <v>5</v>
      </c>
      <c r="G2" s="92"/>
    </row>
    <row r="3" spans="1:7">
      <c r="B3" s="4" t="s">
        <v>6</v>
      </c>
      <c r="C3" s="6">
        <v>296000</v>
      </c>
      <c r="D3" s="4" t="s">
        <v>7</v>
      </c>
      <c r="E3" s="4" t="s">
        <v>8</v>
      </c>
      <c r="F3" s="14">
        <f>C3/1250</f>
        <v>236.8</v>
      </c>
      <c r="G3" s="4" t="s">
        <v>9</v>
      </c>
    </row>
    <row r="4" spans="1:7">
      <c r="B4" s="4" t="s">
        <v>10</v>
      </c>
      <c r="C4" s="6">
        <v>894000</v>
      </c>
      <c r="D4" s="4" t="s">
        <v>11</v>
      </c>
      <c r="E4" s="4" t="s">
        <v>12</v>
      </c>
      <c r="F4" s="14">
        <f>C4/3000</f>
        <v>298</v>
      </c>
      <c r="G4" s="4" t="s">
        <v>13</v>
      </c>
    </row>
    <row r="5" spans="1:7">
      <c r="B5" s="4" t="s">
        <v>14</v>
      </c>
      <c r="C5" s="6">
        <v>210000</v>
      </c>
      <c r="D5" s="4" t="s">
        <v>15</v>
      </c>
      <c r="E5" s="4" t="s">
        <v>16</v>
      </c>
      <c r="F5" s="14">
        <f>C5/750</f>
        <v>280</v>
      </c>
      <c r="G5" s="4" t="s">
        <v>17</v>
      </c>
    </row>
    <row r="6" spans="1:7">
      <c r="B6" s="4" t="s">
        <v>18</v>
      </c>
      <c r="C6" s="6">
        <v>1200000</v>
      </c>
      <c r="D6" s="4" t="s">
        <v>19</v>
      </c>
      <c r="E6" s="4" t="s">
        <v>20</v>
      </c>
      <c r="F6" s="14">
        <f>C6/1200</f>
        <v>1000</v>
      </c>
      <c r="G6" s="4" t="s">
        <v>21</v>
      </c>
    </row>
    <row r="8" spans="1:7">
      <c r="B8" s="93" t="s">
        <v>22</v>
      </c>
      <c r="C8" s="93"/>
      <c r="D8" s="93"/>
      <c r="E8" s="93"/>
      <c r="F8" s="93"/>
    </row>
    <row r="9" spans="1:7">
      <c r="B9" s="7" t="s">
        <v>23</v>
      </c>
      <c r="C9" s="22" t="s">
        <v>24</v>
      </c>
      <c r="D9" s="22" t="s">
        <v>25</v>
      </c>
      <c r="E9" s="22" t="s">
        <v>26</v>
      </c>
      <c r="F9" s="22" t="s">
        <v>27</v>
      </c>
    </row>
    <row r="10" spans="1:7" ht="28.9">
      <c r="B10" s="5" t="s">
        <v>28</v>
      </c>
      <c r="C10" s="12">
        <v>71040</v>
      </c>
      <c r="D10" s="12">
        <v>106560</v>
      </c>
      <c r="E10" s="12">
        <v>118400</v>
      </c>
      <c r="F10" s="13">
        <f>SUM(C10:E10)</f>
        <v>296000</v>
      </c>
    </row>
    <row r="11" spans="1:7" ht="28.9">
      <c r="B11" s="5" t="s">
        <v>29</v>
      </c>
      <c r="C11" s="13">
        <v>223500</v>
      </c>
      <c r="D11" s="13">
        <v>312900</v>
      </c>
      <c r="E11" s="13">
        <v>357600</v>
      </c>
      <c r="F11" s="13">
        <f t="shared" ref="F11:F13" si="0">SUM(C11:E11)</f>
        <v>894000</v>
      </c>
    </row>
    <row r="12" spans="1:7" ht="28.9">
      <c r="B12" s="5" t="s">
        <v>30</v>
      </c>
      <c r="C12" s="13">
        <v>50400</v>
      </c>
      <c r="D12" s="13">
        <v>75600</v>
      </c>
      <c r="E12" s="13">
        <v>84000</v>
      </c>
      <c r="F12" s="13">
        <f t="shared" si="0"/>
        <v>210000</v>
      </c>
    </row>
    <row r="13" spans="1:7" ht="28.9">
      <c r="B13" s="5" t="s">
        <v>31</v>
      </c>
      <c r="C13" s="13">
        <v>360000</v>
      </c>
      <c r="D13" s="13">
        <v>390000</v>
      </c>
      <c r="E13" s="13">
        <v>450000</v>
      </c>
      <c r="F13" s="13">
        <f t="shared" si="0"/>
        <v>1200000</v>
      </c>
    </row>
    <row r="14" spans="1:7">
      <c r="B14" s="9" t="s">
        <v>32</v>
      </c>
      <c r="C14" s="23">
        <f>SUM(C10:C13)</f>
        <v>704940</v>
      </c>
      <c r="D14" s="23">
        <f t="shared" ref="D14:E14" si="1">SUM(D10:D13)</f>
        <v>885060</v>
      </c>
      <c r="E14" s="23">
        <f t="shared" si="1"/>
        <v>1010000</v>
      </c>
      <c r="F14" s="3"/>
    </row>
    <row r="15" spans="1:7" ht="29.45" thickBot="1">
      <c r="B15" s="16" t="s">
        <v>33</v>
      </c>
      <c r="C15" s="61">
        <v>10000</v>
      </c>
      <c r="D15" s="61">
        <v>20000</v>
      </c>
      <c r="E15" s="61">
        <v>30000</v>
      </c>
    </row>
    <row r="16" spans="1:7" ht="28.9">
      <c r="B16" s="24" t="s">
        <v>34</v>
      </c>
      <c r="C16" s="78">
        <f>C14/C15</f>
        <v>70.494</v>
      </c>
      <c r="D16" s="78">
        <f t="shared" ref="D16:E16" si="2">D14/D15</f>
        <v>44.253</v>
      </c>
      <c r="E16" s="79">
        <f t="shared" si="2"/>
        <v>33.666666666666664</v>
      </c>
    </row>
    <row r="17" spans="1:7" ht="28.9">
      <c r="B17" s="17" t="s">
        <v>35</v>
      </c>
      <c r="C17" s="80">
        <v>50</v>
      </c>
      <c r="D17" s="80">
        <v>40</v>
      </c>
      <c r="E17" s="81">
        <v>40</v>
      </c>
    </row>
    <row r="18" spans="1:7" ht="28.9">
      <c r="B18" s="17" t="s">
        <v>36</v>
      </c>
      <c r="C18" s="80">
        <v>30</v>
      </c>
      <c r="D18" s="80">
        <v>40</v>
      </c>
      <c r="E18" s="81">
        <v>50</v>
      </c>
    </row>
    <row r="19" spans="1:7" ht="15" thickBot="1">
      <c r="B19" s="19" t="s">
        <v>37</v>
      </c>
      <c r="C19" s="82">
        <f>SUM(C16:C18)</f>
        <v>150.494</v>
      </c>
      <c r="D19" s="82">
        <f>SUM(D16:D18)</f>
        <v>124.253</v>
      </c>
      <c r="E19" s="83">
        <f>SUM(E16:E18)</f>
        <v>123.66666666666666</v>
      </c>
    </row>
    <row r="22" spans="1:7">
      <c r="A22">
        <v>2</v>
      </c>
      <c r="B22" s="91" t="s">
        <v>0</v>
      </c>
      <c r="C22" s="91"/>
      <c r="D22" s="91"/>
      <c r="E22" s="91"/>
      <c r="F22" s="91"/>
      <c r="G22" s="91"/>
    </row>
    <row r="23" spans="1:7" ht="28.9">
      <c r="B23" s="58" t="s">
        <v>1</v>
      </c>
      <c r="C23" s="59" t="s">
        <v>2</v>
      </c>
      <c r="D23" s="60" t="s">
        <v>3</v>
      </c>
      <c r="E23" s="60" t="s">
        <v>4</v>
      </c>
      <c r="F23" s="94" t="s">
        <v>5</v>
      </c>
      <c r="G23" s="94"/>
    </row>
    <row r="24" spans="1:7">
      <c r="B24" s="4" t="s">
        <v>6</v>
      </c>
      <c r="C24" s="6">
        <v>296000</v>
      </c>
      <c r="D24" s="4" t="s">
        <v>7</v>
      </c>
      <c r="E24" s="4" t="s">
        <v>8</v>
      </c>
      <c r="F24" s="14">
        <f>C24/1250</f>
        <v>236.8</v>
      </c>
      <c r="G24" s="4" t="s">
        <v>9</v>
      </c>
    </row>
    <row r="25" spans="1:7">
      <c r="B25" s="4" t="s">
        <v>10</v>
      </c>
      <c r="C25" s="6">
        <v>894000</v>
      </c>
      <c r="D25" s="4" t="s">
        <v>11</v>
      </c>
      <c r="E25" s="4" t="s">
        <v>12</v>
      </c>
      <c r="F25" s="14">
        <f>C25/3000</f>
        <v>298</v>
      </c>
      <c r="G25" s="4" t="s">
        <v>13</v>
      </c>
    </row>
    <row r="26" spans="1:7">
      <c r="B26" s="4" t="s">
        <v>14</v>
      </c>
      <c r="C26" s="6">
        <v>210000</v>
      </c>
      <c r="D26" s="4" t="s">
        <v>15</v>
      </c>
      <c r="E26" s="4" t="s">
        <v>16</v>
      </c>
      <c r="F26" s="14">
        <f>C26/750</f>
        <v>280</v>
      </c>
      <c r="G26" s="4" t="s">
        <v>17</v>
      </c>
    </row>
    <row r="27" spans="1:7">
      <c r="B27" s="4" t="s">
        <v>18</v>
      </c>
      <c r="C27" s="6">
        <v>1200000</v>
      </c>
      <c r="D27" s="4" t="s">
        <v>19</v>
      </c>
      <c r="E27" s="4" t="s">
        <v>20</v>
      </c>
      <c r="F27" s="14">
        <f>C27/1200</f>
        <v>1000</v>
      </c>
      <c r="G27" s="4" t="s">
        <v>21</v>
      </c>
    </row>
    <row r="29" spans="1:7">
      <c r="B29" s="91" t="s">
        <v>38</v>
      </c>
      <c r="C29" s="91"/>
      <c r="D29" s="91"/>
      <c r="E29" s="91"/>
      <c r="F29" s="91"/>
    </row>
    <row r="30" spans="1:7">
      <c r="B30" s="7" t="s">
        <v>23</v>
      </c>
      <c r="C30" s="22" t="s">
        <v>24</v>
      </c>
      <c r="D30" s="22" t="s">
        <v>25</v>
      </c>
      <c r="E30" s="22" t="s">
        <v>26</v>
      </c>
      <c r="F30" s="22" t="s">
        <v>27</v>
      </c>
    </row>
    <row r="31" spans="1:7" ht="28.9">
      <c r="B31" s="5" t="s">
        <v>28</v>
      </c>
      <c r="C31" s="12">
        <f>300*236.8</f>
        <v>71040</v>
      </c>
      <c r="D31" s="12">
        <f>450*236.8</f>
        <v>106560</v>
      </c>
      <c r="E31" s="12">
        <f>500*236.8</f>
        <v>118400</v>
      </c>
      <c r="F31" s="13">
        <f>SUM(C31:E31)</f>
        <v>296000</v>
      </c>
    </row>
    <row r="32" spans="1:7" ht="28.9">
      <c r="B32" s="5" t="s">
        <v>29</v>
      </c>
      <c r="C32" s="13">
        <f>750*298</f>
        <v>223500</v>
      </c>
      <c r="D32" s="13">
        <f>1050*298</f>
        <v>312900</v>
      </c>
      <c r="E32" s="13">
        <f>1200*298</f>
        <v>357600</v>
      </c>
      <c r="F32" s="13">
        <f>SUM(C32:E32)</f>
        <v>894000</v>
      </c>
    </row>
    <row r="33" spans="2:6" ht="28.9">
      <c r="B33" s="5" t="s">
        <v>39</v>
      </c>
      <c r="C33" s="13">
        <f>180*280</f>
        <v>50400</v>
      </c>
      <c r="D33" s="13">
        <f>270*280</f>
        <v>75600</v>
      </c>
      <c r="E33" s="13">
        <f>300*280</f>
        <v>84000</v>
      </c>
      <c r="F33" s="13">
        <f>SUM(C33:E33)</f>
        <v>210000</v>
      </c>
    </row>
    <row r="34" spans="2:6" ht="28.9">
      <c r="B34" s="5" t="s">
        <v>31</v>
      </c>
      <c r="C34" s="13">
        <f>360*1000</f>
        <v>360000</v>
      </c>
      <c r="D34" s="13">
        <f>390*1000</f>
        <v>390000</v>
      </c>
      <c r="E34" s="13">
        <f>450*1000</f>
        <v>450000</v>
      </c>
      <c r="F34" s="13">
        <f>SUM(C34:E34)</f>
        <v>1200000</v>
      </c>
    </row>
    <row r="35" spans="2:6">
      <c r="B35" s="9" t="s">
        <v>32</v>
      </c>
      <c r="C35" s="23">
        <f>SUM(C31:C34)</f>
        <v>704940</v>
      </c>
      <c r="D35" s="23">
        <f t="shared" ref="D35:E35" si="3">SUM(D31:D34)</f>
        <v>885060</v>
      </c>
      <c r="E35" s="23">
        <f t="shared" si="3"/>
        <v>1010000</v>
      </c>
      <c r="F35" s="3"/>
    </row>
    <row r="36" spans="2:6" ht="29.45" thickBot="1">
      <c r="B36" s="16" t="s">
        <v>33</v>
      </c>
      <c r="C36" s="61">
        <v>10000</v>
      </c>
      <c r="D36" s="61">
        <v>20000</v>
      </c>
      <c r="E36" s="61">
        <v>30000</v>
      </c>
    </row>
    <row r="37" spans="2:6" ht="28.9">
      <c r="B37" s="24" t="s">
        <v>34</v>
      </c>
      <c r="C37" s="25">
        <f>C35/C36</f>
        <v>70.494</v>
      </c>
      <c r="D37" s="25">
        <f t="shared" ref="D37:E37" si="4">D35/D36</f>
        <v>44.253</v>
      </c>
      <c r="E37" s="26">
        <f t="shared" si="4"/>
        <v>33.666666666666664</v>
      </c>
    </row>
    <row r="38" spans="2:6" ht="28.9">
      <c r="B38" s="17" t="s">
        <v>35</v>
      </c>
      <c r="C38" s="15">
        <v>50</v>
      </c>
      <c r="D38" s="15">
        <v>40</v>
      </c>
      <c r="E38" s="18">
        <v>40</v>
      </c>
    </row>
    <row r="39" spans="2:6" ht="28.9">
      <c r="B39" s="17" t="s">
        <v>36</v>
      </c>
      <c r="C39" s="15">
        <v>30</v>
      </c>
      <c r="D39" s="15">
        <v>40</v>
      </c>
      <c r="E39" s="18">
        <v>50</v>
      </c>
    </row>
    <row r="40" spans="2:6" ht="15" thickBot="1">
      <c r="B40" s="19" t="s">
        <v>37</v>
      </c>
      <c r="C40" s="20">
        <f>SUM(C37:C39)</f>
        <v>150.494</v>
      </c>
      <c r="D40" s="20">
        <f>SUM(D37:D39)</f>
        <v>124.253</v>
      </c>
      <c r="E40" s="21">
        <f>SUM(E37:E39)</f>
        <v>123.66666666666666</v>
      </c>
    </row>
  </sheetData>
  <mergeCells count="6">
    <mergeCell ref="B29:F29"/>
    <mergeCell ref="F2:G2"/>
    <mergeCell ref="B1:G1"/>
    <mergeCell ref="B8:F8"/>
    <mergeCell ref="B22:G22"/>
    <mergeCell ref="F23:G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topLeftCell="A22" zoomScale="150" zoomScaleNormal="150" workbookViewId="0">
      <selection activeCell="A29" sqref="A29:A30"/>
    </sheetView>
  </sheetViews>
  <sheetFormatPr defaultRowHeight="14.45"/>
  <cols>
    <col min="1" max="1" width="83" customWidth="1"/>
    <col min="2" max="2" width="11.42578125" customWidth="1"/>
    <col min="3" max="3" width="11.85546875" customWidth="1"/>
    <col min="4" max="4" width="13.140625" customWidth="1"/>
    <col min="6" max="8" width="10.7109375" bestFit="1" customWidth="1"/>
  </cols>
  <sheetData>
    <row r="1" spans="1:8">
      <c r="A1" s="95" t="s">
        <v>306</v>
      </c>
      <c r="B1" s="95"/>
      <c r="C1" s="95"/>
      <c r="D1" s="95"/>
    </row>
    <row r="2" spans="1:8">
      <c r="A2" s="7" t="s">
        <v>123</v>
      </c>
      <c r="B2" s="48" t="s">
        <v>307</v>
      </c>
      <c r="C2" s="48" t="s">
        <v>308</v>
      </c>
      <c r="D2" s="48" t="s">
        <v>309</v>
      </c>
    </row>
    <row r="3" spans="1:8">
      <c r="A3" s="4" t="s">
        <v>310</v>
      </c>
      <c r="B3" s="32" t="s">
        <v>312</v>
      </c>
      <c r="C3" s="32" t="s">
        <v>355</v>
      </c>
      <c r="D3" s="32" t="s">
        <v>356</v>
      </c>
      <c r="F3" s="32">
        <v>4000</v>
      </c>
      <c r="G3" s="32">
        <v>3200</v>
      </c>
      <c r="H3" s="32">
        <v>2000</v>
      </c>
    </row>
    <row r="4" spans="1:8">
      <c r="A4" s="4"/>
      <c r="B4" s="4"/>
      <c r="C4" s="4"/>
      <c r="D4" s="4"/>
      <c r="F4" s="4"/>
      <c r="G4" s="4"/>
      <c r="H4" s="4"/>
    </row>
    <row r="5" spans="1:8">
      <c r="A5" s="4" t="s">
        <v>314</v>
      </c>
      <c r="B5" s="32" t="s">
        <v>316</v>
      </c>
      <c r="C5" s="32" t="s">
        <v>357</v>
      </c>
      <c r="D5" s="32" t="s">
        <v>358</v>
      </c>
      <c r="F5" s="32">
        <v>480</v>
      </c>
      <c r="G5" s="32">
        <v>576</v>
      </c>
      <c r="H5" s="32">
        <v>720</v>
      </c>
    </row>
    <row r="6" spans="1:8">
      <c r="A6" s="4"/>
      <c r="B6" s="32"/>
      <c r="C6" s="32"/>
      <c r="D6" s="32"/>
      <c r="F6" s="32"/>
      <c r="G6" s="32"/>
      <c r="H6" s="32"/>
    </row>
    <row r="7" spans="1:8">
      <c r="A7" s="7" t="s">
        <v>318</v>
      </c>
      <c r="B7" s="38">
        <f>4000*480</f>
        <v>1920000</v>
      </c>
      <c r="C7" s="38">
        <f>3200*576</f>
        <v>1843200</v>
      </c>
      <c r="D7" s="38">
        <f>2000*720</f>
        <v>1440000</v>
      </c>
      <c r="F7" s="38">
        <f>F3*F5</f>
        <v>1920000</v>
      </c>
      <c r="G7" s="38">
        <f t="shared" ref="G7:H7" si="0">G3*G5</f>
        <v>1843200</v>
      </c>
      <c r="H7" s="38">
        <f t="shared" si="0"/>
        <v>1440000</v>
      </c>
    </row>
    <row r="8" spans="1:8">
      <c r="A8" s="4"/>
      <c r="B8" s="4"/>
      <c r="C8" s="4"/>
      <c r="D8" s="4"/>
    </row>
    <row r="9" spans="1:8">
      <c r="A9" s="4" t="s">
        <v>319</v>
      </c>
      <c r="B9" s="4"/>
      <c r="C9" s="4"/>
      <c r="D9" s="4"/>
      <c r="F9" s="13">
        <f>B25</f>
        <v>1175000</v>
      </c>
      <c r="G9" s="13">
        <f t="shared" ref="G9:H9" si="1">C25</f>
        <v>1080000</v>
      </c>
      <c r="H9" s="13">
        <f t="shared" si="1"/>
        <v>937500</v>
      </c>
    </row>
    <row r="10" spans="1:8">
      <c r="A10" s="39" t="s">
        <v>320</v>
      </c>
      <c r="B10" s="13">
        <v>240000</v>
      </c>
      <c r="C10" s="13">
        <f>B10</f>
        <v>240000</v>
      </c>
      <c r="D10" s="13">
        <f>C10</f>
        <v>240000</v>
      </c>
    </row>
    <row r="11" spans="1:8">
      <c r="A11" s="39" t="s">
        <v>321</v>
      </c>
      <c r="B11" s="13">
        <v>160000</v>
      </c>
      <c r="C11" s="13">
        <v>160000</v>
      </c>
      <c r="D11" s="13">
        <v>160000</v>
      </c>
      <c r="F11" s="3">
        <f>F7-F9</f>
        <v>745000</v>
      </c>
      <c r="G11" s="3">
        <f t="shared" ref="G11:H11" si="2">G7-G9</f>
        <v>763200</v>
      </c>
      <c r="H11" s="3">
        <f t="shared" si="2"/>
        <v>502500</v>
      </c>
    </row>
    <row r="12" spans="1:8">
      <c r="A12" s="39" t="s">
        <v>322</v>
      </c>
      <c r="B12" s="13"/>
      <c r="C12" s="13"/>
      <c r="D12" s="13"/>
    </row>
    <row r="13" spans="1:8">
      <c r="A13" s="40" t="s">
        <v>323</v>
      </c>
      <c r="B13" s="13">
        <v>100000</v>
      </c>
      <c r="C13" s="13">
        <v>100000</v>
      </c>
      <c r="D13" s="13">
        <v>100000</v>
      </c>
    </row>
    <row r="14" spans="1:8">
      <c r="A14" s="40" t="s">
        <v>324</v>
      </c>
      <c r="B14" s="13">
        <f>5000*25</f>
        <v>125000</v>
      </c>
      <c r="C14" s="13">
        <f>4000*25</f>
        <v>100000</v>
      </c>
      <c r="D14" s="13">
        <f>2500*25</f>
        <v>62500</v>
      </c>
    </row>
    <row r="15" spans="1:8">
      <c r="A15" s="39" t="s">
        <v>325</v>
      </c>
      <c r="B15" s="13"/>
      <c r="C15" s="13"/>
      <c r="D15" s="13"/>
    </row>
    <row r="16" spans="1:8">
      <c r="A16" s="40" t="s">
        <v>323</v>
      </c>
      <c r="B16" s="13">
        <v>70000</v>
      </c>
      <c r="C16" s="13">
        <v>70000</v>
      </c>
      <c r="D16" s="13">
        <v>70000</v>
      </c>
    </row>
    <row r="17" spans="1:5">
      <c r="A17" s="40" t="s">
        <v>326</v>
      </c>
      <c r="B17" s="13">
        <f>5000*24</f>
        <v>120000</v>
      </c>
      <c r="C17" s="13">
        <f>4000*24</f>
        <v>96000</v>
      </c>
      <c r="D17" s="13">
        <f>2500*24</f>
        <v>60000</v>
      </c>
    </row>
    <row r="18" spans="1:5">
      <c r="A18" s="39" t="s">
        <v>327</v>
      </c>
      <c r="B18" s="13"/>
      <c r="C18" s="13"/>
      <c r="D18" s="13"/>
    </row>
    <row r="19" spans="1:5">
      <c r="A19" s="40" t="s">
        <v>323</v>
      </c>
      <c r="B19" s="13">
        <v>50000</v>
      </c>
      <c r="C19" s="13">
        <v>50000</v>
      </c>
      <c r="D19" s="13">
        <v>50000</v>
      </c>
    </row>
    <row r="20" spans="1:5">
      <c r="A20" s="40" t="s">
        <v>328</v>
      </c>
      <c r="B20" s="13">
        <f>5000*16</f>
        <v>80000</v>
      </c>
      <c r="C20" s="13">
        <f>4000*16</f>
        <v>64000</v>
      </c>
      <c r="D20" s="13">
        <f>2500*16</f>
        <v>40000</v>
      </c>
    </row>
    <row r="21" spans="1:5">
      <c r="A21" s="39" t="s">
        <v>329</v>
      </c>
      <c r="B21" s="13"/>
      <c r="C21" s="13"/>
      <c r="D21" s="13"/>
    </row>
    <row r="22" spans="1:5">
      <c r="A22" s="40" t="s">
        <v>323</v>
      </c>
      <c r="B22" s="13">
        <v>80000</v>
      </c>
      <c r="C22" s="13">
        <v>80000</v>
      </c>
      <c r="D22" s="13">
        <v>80000</v>
      </c>
    </row>
    <row r="23" spans="1:5">
      <c r="A23" s="40" t="s">
        <v>330</v>
      </c>
      <c r="B23" s="13">
        <f>5000*30</f>
        <v>150000</v>
      </c>
      <c r="C23" s="13">
        <f>4000*30</f>
        <v>120000</v>
      </c>
      <c r="D23" s="13">
        <f>2500*30</f>
        <v>75000</v>
      </c>
    </row>
    <row r="24" spans="1:5">
      <c r="A24" s="39"/>
      <c r="B24" s="13"/>
      <c r="C24" s="13"/>
      <c r="D24" s="13"/>
    </row>
    <row r="25" spans="1:5">
      <c r="A25" s="40" t="s">
        <v>331</v>
      </c>
      <c r="B25" s="13">
        <f>SUM(B10:B24)</f>
        <v>1175000</v>
      </c>
      <c r="C25" s="13">
        <f>SUM(C10:C24)</f>
        <v>1080000</v>
      </c>
      <c r="D25" s="13">
        <f>SUM(D10:D24)</f>
        <v>937500</v>
      </c>
    </row>
    <row r="26" spans="1:5">
      <c r="A26" s="4"/>
      <c r="B26" s="4"/>
      <c r="C26" s="4"/>
      <c r="D26" s="4"/>
    </row>
    <row r="27" spans="1:5">
      <c r="A27" s="7" t="s">
        <v>332</v>
      </c>
      <c r="B27" s="23">
        <f>B7-B25</f>
        <v>745000</v>
      </c>
      <c r="C27" s="23">
        <f t="shared" ref="C27:D27" si="3">C7-C25</f>
        <v>763200</v>
      </c>
      <c r="D27" s="23">
        <f t="shared" si="3"/>
        <v>502500</v>
      </c>
    </row>
    <row r="29" spans="1:5">
      <c r="A29" s="28" t="s">
        <v>359</v>
      </c>
      <c r="B29" s="28"/>
      <c r="C29" s="28"/>
      <c r="D29" s="28"/>
      <c r="E29" s="28"/>
    </row>
    <row r="30" spans="1:5">
      <c r="A30" s="28" t="s">
        <v>334</v>
      </c>
      <c r="B30" s="28"/>
      <c r="C30" s="28"/>
      <c r="D30" s="28"/>
      <c r="E30" s="28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9767-04DF-4942-9AE6-64D69F495607}">
  <dimension ref="A1:H38"/>
  <sheetViews>
    <sheetView topLeftCell="A23" zoomScale="140" zoomScaleNormal="140" workbookViewId="0">
      <selection activeCell="C33" sqref="C33"/>
    </sheetView>
  </sheetViews>
  <sheetFormatPr defaultRowHeight="14.45"/>
  <cols>
    <col min="1" max="1" width="7.140625" customWidth="1"/>
    <col min="2" max="2" width="24" customWidth="1"/>
    <col min="3" max="3" width="21" customWidth="1"/>
    <col min="4" max="4" width="21.140625" bestFit="1" customWidth="1"/>
    <col min="5" max="5" width="23.85546875" bestFit="1" customWidth="1"/>
    <col min="6" max="6" width="27.28515625" bestFit="1" customWidth="1"/>
    <col min="7" max="7" width="11.85546875" bestFit="1" customWidth="1"/>
  </cols>
  <sheetData>
    <row r="1" spans="1:8">
      <c r="A1">
        <v>3</v>
      </c>
    </row>
    <row r="2" spans="1:8">
      <c r="B2" s="95" t="s">
        <v>40</v>
      </c>
      <c r="C2" s="95"/>
      <c r="D2" s="95"/>
      <c r="E2" s="95"/>
      <c r="F2" s="95"/>
      <c r="G2" s="95"/>
      <c r="H2" s="95"/>
    </row>
    <row r="3" spans="1:8">
      <c r="B3" s="28" t="s">
        <v>41</v>
      </c>
      <c r="D3" s="34" t="s">
        <v>24</v>
      </c>
      <c r="E3" s="34" t="s">
        <v>25</v>
      </c>
      <c r="F3" s="34" t="s">
        <v>26</v>
      </c>
      <c r="G3" s="34" t="s">
        <v>42</v>
      </c>
      <c r="H3" s="34" t="s">
        <v>43</v>
      </c>
    </row>
    <row r="4" spans="1:8">
      <c r="B4" t="s">
        <v>44</v>
      </c>
      <c r="C4" s="1" t="s">
        <v>45</v>
      </c>
      <c r="D4">
        <v>720</v>
      </c>
      <c r="E4">
        <v>600</v>
      </c>
      <c r="F4">
        <v>480</v>
      </c>
      <c r="G4">
        <v>504</v>
      </c>
    </row>
    <row r="5" spans="1:8">
      <c r="B5" t="s">
        <v>46</v>
      </c>
      <c r="C5" s="1" t="s">
        <v>47</v>
      </c>
      <c r="D5" s="50">
        <v>0.8</v>
      </c>
      <c r="E5" s="50">
        <v>0.8</v>
      </c>
      <c r="F5" s="50">
        <v>0.96</v>
      </c>
      <c r="G5" s="50">
        <v>0.9</v>
      </c>
    </row>
    <row r="6" spans="1:8">
      <c r="B6" t="s">
        <v>48</v>
      </c>
      <c r="C6" s="1" t="s">
        <v>49</v>
      </c>
      <c r="D6">
        <f>D4/D5</f>
        <v>900</v>
      </c>
      <c r="E6">
        <f t="shared" ref="E6:G6" si="0">E4/E5</f>
        <v>750</v>
      </c>
      <c r="F6">
        <f t="shared" si="0"/>
        <v>500</v>
      </c>
      <c r="G6">
        <f t="shared" si="0"/>
        <v>560</v>
      </c>
    </row>
    <row r="7" spans="1:8">
      <c r="B7" t="s">
        <v>50</v>
      </c>
      <c r="C7" s="1" t="s">
        <v>51</v>
      </c>
      <c r="D7">
        <v>4</v>
      </c>
      <c r="E7">
        <v>3</v>
      </c>
      <c r="F7">
        <v>2</v>
      </c>
      <c r="G7">
        <v>1</v>
      </c>
    </row>
    <row r="8" spans="1:8">
      <c r="B8" t="s">
        <v>52</v>
      </c>
      <c r="C8" s="1" t="s">
        <v>53</v>
      </c>
      <c r="D8">
        <f>D7*D6</f>
        <v>3600</v>
      </c>
      <c r="E8">
        <f t="shared" ref="E8:G8" si="1">E7*E6</f>
        <v>2250</v>
      </c>
      <c r="F8">
        <f t="shared" si="1"/>
        <v>1000</v>
      </c>
      <c r="G8">
        <f t="shared" si="1"/>
        <v>560</v>
      </c>
      <c r="H8">
        <f>SUM(D8:G8)</f>
        <v>7410</v>
      </c>
    </row>
    <row r="9" spans="1:8">
      <c r="B9" t="s">
        <v>54</v>
      </c>
      <c r="C9" s="1" t="s">
        <v>55</v>
      </c>
      <c r="D9">
        <f>D6/25</f>
        <v>36</v>
      </c>
      <c r="E9">
        <f t="shared" ref="E9:G9" si="2">E6/25</f>
        <v>30</v>
      </c>
      <c r="F9">
        <f t="shared" si="2"/>
        <v>20</v>
      </c>
      <c r="G9">
        <f t="shared" si="2"/>
        <v>22.4</v>
      </c>
      <c r="H9">
        <f>SUM(D9:G9)</f>
        <v>108.4</v>
      </c>
    </row>
    <row r="10" spans="1:8">
      <c r="B10" t="s">
        <v>56</v>
      </c>
      <c r="C10" s="1" t="s">
        <v>57</v>
      </c>
      <c r="D10">
        <f>D4/24</f>
        <v>30</v>
      </c>
      <c r="E10">
        <f t="shared" ref="E10:G10" si="3">E4/24</f>
        <v>25</v>
      </c>
      <c r="F10">
        <f t="shared" si="3"/>
        <v>20</v>
      </c>
      <c r="G10">
        <f t="shared" si="3"/>
        <v>21</v>
      </c>
      <c r="H10">
        <f>SUM(D10:G10)</f>
        <v>96</v>
      </c>
    </row>
    <row r="11" spans="1:8">
      <c r="B11" t="s">
        <v>58</v>
      </c>
      <c r="C11" s="1" t="s">
        <v>59</v>
      </c>
      <c r="D11" t="s">
        <v>60</v>
      </c>
      <c r="E11" t="s">
        <v>61</v>
      </c>
      <c r="F11" t="s">
        <v>62</v>
      </c>
      <c r="G11" t="s">
        <v>63</v>
      </c>
    </row>
    <row r="12" spans="1:8">
      <c r="B12" t="s">
        <v>64</v>
      </c>
      <c r="C12" s="1" t="s">
        <v>65</v>
      </c>
      <c r="D12">
        <v>1</v>
      </c>
      <c r="E12">
        <v>1</v>
      </c>
      <c r="F12">
        <v>0.5</v>
      </c>
      <c r="G12">
        <v>0.5</v>
      </c>
    </row>
    <row r="13" spans="1:8">
      <c r="B13" t="s">
        <v>66</v>
      </c>
      <c r="C13" s="1" t="s">
        <v>67</v>
      </c>
      <c r="D13">
        <v>30</v>
      </c>
      <c r="E13">
        <v>25</v>
      </c>
      <c r="F13">
        <v>20</v>
      </c>
      <c r="G13">
        <v>21</v>
      </c>
      <c r="H13">
        <f>SUM(D13:G13)</f>
        <v>96</v>
      </c>
    </row>
    <row r="14" spans="1:8">
      <c r="E14" t="s">
        <v>68</v>
      </c>
    </row>
    <row r="15" spans="1:8">
      <c r="B15" s="91" t="s">
        <v>0</v>
      </c>
      <c r="C15" s="91"/>
      <c r="D15" s="91"/>
      <c r="E15" s="91"/>
      <c r="F15" s="91"/>
      <c r="G15" s="84"/>
    </row>
    <row r="17" spans="2:7" ht="28.9">
      <c r="B17" s="85" t="s">
        <v>69</v>
      </c>
      <c r="C17" s="86" t="s">
        <v>70</v>
      </c>
      <c r="D17" s="85" t="s">
        <v>71</v>
      </c>
      <c r="E17" s="85" t="s">
        <v>72</v>
      </c>
      <c r="F17" s="86" t="s">
        <v>73</v>
      </c>
    </row>
    <row r="18" spans="2:7">
      <c r="B18" t="s">
        <v>74</v>
      </c>
      <c r="C18" s="11">
        <v>66375</v>
      </c>
      <c r="D18" s="49" t="s">
        <v>75</v>
      </c>
      <c r="E18" s="49" t="s">
        <v>76</v>
      </c>
      <c r="F18" s="49" t="s">
        <v>77</v>
      </c>
    </row>
    <row r="19" spans="2:7" ht="28.9">
      <c r="B19" t="s">
        <v>78</v>
      </c>
      <c r="C19" s="11">
        <v>19200</v>
      </c>
      <c r="D19" s="49" t="s">
        <v>11</v>
      </c>
      <c r="E19" t="s">
        <v>79</v>
      </c>
      <c r="F19" s="49" t="s">
        <v>80</v>
      </c>
    </row>
    <row r="20" spans="2:7">
      <c r="B20" t="s">
        <v>6</v>
      </c>
      <c r="C20" s="11">
        <v>21400</v>
      </c>
      <c r="D20" s="49" t="s">
        <v>81</v>
      </c>
      <c r="E20" s="49" t="s">
        <v>82</v>
      </c>
      <c r="F20" s="49" t="s">
        <v>83</v>
      </c>
    </row>
    <row r="21" spans="2:7" ht="28.9">
      <c r="B21" t="s">
        <v>10</v>
      </c>
      <c r="C21" s="11">
        <v>24000</v>
      </c>
      <c r="D21" s="49" t="s">
        <v>11</v>
      </c>
      <c r="E21" t="s">
        <v>79</v>
      </c>
      <c r="F21" s="49" t="s">
        <v>84</v>
      </c>
    </row>
    <row r="22" spans="2:7" ht="28.9">
      <c r="B22" t="s">
        <v>85</v>
      </c>
      <c r="C22" s="11">
        <v>14400</v>
      </c>
      <c r="D22" s="49" t="s">
        <v>86</v>
      </c>
      <c r="E22" s="49" t="s">
        <v>87</v>
      </c>
      <c r="F22" s="49" t="s">
        <v>88</v>
      </c>
    </row>
    <row r="24" spans="2:7">
      <c r="B24" t="s">
        <v>89</v>
      </c>
    </row>
    <row r="25" spans="2:7">
      <c r="B25" t="s">
        <v>90</v>
      </c>
    </row>
    <row r="30" spans="2:7">
      <c r="B30" t="s">
        <v>91</v>
      </c>
      <c r="C30" s="1" t="s">
        <v>24</v>
      </c>
      <c r="D30" s="1" t="s">
        <v>25</v>
      </c>
      <c r="E30" s="1" t="s">
        <v>26</v>
      </c>
      <c r="F30" s="1" t="s">
        <v>42</v>
      </c>
      <c r="G30" t="s">
        <v>43</v>
      </c>
    </row>
    <row r="31" spans="2:7">
      <c r="B31" t="s">
        <v>92</v>
      </c>
      <c r="C31" t="s">
        <v>93</v>
      </c>
      <c r="D31" t="s">
        <v>94</v>
      </c>
      <c r="E31" t="s">
        <v>95</v>
      </c>
      <c r="F31" t="s">
        <v>96</v>
      </c>
      <c r="G31" s="11">
        <v>66375</v>
      </c>
    </row>
    <row r="32" spans="2:7">
      <c r="B32" t="s">
        <v>78</v>
      </c>
      <c r="C32" t="s">
        <v>97</v>
      </c>
      <c r="D32" t="s">
        <v>98</v>
      </c>
      <c r="E32" t="s">
        <v>99</v>
      </c>
      <c r="F32" t="s">
        <v>100</v>
      </c>
      <c r="G32" s="11">
        <v>19200</v>
      </c>
    </row>
    <row r="33" spans="2:7">
      <c r="B33" t="s">
        <v>101</v>
      </c>
      <c r="C33" t="s">
        <v>102</v>
      </c>
      <c r="D33" t="s">
        <v>103</v>
      </c>
      <c r="E33" t="s">
        <v>104</v>
      </c>
      <c r="F33" t="s">
        <v>105</v>
      </c>
      <c r="G33" s="11">
        <v>21400</v>
      </c>
    </row>
    <row r="34" spans="2:7">
      <c r="B34" t="s">
        <v>10</v>
      </c>
      <c r="C34" t="s">
        <v>106</v>
      </c>
      <c r="D34" t="s">
        <v>107</v>
      </c>
      <c r="E34" t="s">
        <v>108</v>
      </c>
      <c r="F34" t="s">
        <v>109</v>
      </c>
      <c r="G34" s="11">
        <v>24000</v>
      </c>
    </row>
    <row r="35" spans="2:7">
      <c r="B35" t="s">
        <v>110</v>
      </c>
      <c r="C35" t="s">
        <v>111</v>
      </c>
      <c r="D35" t="s">
        <v>112</v>
      </c>
      <c r="E35" t="s">
        <v>113</v>
      </c>
      <c r="F35" t="s">
        <v>114</v>
      </c>
      <c r="G35" s="11">
        <v>14400</v>
      </c>
    </row>
    <row r="36" spans="2:7">
      <c r="B36" t="s">
        <v>115</v>
      </c>
      <c r="C36">
        <v>57353</v>
      </c>
      <c r="D36">
        <v>41077</v>
      </c>
      <c r="E36">
        <v>24905</v>
      </c>
      <c r="F36">
        <v>22040</v>
      </c>
      <c r="G36" s="11">
        <v>145375</v>
      </c>
    </row>
    <row r="37" spans="2:7">
      <c r="B37" t="s">
        <v>116</v>
      </c>
      <c r="C37" s="2" t="s">
        <v>117</v>
      </c>
      <c r="D37" s="2" t="s">
        <v>118</v>
      </c>
      <c r="E37" s="2" t="s">
        <v>119</v>
      </c>
      <c r="F37" s="2" t="s">
        <v>120</v>
      </c>
    </row>
    <row r="38" spans="2:7">
      <c r="B38" t="s">
        <v>121</v>
      </c>
      <c r="C38">
        <v>79.66</v>
      </c>
      <c r="D38">
        <v>68.459999999999994</v>
      </c>
      <c r="E38">
        <v>51.89</v>
      </c>
      <c r="F38">
        <v>43.73</v>
      </c>
    </row>
  </sheetData>
  <mergeCells count="2">
    <mergeCell ref="B2:H2"/>
    <mergeCell ref="B15:F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5F6B-FB5B-4957-BA4D-CF21CE0D6847}">
  <dimension ref="A1:E40"/>
  <sheetViews>
    <sheetView topLeftCell="A29" zoomScale="170" zoomScaleNormal="170" workbookViewId="0">
      <selection activeCell="E39" sqref="E39"/>
    </sheetView>
  </sheetViews>
  <sheetFormatPr defaultRowHeight="14.45"/>
  <cols>
    <col min="1" max="1" width="6.28515625" customWidth="1"/>
    <col min="2" max="2" width="19" customWidth="1"/>
    <col min="3" max="3" width="35.7109375" customWidth="1"/>
    <col min="4" max="4" width="27.7109375" customWidth="1"/>
    <col min="5" max="5" width="16" customWidth="1"/>
  </cols>
  <sheetData>
    <row r="1" spans="1:5">
      <c r="A1">
        <v>1</v>
      </c>
    </row>
    <row r="2" spans="1:5">
      <c r="B2" s="95" t="s">
        <v>122</v>
      </c>
      <c r="C2" s="95"/>
      <c r="D2" s="95"/>
      <c r="E2" s="95"/>
    </row>
    <row r="3" spans="1:5">
      <c r="B3" s="53" t="s">
        <v>123</v>
      </c>
      <c r="C3" s="55" t="s">
        <v>124</v>
      </c>
      <c r="D3" s="55" t="s">
        <v>125</v>
      </c>
      <c r="E3" s="55" t="s">
        <v>126</v>
      </c>
    </row>
    <row r="4" spans="1:5">
      <c r="B4" t="s">
        <v>127</v>
      </c>
      <c r="C4" s="49" t="s">
        <v>128</v>
      </c>
      <c r="D4" t="s">
        <v>129</v>
      </c>
      <c r="E4" s="11">
        <v>1250</v>
      </c>
    </row>
    <row r="5" spans="1:5" ht="28.9">
      <c r="B5" t="s">
        <v>130</v>
      </c>
      <c r="C5" s="49" t="s">
        <v>131</v>
      </c>
      <c r="D5" t="s">
        <v>132</v>
      </c>
      <c r="E5" s="11">
        <v>6000</v>
      </c>
    </row>
    <row r="6" spans="1:5" ht="28.9">
      <c r="B6" t="s">
        <v>133</v>
      </c>
      <c r="C6" s="49" t="s">
        <v>134</v>
      </c>
      <c r="D6" s="49" t="s">
        <v>135</v>
      </c>
      <c r="E6" s="11">
        <v>10800</v>
      </c>
    </row>
    <row r="7" spans="1:5" ht="28.9">
      <c r="B7" t="s">
        <v>10</v>
      </c>
      <c r="C7" s="49" t="s">
        <v>136</v>
      </c>
      <c r="D7" t="s">
        <v>132</v>
      </c>
      <c r="E7" s="11">
        <v>3750</v>
      </c>
    </row>
    <row r="8" spans="1:5" ht="28.9">
      <c r="B8" t="s">
        <v>137</v>
      </c>
      <c r="C8" s="49" t="s">
        <v>138</v>
      </c>
      <c r="D8" s="49" t="s">
        <v>139</v>
      </c>
      <c r="E8" s="11">
        <v>4500</v>
      </c>
    </row>
    <row r="9" spans="1:5" ht="15" thickBot="1">
      <c r="B9" s="45"/>
      <c r="C9" s="45" t="s">
        <v>140</v>
      </c>
      <c r="D9" s="45"/>
      <c r="E9" s="56">
        <f>SUM(E4:E8)</f>
        <v>26300</v>
      </c>
    </row>
    <row r="10" spans="1:5" ht="15" thickTop="1">
      <c r="B10" t="s">
        <v>141</v>
      </c>
    </row>
    <row r="12" spans="1:5">
      <c r="B12" s="96" t="s">
        <v>142</v>
      </c>
      <c r="C12" s="96"/>
      <c r="D12" s="96"/>
      <c r="E12" s="96"/>
    </row>
    <row r="13" spans="1:5">
      <c r="B13" t="s">
        <v>123</v>
      </c>
      <c r="E13" s="1" t="s">
        <v>143</v>
      </c>
    </row>
    <row r="14" spans="1:5">
      <c r="B14" t="s">
        <v>144</v>
      </c>
      <c r="E14" s="2">
        <f>75000+112000+96000+70000+150000</f>
        <v>503000</v>
      </c>
    </row>
    <row r="15" spans="1:5">
      <c r="B15" t="s">
        <v>75</v>
      </c>
      <c r="E15" s="2" t="s">
        <v>145</v>
      </c>
    </row>
    <row r="16" spans="1:5">
      <c r="B16" t="s">
        <v>146</v>
      </c>
      <c r="D16" t="s">
        <v>147</v>
      </c>
      <c r="E16" s="2">
        <f>503000/50000</f>
        <v>10.06</v>
      </c>
    </row>
    <row r="17" spans="1:5">
      <c r="B17" t="s">
        <v>148</v>
      </c>
      <c r="E17" s="2" t="s">
        <v>149</v>
      </c>
    </row>
    <row r="23" spans="1:5">
      <c r="A23">
        <v>1</v>
      </c>
    </row>
    <row r="24" spans="1:5">
      <c r="B24" s="97" t="s">
        <v>122</v>
      </c>
      <c r="C24" s="97"/>
      <c r="D24" s="97"/>
      <c r="E24" s="97"/>
    </row>
    <row r="25" spans="1:5">
      <c r="B25" s="53" t="s">
        <v>123</v>
      </c>
      <c r="C25" s="55" t="s">
        <v>124</v>
      </c>
      <c r="D25" s="55" t="s">
        <v>125</v>
      </c>
      <c r="E25" s="55" t="s">
        <v>126</v>
      </c>
    </row>
    <row r="26" spans="1:5">
      <c r="B26" t="s">
        <v>127</v>
      </c>
      <c r="C26" s="49" t="s">
        <v>128</v>
      </c>
      <c r="D26" t="s">
        <v>129</v>
      </c>
      <c r="E26" s="11">
        <f>25*50</f>
        <v>1250</v>
      </c>
    </row>
    <row r="27" spans="1:5">
      <c r="B27" t="s">
        <v>130</v>
      </c>
      <c r="C27" s="49" t="s">
        <v>131</v>
      </c>
      <c r="D27" t="s">
        <v>132</v>
      </c>
      <c r="E27" s="11">
        <f>150*40</f>
        <v>6000</v>
      </c>
    </row>
    <row r="28" spans="1:5" ht="28.9">
      <c r="B28" s="76" t="s">
        <v>133</v>
      </c>
      <c r="C28" s="77" t="s">
        <v>134</v>
      </c>
      <c r="D28" s="49" t="s">
        <v>135</v>
      </c>
      <c r="E28" s="11">
        <f>900*12</f>
        <v>10800</v>
      </c>
    </row>
    <row r="29" spans="1:5">
      <c r="B29" t="s">
        <v>10</v>
      </c>
      <c r="C29" s="49" t="s">
        <v>136</v>
      </c>
      <c r="D29" t="s">
        <v>132</v>
      </c>
      <c r="E29" s="11">
        <f>150*25</f>
        <v>3750</v>
      </c>
    </row>
    <row r="30" spans="1:5">
      <c r="B30" t="s">
        <v>137</v>
      </c>
      <c r="C30" s="49" t="s">
        <v>138</v>
      </c>
      <c r="D30" s="49" t="s">
        <v>139</v>
      </c>
      <c r="E30" s="11">
        <f>1500*3</f>
        <v>4500</v>
      </c>
    </row>
    <row r="31" spans="1:5" ht="15" thickBot="1">
      <c r="B31" s="45"/>
      <c r="C31" s="45" t="s">
        <v>140</v>
      </c>
      <c r="D31" s="45"/>
      <c r="E31" s="56">
        <f>SUM(E26:E30)</f>
        <v>26300</v>
      </c>
    </row>
    <row r="32" spans="1:5" ht="15" thickTop="1">
      <c r="B32" t="s">
        <v>141</v>
      </c>
    </row>
    <row r="34" spans="2:5">
      <c r="B34" s="96" t="s">
        <v>142</v>
      </c>
      <c r="C34" s="96"/>
      <c r="D34" s="96"/>
      <c r="E34" s="96"/>
    </row>
    <row r="35" spans="2:5">
      <c r="B35" t="s">
        <v>123</v>
      </c>
      <c r="E35" s="1" t="s">
        <v>143</v>
      </c>
    </row>
    <row r="36" spans="2:5">
      <c r="B36" t="s">
        <v>144</v>
      </c>
      <c r="E36" s="2">
        <f>75000+112000+96000+70000+150000</f>
        <v>503000</v>
      </c>
    </row>
    <row r="37" spans="2:5">
      <c r="B37" t="s">
        <v>75</v>
      </c>
      <c r="E37" s="2" t="s">
        <v>145</v>
      </c>
    </row>
    <row r="38" spans="2:5">
      <c r="B38" t="s">
        <v>150</v>
      </c>
      <c r="E38" s="2">
        <f>503000/50000</f>
        <v>10.06</v>
      </c>
    </row>
    <row r="39" spans="2:5" ht="15" thickBot="1">
      <c r="B39" s="45" t="s">
        <v>151</v>
      </c>
      <c r="C39" s="45"/>
      <c r="D39" s="45"/>
      <c r="E39" s="57" t="s">
        <v>149</v>
      </c>
    </row>
    <row r="40" spans="2:5" ht="15" thickTop="1"/>
  </sheetData>
  <mergeCells count="4">
    <mergeCell ref="B2:E2"/>
    <mergeCell ref="B12:E12"/>
    <mergeCell ref="B24:E24"/>
    <mergeCell ref="B34:E3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51"/>
  <sheetViews>
    <sheetView topLeftCell="A21" zoomScale="180" zoomScaleNormal="180" workbookViewId="0">
      <selection activeCell="B45" sqref="B45"/>
    </sheetView>
  </sheetViews>
  <sheetFormatPr defaultRowHeight="14.45"/>
  <cols>
    <col min="2" max="2" width="34.140625" customWidth="1"/>
    <col min="3" max="3" width="10.7109375" bestFit="1" customWidth="1"/>
    <col min="4" max="4" width="11.5703125" customWidth="1"/>
    <col min="5" max="5" width="10.42578125" bestFit="1" customWidth="1"/>
    <col min="6" max="6" width="10.5703125" bestFit="1" customWidth="1"/>
    <col min="7" max="7" width="15" customWidth="1"/>
  </cols>
  <sheetData>
    <row r="1" spans="2:7">
      <c r="B1" s="95" t="s">
        <v>152</v>
      </c>
      <c r="C1" s="95"/>
      <c r="D1" s="95"/>
      <c r="E1" s="95"/>
      <c r="F1" s="95"/>
    </row>
    <row r="2" spans="2:7">
      <c r="B2" t="s">
        <v>123</v>
      </c>
      <c r="C2" s="1" t="s">
        <v>24</v>
      </c>
      <c r="D2" s="1" t="s">
        <v>25</v>
      </c>
      <c r="E2" s="1" t="s">
        <v>26</v>
      </c>
      <c r="F2" s="1" t="s">
        <v>42</v>
      </c>
    </row>
    <row r="3" spans="2:7">
      <c r="B3" t="s">
        <v>153</v>
      </c>
      <c r="C3">
        <v>180</v>
      </c>
      <c r="D3">
        <v>175</v>
      </c>
      <c r="E3">
        <v>130</v>
      </c>
      <c r="F3">
        <v>180</v>
      </c>
    </row>
    <row r="4" spans="2:7">
      <c r="B4" t="s">
        <v>154</v>
      </c>
      <c r="C4" s="27">
        <v>5</v>
      </c>
      <c r="D4" s="27">
        <v>5</v>
      </c>
      <c r="E4" s="27">
        <v>5</v>
      </c>
      <c r="F4" s="27">
        <v>5</v>
      </c>
    </row>
    <row r="5" spans="2:7">
      <c r="B5" t="s">
        <v>155</v>
      </c>
      <c r="C5">
        <f>C3-C4</f>
        <v>175</v>
      </c>
      <c r="D5">
        <f t="shared" ref="D5:F5" si="0">D3-D4</f>
        <v>170</v>
      </c>
      <c r="E5">
        <f t="shared" si="0"/>
        <v>125</v>
      </c>
      <c r="F5">
        <f t="shared" si="0"/>
        <v>175</v>
      </c>
    </row>
    <row r="6" spans="2:7">
      <c r="B6" t="s">
        <v>156</v>
      </c>
    </row>
    <row r="7" spans="2:7" ht="15" thickBot="1">
      <c r="B7" t="s">
        <v>157</v>
      </c>
      <c r="C7" s="54">
        <f>C5*0.2</f>
        <v>35</v>
      </c>
      <c r="D7" s="54">
        <f t="shared" ref="D7:F7" si="1">D5*0.2</f>
        <v>34</v>
      </c>
      <c r="E7" s="54">
        <f t="shared" si="1"/>
        <v>25</v>
      </c>
      <c r="F7" s="54">
        <f t="shared" si="1"/>
        <v>35</v>
      </c>
    </row>
    <row r="8" spans="2:7" ht="15" thickBot="1">
      <c r="B8" s="29" t="s">
        <v>158</v>
      </c>
      <c r="C8" s="30">
        <f>C5-C7</f>
        <v>140</v>
      </c>
      <c r="D8" s="30">
        <f t="shared" ref="D8:F8" si="2">D5-D7</f>
        <v>136</v>
      </c>
      <c r="E8" s="30">
        <f t="shared" si="2"/>
        <v>100</v>
      </c>
      <c r="F8" s="31">
        <f t="shared" si="2"/>
        <v>140</v>
      </c>
    </row>
    <row r="10" spans="2:7">
      <c r="B10" s="95" t="s">
        <v>159</v>
      </c>
      <c r="C10" s="95"/>
      <c r="D10" s="95"/>
      <c r="E10" s="95"/>
      <c r="F10" s="95"/>
      <c r="G10" s="95"/>
    </row>
    <row r="11" spans="2:7">
      <c r="B11" s="7" t="s">
        <v>91</v>
      </c>
      <c r="C11" s="22" t="s">
        <v>24</v>
      </c>
      <c r="D11" s="22" t="s">
        <v>25</v>
      </c>
      <c r="E11" s="22" t="s">
        <v>26</v>
      </c>
      <c r="F11" s="22" t="s">
        <v>42</v>
      </c>
      <c r="G11" s="22" t="s">
        <v>27</v>
      </c>
    </row>
    <row r="12" spans="2:7">
      <c r="B12" s="4" t="s">
        <v>160</v>
      </c>
      <c r="C12" s="4" t="s">
        <v>118</v>
      </c>
      <c r="D12" s="4" t="s">
        <v>161</v>
      </c>
      <c r="E12" s="4" t="s">
        <v>162</v>
      </c>
      <c r="F12" s="4" t="s">
        <v>118</v>
      </c>
      <c r="G12" s="32"/>
    </row>
    <row r="13" spans="2:7">
      <c r="B13" s="4" t="s">
        <v>163</v>
      </c>
      <c r="C13" s="4" t="s">
        <v>164</v>
      </c>
      <c r="D13" s="4" t="s">
        <v>165</v>
      </c>
      <c r="E13" s="4" t="s">
        <v>166</v>
      </c>
      <c r="F13" s="4" t="s">
        <v>165</v>
      </c>
      <c r="G13" s="32"/>
    </row>
    <row r="14" spans="2:7">
      <c r="B14" s="4" t="s">
        <v>167</v>
      </c>
      <c r="C14" s="4" t="s">
        <v>168</v>
      </c>
      <c r="D14" s="4" t="s">
        <v>169</v>
      </c>
      <c r="E14" s="4" t="s">
        <v>170</v>
      </c>
      <c r="F14" s="4" t="s">
        <v>171</v>
      </c>
      <c r="G14" s="32" t="s">
        <v>172</v>
      </c>
    </row>
    <row r="15" spans="2:7">
      <c r="B15" s="4" t="s">
        <v>173</v>
      </c>
      <c r="C15" s="4" t="s">
        <v>174</v>
      </c>
      <c r="D15" s="4" t="s">
        <v>174</v>
      </c>
      <c r="E15" s="4" t="s">
        <v>174</v>
      </c>
      <c r="F15" s="4" t="s">
        <v>174</v>
      </c>
      <c r="G15" s="32"/>
    </row>
    <row r="16" spans="2:7">
      <c r="B16" s="4" t="s">
        <v>175</v>
      </c>
      <c r="C16" s="4" t="s">
        <v>176</v>
      </c>
      <c r="D16" s="4" t="s">
        <v>177</v>
      </c>
      <c r="E16" s="4" t="s">
        <v>178</v>
      </c>
      <c r="F16" s="4" t="s">
        <v>176</v>
      </c>
      <c r="G16" s="32" t="s">
        <v>179</v>
      </c>
    </row>
    <row r="17" spans="2:7">
      <c r="B17" s="4" t="s">
        <v>180</v>
      </c>
      <c r="C17" s="4">
        <v>100</v>
      </c>
      <c r="D17" s="4">
        <v>100</v>
      </c>
      <c r="E17" s="4">
        <v>100</v>
      </c>
      <c r="F17" s="4">
        <v>100</v>
      </c>
      <c r="G17" s="32">
        <f>SUM(C17:F17)</f>
        <v>400</v>
      </c>
    </row>
    <row r="18" spans="2:7">
      <c r="B18" s="4" t="s">
        <v>181</v>
      </c>
      <c r="C18" s="4" t="s">
        <v>182</v>
      </c>
      <c r="D18" s="4" t="s">
        <v>182</v>
      </c>
      <c r="E18" s="4" t="s">
        <v>182</v>
      </c>
      <c r="F18" s="4" t="s">
        <v>182</v>
      </c>
      <c r="G18" s="32"/>
    </row>
    <row r="19" spans="2:7">
      <c r="B19" s="4" t="s">
        <v>183</v>
      </c>
      <c r="C19" s="4" t="s">
        <v>184</v>
      </c>
      <c r="D19" s="4" t="s">
        <v>185</v>
      </c>
      <c r="E19" s="4" t="s">
        <v>186</v>
      </c>
      <c r="F19" s="4" t="s">
        <v>184</v>
      </c>
      <c r="G19" s="32" t="s">
        <v>187</v>
      </c>
    </row>
    <row r="21" spans="2:7">
      <c r="B21" s="93" t="s">
        <v>0</v>
      </c>
      <c r="C21" s="93"/>
      <c r="D21" s="93"/>
      <c r="E21" s="93"/>
      <c r="F21" s="93"/>
      <c r="G21" s="93"/>
    </row>
    <row r="22" spans="2:7" ht="43.15">
      <c r="B22" s="7" t="s">
        <v>1</v>
      </c>
      <c r="C22" s="8" t="s">
        <v>2</v>
      </c>
      <c r="D22" s="9" t="s">
        <v>3</v>
      </c>
      <c r="E22" s="9" t="s">
        <v>4</v>
      </c>
      <c r="F22" s="92" t="s">
        <v>5</v>
      </c>
      <c r="G22" s="92"/>
    </row>
    <row r="23" spans="2:7" ht="28.9">
      <c r="B23" s="4" t="s">
        <v>188</v>
      </c>
      <c r="C23" s="6">
        <v>52130</v>
      </c>
      <c r="D23" s="5" t="s">
        <v>75</v>
      </c>
      <c r="E23" s="4">
        <v>6500</v>
      </c>
      <c r="F23" s="33">
        <f>C23/E23</f>
        <v>8.02</v>
      </c>
      <c r="G23" s="5" t="s">
        <v>189</v>
      </c>
    </row>
    <row r="24" spans="2:7" ht="28.9">
      <c r="B24" s="4" t="s">
        <v>190</v>
      </c>
      <c r="C24" s="6">
        <v>26250</v>
      </c>
      <c r="D24" s="5" t="s">
        <v>191</v>
      </c>
      <c r="E24" s="4">
        <v>105</v>
      </c>
      <c r="F24" s="33">
        <f t="shared" ref="F24:F27" si="3">C24/E24</f>
        <v>250</v>
      </c>
      <c r="G24" s="5" t="s">
        <v>13</v>
      </c>
    </row>
    <row r="25" spans="2:7">
      <c r="B25" s="4" t="s">
        <v>6</v>
      </c>
      <c r="C25" s="6">
        <v>18000</v>
      </c>
      <c r="D25" s="4" t="s">
        <v>192</v>
      </c>
      <c r="E25" s="4">
        <v>400</v>
      </c>
      <c r="F25" s="33">
        <f t="shared" si="3"/>
        <v>45</v>
      </c>
      <c r="G25" s="4" t="s">
        <v>9</v>
      </c>
    </row>
    <row r="26" spans="2:7" ht="28.9">
      <c r="B26" s="4" t="s">
        <v>10</v>
      </c>
      <c r="C26" s="6">
        <v>10500</v>
      </c>
      <c r="D26" s="5" t="s">
        <v>191</v>
      </c>
      <c r="E26" s="4">
        <v>105</v>
      </c>
      <c r="F26" s="33">
        <f t="shared" si="3"/>
        <v>100</v>
      </c>
      <c r="G26" s="5" t="s">
        <v>13</v>
      </c>
    </row>
    <row r="27" spans="2:7" ht="28.9">
      <c r="B27" s="4" t="s">
        <v>133</v>
      </c>
      <c r="C27" s="13">
        <v>23100</v>
      </c>
      <c r="D27" s="5" t="s">
        <v>193</v>
      </c>
      <c r="E27" s="4">
        <v>210</v>
      </c>
      <c r="F27" s="33">
        <f t="shared" si="3"/>
        <v>110</v>
      </c>
      <c r="G27" s="4" t="s">
        <v>17</v>
      </c>
    </row>
    <row r="29" spans="2:7">
      <c r="B29" s="95" t="s">
        <v>194</v>
      </c>
      <c r="C29" s="95"/>
      <c r="D29" s="95"/>
      <c r="E29" s="95"/>
      <c r="F29" s="95"/>
      <c r="G29" s="95"/>
    </row>
    <row r="30" spans="2:7">
      <c r="B30" s="28" t="s">
        <v>195</v>
      </c>
      <c r="C30" s="34" t="s">
        <v>24</v>
      </c>
      <c r="D30" s="34" t="s">
        <v>25</v>
      </c>
      <c r="E30" s="34" t="s">
        <v>26</v>
      </c>
      <c r="F30" s="34" t="s">
        <v>42</v>
      </c>
      <c r="G30" s="34" t="s">
        <v>43</v>
      </c>
    </row>
    <row r="31" spans="2:7">
      <c r="B31" s="28" t="s">
        <v>196</v>
      </c>
      <c r="C31" s="7" t="s">
        <v>118</v>
      </c>
      <c r="D31" s="7" t="s">
        <v>161</v>
      </c>
      <c r="E31" s="7" t="s">
        <v>162</v>
      </c>
      <c r="F31" s="7" t="s">
        <v>118</v>
      </c>
    </row>
    <row r="33" spans="2:7">
      <c r="B33" t="s">
        <v>197</v>
      </c>
      <c r="C33" s="2" t="s">
        <v>198</v>
      </c>
      <c r="D33" s="2" t="s">
        <v>198</v>
      </c>
      <c r="E33" s="2" t="s">
        <v>198</v>
      </c>
      <c r="F33" s="2" t="s">
        <v>198</v>
      </c>
      <c r="G33" s="2" t="s">
        <v>198</v>
      </c>
    </row>
    <row r="34" spans="2:7">
      <c r="B34" s="4" t="s">
        <v>199</v>
      </c>
      <c r="C34" s="13">
        <v>19248</v>
      </c>
      <c r="D34" s="13">
        <v>12030</v>
      </c>
      <c r="E34" s="13">
        <v>6416</v>
      </c>
      <c r="F34" s="13">
        <v>14436</v>
      </c>
      <c r="G34" s="13">
        <f>SUM(C34:F34)</f>
        <v>52130</v>
      </c>
    </row>
    <row r="35" spans="2:7">
      <c r="B35" s="4" t="s">
        <v>200</v>
      </c>
      <c r="C35" s="13">
        <v>7500</v>
      </c>
      <c r="D35" s="13">
        <v>6250</v>
      </c>
      <c r="E35" s="13">
        <v>5000</v>
      </c>
      <c r="F35" s="13">
        <v>7500</v>
      </c>
      <c r="G35" s="13">
        <f t="shared" ref="G35:G38" si="4">SUM(C35:F35)</f>
        <v>26250</v>
      </c>
    </row>
    <row r="36" spans="2:7">
      <c r="B36" s="4" t="s">
        <v>201</v>
      </c>
      <c r="C36" s="13">
        <v>4500</v>
      </c>
      <c r="D36" s="13">
        <v>4500</v>
      </c>
      <c r="E36" s="13">
        <v>4500</v>
      </c>
      <c r="F36" s="13">
        <v>4500</v>
      </c>
      <c r="G36" s="13">
        <f t="shared" si="4"/>
        <v>18000</v>
      </c>
    </row>
    <row r="37" spans="2:7">
      <c r="B37" s="4" t="s">
        <v>202</v>
      </c>
      <c r="C37" s="13">
        <v>3000</v>
      </c>
      <c r="D37" s="13">
        <v>2500</v>
      </c>
      <c r="E37" s="13">
        <v>2000</v>
      </c>
      <c r="F37" s="13">
        <v>3000</v>
      </c>
      <c r="G37" s="13">
        <f t="shared" si="4"/>
        <v>10500</v>
      </c>
    </row>
    <row r="38" spans="2:7">
      <c r="B38" s="4" t="s">
        <v>203</v>
      </c>
      <c r="C38" s="13">
        <v>6600</v>
      </c>
      <c r="D38" s="13">
        <v>5500</v>
      </c>
      <c r="E38" s="13">
        <v>4400</v>
      </c>
      <c r="F38" s="13">
        <v>6600</v>
      </c>
      <c r="G38" s="13">
        <f t="shared" si="4"/>
        <v>23100</v>
      </c>
    </row>
    <row r="40" spans="2:7">
      <c r="B40" s="2" t="s">
        <v>204</v>
      </c>
      <c r="C40" s="3">
        <f>SUM(C34:C39)</f>
        <v>40848</v>
      </c>
      <c r="D40" s="3">
        <f>SUM(D34:D39)</f>
        <v>30780</v>
      </c>
      <c r="E40" s="3">
        <f>SUM(E34:E39)</f>
        <v>22316</v>
      </c>
      <c r="F40" s="3">
        <f>SUM(F34:F39)</f>
        <v>36036</v>
      </c>
    </row>
    <row r="41" spans="2:7">
      <c r="B41" s="28" t="s">
        <v>205</v>
      </c>
      <c r="C41" s="35">
        <f>C40/600</f>
        <v>68.08</v>
      </c>
      <c r="D41" s="35">
        <f>D40/500</f>
        <v>61.56</v>
      </c>
      <c r="E41" s="35">
        <f>E40/400</f>
        <v>55.79</v>
      </c>
      <c r="F41" s="35">
        <f>F40/600</f>
        <v>60.06</v>
      </c>
    </row>
    <row r="43" spans="2:7">
      <c r="B43" t="s">
        <v>206</v>
      </c>
    </row>
    <row r="44" spans="2:7">
      <c r="B44" t="s">
        <v>207</v>
      </c>
      <c r="C44" s="10">
        <v>40</v>
      </c>
      <c r="D44" s="10">
        <v>50</v>
      </c>
      <c r="E44" s="10">
        <v>30</v>
      </c>
      <c r="F44" s="10">
        <v>60</v>
      </c>
    </row>
    <row r="45" spans="2:7">
      <c r="B45" t="s">
        <v>208</v>
      </c>
      <c r="C45" s="10">
        <v>28</v>
      </c>
      <c r="D45" s="10">
        <v>21</v>
      </c>
      <c r="E45" s="10">
        <v>14</v>
      </c>
      <c r="F45" s="10">
        <v>21</v>
      </c>
    </row>
    <row r="46" spans="2:7">
      <c r="B46" t="s">
        <v>209</v>
      </c>
      <c r="C46" s="10">
        <f>C41</f>
        <v>68.08</v>
      </c>
      <c r="D46" s="10">
        <f t="shared" ref="D46:F46" si="5">D41</f>
        <v>61.56</v>
      </c>
      <c r="E46" s="10">
        <f t="shared" si="5"/>
        <v>55.79</v>
      </c>
      <c r="F46" s="10">
        <f t="shared" si="5"/>
        <v>60.06</v>
      </c>
    </row>
    <row r="47" spans="2:7">
      <c r="B47" s="36" t="s">
        <v>210</v>
      </c>
      <c r="C47" s="35">
        <f>SUM(C44:C46)</f>
        <v>136.07999999999998</v>
      </c>
      <c r="D47" s="35">
        <f>SUM(D44:D46)</f>
        <v>132.56</v>
      </c>
      <c r="E47" s="35">
        <f>SUM(E44:E46)</f>
        <v>99.789999999999992</v>
      </c>
      <c r="F47" s="35">
        <f>SUM(F44:F46)</f>
        <v>141.06</v>
      </c>
    </row>
    <row r="49" spans="2:6">
      <c r="B49" t="s">
        <v>211</v>
      </c>
      <c r="C49" s="10">
        <f>C8</f>
        <v>140</v>
      </c>
      <c r="D49" s="10">
        <f t="shared" ref="D49:F49" si="6">D8</f>
        <v>136</v>
      </c>
      <c r="E49" s="10">
        <f t="shared" si="6"/>
        <v>100</v>
      </c>
      <c r="F49" s="10">
        <f t="shared" si="6"/>
        <v>140</v>
      </c>
    </row>
    <row r="51" spans="2:6">
      <c r="B51" t="s">
        <v>212</v>
      </c>
      <c r="C51" t="s">
        <v>213</v>
      </c>
      <c r="D51" t="s">
        <v>213</v>
      </c>
      <c r="E51" t="s">
        <v>213</v>
      </c>
      <c r="F51" t="s">
        <v>214</v>
      </c>
    </row>
  </sheetData>
  <mergeCells count="5">
    <mergeCell ref="B1:F1"/>
    <mergeCell ref="B10:G10"/>
    <mergeCell ref="B21:G21"/>
    <mergeCell ref="F22:G22"/>
    <mergeCell ref="B29:G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topLeftCell="A22" zoomScale="220" zoomScaleNormal="220" workbookViewId="0">
      <selection activeCell="B27" sqref="B27"/>
    </sheetView>
  </sheetViews>
  <sheetFormatPr defaultRowHeight="14.45"/>
  <cols>
    <col min="1" max="1" width="48.140625" customWidth="1"/>
    <col min="2" max="2" width="12.7109375" customWidth="1"/>
    <col min="3" max="3" width="10.85546875" customWidth="1"/>
    <col min="4" max="4" width="12.7109375" customWidth="1"/>
    <col min="6" max="6" width="49.140625" customWidth="1"/>
  </cols>
  <sheetData>
    <row r="1" spans="1:4">
      <c r="A1" s="96" t="s">
        <v>215</v>
      </c>
      <c r="B1" s="96"/>
      <c r="C1" s="96"/>
      <c r="D1" s="96"/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220</v>
      </c>
      <c r="B3" t="s">
        <v>221</v>
      </c>
      <c r="C3" t="s">
        <v>222</v>
      </c>
      <c r="D3" t="s">
        <v>223</v>
      </c>
    </row>
    <row r="4" spans="1:4">
      <c r="D4" t="s">
        <v>224</v>
      </c>
    </row>
    <row r="5" spans="1:4">
      <c r="A5" t="s">
        <v>225</v>
      </c>
    </row>
    <row r="6" spans="1:4">
      <c r="B6" t="s">
        <v>226</v>
      </c>
    </row>
    <row r="8" spans="1:4">
      <c r="A8" s="28" t="s">
        <v>227</v>
      </c>
    </row>
    <row r="9" spans="1:4">
      <c r="A9" s="62" t="s">
        <v>228</v>
      </c>
      <c r="B9" s="2" t="s">
        <v>229</v>
      </c>
    </row>
    <row r="10" spans="1:4">
      <c r="A10" t="s">
        <v>230</v>
      </c>
      <c r="B10">
        <v>100</v>
      </c>
    </row>
    <row r="11" spans="1:4">
      <c r="A11" t="s">
        <v>231</v>
      </c>
      <c r="B11" s="27">
        <f>B10*25%</f>
        <v>25</v>
      </c>
    </row>
    <row r="12" spans="1:4">
      <c r="A12" t="s">
        <v>232</v>
      </c>
      <c r="B12">
        <f>B10-B11</f>
        <v>75</v>
      </c>
    </row>
    <row r="13" spans="1:4">
      <c r="A13" s="54" t="s">
        <v>233</v>
      </c>
      <c r="B13" s="54">
        <f>B12*0.4</f>
        <v>30</v>
      </c>
    </row>
    <row r="14" spans="1:4">
      <c r="A14" t="s">
        <v>234</v>
      </c>
      <c r="B14">
        <f>B12-B13</f>
        <v>45</v>
      </c>
    </row>
    <row r="15" spans="1:4">
      <c r="A15" t="s">
        <v>235</v>
      </c>
      <c r="B15" s="11">
        <v>20000</v>
      </c>
      <c r="C15" t="s">
        <v>236</v>
      </c>
    </row>
    <row r="16" spans="1:4">
      <c r="A16" s="63" t="s">
        <v>237</v>
      </c>
      <c r="B16" s="67">
        <f>B14*B15</f>
        <v>900000</v>
      </c>
    </row>
    <row r="18" spans="1:2">
      <c r="A18" s="87" t="s">
        <v>238</v>
      </c>
      <c r="B18" s="34"/>
    </row>
    <row r="19" spans="1:2">
      <c r="A19" t="s">
        <v>239</v>
      </c>
      <c r="B19" s="11">
        <f>B16</f>
        <v>900000</v>
      </c>
    </row>
    <row r="20" spans="1:2">
      <c r="A20" t="s">
        <v>240</v>
      </c>
      <c r="B20" s="11">
        <f>80000*30</f>
        <v>2400000</v>
      </c>
    </row>
    <row r="21" spans="1:2">
      <c r="A21" t="s">
        <v>241</v>
      </c>
      <c r="B21" s="11">
        <f>SUM(B19:B20)</f>
        <v>3300000</v>
      </c>
    </row>
    <row r="22" spans="1:2">
      <c r="A22" t="s">
        <v>242</v>
      </c>
      <c r="B22" s="11">
        <f>37.5*80000</f>
        <v>3000000</v>
      </c>
    </row>
    <row r="23" spans="1:2">
      <c r="A23" s="88" t="s">
        <v>243</v>
      </c>
      <c r="B23" s="89">
        <f>B21-B22</f>
        <v>300000</v>
      </c>
    </row>
    <row r="25" spans="1:2">
      <c r="A25" s="63" t="s">
        <v>244</v>
      </c>
    </row>
    <row r="26" spans="1:2">
      <c r="A26" t="s">
        <v>245</v>
      </c>
    </row>
    <row r="27" spans="1:2">
      <c r="A27" t="s">
        <v>246</v>
      </c>
      <c r="B27" s="11">
        <f>12.5*80000</f>
        <v>1000000</v>
      </c>
    </row>
    <row r="28" spans="1:2">
      <c r="A28" t="s">
        <v>247</v>
      </c>
    </row>
    <row r="29" spans="1:2">
      <c r="A29" t="s">
        <v>248</v>
      </c>
      <c r="B29" t="s">
        <v>249</v>
      </c>
    </row>
    <row r="30" spans="1:2">
      <c r="B30" t="s">
        <v>250</v>
      </c>
    </row>
    <row r="31" spans="1:2">
      <c r="A31" s="2" t="s">
        <v>198</v>
      </c>
      <c r="B31" s="11">
        <f>B27/0.16</f>
        <v>6250000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6"/>
  <sheetViews>
    <sheetView topLeftCell="A13" zoomScale="180" zoomScaleNormal="180" workbookViewId="0">
      <selection activeCell="C25" sqref="C25"/>
    </sheetView>
  </sheetViews>
  <sheetFormatPr defaultRowHeight="14.45"/>
  <cols>
    <col min="1" max="1" width="4.42578125" customWidth="1"/>
    <col min="2" max="2" width="48.28515625" customWidth="1"/>
    <col min="3" max="3" width="14.28515625" bestFit="1" customWidth="1"/>
    <col min="4" max="4" width="9.5703125" bestFit="1" customWidth="1"/>
    <col min="5" max="5" width="12.140625" customWidth="1"/>
  </cols>
  <sheetData>
    <row r="2" spans="1:5">
      <c r="A2">
        <v>1</v>
      </c>
      <c r="B2" t="s">
        <v>251</v>
      </c>
      <c r="C2" s="2" t="s">
        <v>198</v>
      </c>
    </row>
    <row r="3" spans="1:5">
      <c r="B3" t="s">
        <v>252</v>
      </c>
      <c r="C3" s="11">
        <f>16000*800</f>
        <v>12800000</v>
      </c>
      <c r="E3" s="51"/>
    </row>
    <row r="4" spans="1:5">
      <c r="B4" t="s">
        <v>253</v>
      </c>
      <c r="C4" s="11">
        <v>3520000</v>
      </c>
      <c r="E4" s="51"/>
    </row>
    <row r="5" spans="1:5">
      <c r="B5" s="54" t="s">
        <v>254</v>
      </c>
      <c r="C5" s="64">
        <f>6000000*25%</f>
        <v>1500000</v>
      </c>
      <c r="E5" s="51"/>
    </row>
    <row r="6" spans="1:5">
      <c r="B6" s="2" t="s">
        <v>255</v>
      </c>
      <c r="C6" s="11">
        <f>SUM(C3:C5)</f>
        <v>17820000</v>
      </c>
      <c r="E6" s="51"/>
    </row>
    <row r="7" spans="1:5">
      <c r="B7" t="s">
        <v>256</v>
      </c>
      <c r="C7" s="11">
        <v>16000</v>
      </c>
      <c r="E7" s="51"/>
    </row>
    <row r="8" spans="1:5">
      <c r="B8" s="28" t="s">
        <v>257</v>
      </c>
      <c r="C8" s="35">
        <f>C6/C7</f>
        <v>1113.75</v>
      </c>
      <c r="E8" s="35"/>
    </row>
    <row r="10" spans="1:5">
      <c r="A10">
        <v>2</v>
      </c>
      <c r="B10" s="90" t="s">
        <v>258</v>
      </c>
    </row>
    <row r="11" spans="1:5">
      <c r="B11" t="s">
        <v>259</v>
      </c>
      <c r="C11" s="65">
        <f>C8*0.9</f>
        <v>1002.375</v>
      </c>
      <c r="D11" s="41"/>
      <c r="E11" s="41"/>
    </row>
    <row r="12" spans="1:5">
      <c r="B12" t="s">
        <v>260</v>
      </c>
      <c r="C12" s="11">
        <f>C7*1.1</f>
        <v>17600</v>
      </c>
      <c r="E12" s="52"/>
    </row>
    <row r="14" spans="1:5">
      <c r="B14" s="28" t="s">
        <v>261</v>
      </c>
      <c r="C14" s="47">
        <f>C5</f>
        <v>1500000</v>
      </c>
    </row>
    <row r="16" spans="1:5">
      <c r="B16" s="28" t="s">
        <v>262</v>
      </c>
    </row>
    <row r="17" spans="2:5" ht="15" thickBot="1">
      <c r="B17" s="45" t="s">
        <v>263</v>
      </c>
      <c r="C17" s="46">
        <f>17600*C11</f>
        <v>17641800</v>
      </c>
      <c r="E17" s="3"/>
    </row>
    <row r="18" spans="2:5" ht="15" thickTop="1">
      <c r="B18" t="s">
        <v>264</v>
      </c>
      <c r="C18" s="11">
        <f>17600*800</f>
        <v>14080000</v>
      </c>
      <c r="E18" s="51"/>
    </row>
    <row r="19" spans="2:5">
      <c r="B19" t="s">
        <v>265</v>
      </c>
      <c r="C19" s="11">
        <v>3520000</v>
      </c>
      <c r="E19" s="51"/>
    </row>
    <row r="20" spans="2:5" ht="15" thickBot="1">
      <c r="B20" s="45" t="s">
        <v>266</v>
      </c>
      <c r="C20" s="46">
        <f>SUM(C18:C19)</f>
        <v>17600000</v>
      </c>
      <c r="E20" s="3"/>
    </row>
    <row r="21" spans="2:5" ht="15" thickTop="1">
      <c r="B21" s="28" t="s">
        <v>267</v>
      </c>
      <c r="C21" s="47">
        <f>C17-C20</f>
        <v>41800</v>
      </c>
      <c r="E21" s="47"/>
    </row>
    <row r="23" spans="2:5">
      <c r="B23" s="28" t="s">
        <v>268</v>
      </c>
      <c r="C23" s="47">
        <f>C14-C21</f>
        <v>1458200</v>
      </c>
      <c r="E23" s="47"/>
    </row>
    <row r="24" spans="2:5">
      <c r="B24" s="28" t="s">
        <v>269</v>
      </c>
      <c r="C24" s="28"/>
      <c r="E24" s="28"/>
    </row>
    <row r="26" spans="2:5">
      <c r="C26" s="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topLeftCell="A33" zoomScale="170" zoomScaleNormal="170" workbookViewId="0">
      <selection activeCell="B41" sqref="B41"/>
    </sheetView>
  </sheetViews>
  <sheetFormatPr defaultRowHeight="14.45"/>
  <cols>
    <col min="1" max="1" width="8.28515625" customWidth="1"/>
    <col min="2" max="2" width="35.28515625" bestFit="1" customWidth="1"/>
    <col min="3" max="3" width="13.42578125" bestFit="1" customWidth="1"/>
  </cols>
  <sheetData>
    <row r="1" spans="1:5">
      <c r="A1">
        <v>1</v>
      </c>
      <c r="B1" t="s">
        <v>270</v>
      </c>
      <c r="C1" s="11">
        <v>1800000</v>
      </c>
    </row>
    <row r="2" spans="1:5">
      <c r="B2" t="s">
        <v>271</v>
      </c>
      <c r="C2" s="11">
        <f>C1*0.2</f>
        <v>360000</v>
      </c>
    </row>
    <row r="3" spans="1:5">
      <c r="B3" t="s">
        <v>272</v>
      </c>
      <c r="C3" s="11">
        <v>15000</v>
      </c>
    </row>
    <row r="4" spans="1:5">
      <c r="B4" t="s">
        <v>273</v>
      </c>
      <c r="C4" s="11">
        <f>C2/C3</f>
        <v>24</v>
      </c>
    </row>
    <row r="6" spans="1:5">
      <c r="B6" t="s">
        <v>274</v>
      </c>
      <c r="C6" s="11">
        <v>200</v>
      </c>
    </row>
    <row r="7" spans="1:5">
      <c r="B7" t="s">
        <v>275</v>
      </c>
      <c r="C7" s="11">
        <f>C4</f>
        <v>24</v>
      </c>
    </row>
    <row r="8" spans="1:5">
      <c r="B8" s="28" t="s">
        <v>276</v>
      </c>
      <c r="C8" s="37">
        <f>SUM(C6:C7)</f>
        <v>224</v>
      </c>
    </row>
    <row r="10" spans="1:5">
      <c r="B10" s="28" t="s">
        <v>277</v>
      </c>
      <c r="C10" s="44">
        <f>C7/C6*100%</f>
        <v>0.12</v>
      </c>
    </row>
    <row r="12" spans="1:5">
      <c r="A12">
        <v>2</v>
      </c>
      <c r="B12" s="28" t="s">
        <v>278</v>
      </c>
      <c r="C12" t="s">
        <v>279</v>
      </c>
    </row>
    <row r="13" spans="1:5">
      <c r="B13" t="s">
        <v>280</v>
      </c>
      <c r="C13" t="s">
        <v>281</v>
      </c>
    </row>
    <row r="14" spans="1:5">
      <c r="B14" s="28" t="s">
        <v>282</v>
      </c>
      <c r="C14">
        <f>C8</f>
        <v>224</v>
      </c>
      <c r="E14" t="s">
        <v>283</v>
      </c>
    </row>
    <row r="15" spans="1:5">
      <c r="E15" t="s">
        <v>284</v>
      </c>
    </row>
    <row r="16" spans="1:5">
      <c r="B16" s="28" t="s">
        <v>285</v>
      </c>
      <c r="E16" t="s">
        <v>286</v>
      </c>
    </row>
    <row r="17" spans="1:5">
      <c r="B17" t="s">
        <v>287</v>
      </c>
      <c r="C17" t="s">
        <v>288</v>
      </c>
      <c r="E17" t="s">
        <v>289</v>
      </c>
    </row>
    <row r="19" spans="1:5">
      <c r="A19">
        <v>3</v>
      </c>
      <c r="B19" t="s">
        <v>290</v>
      </c>
    </row>
    <row r="20" spans="1:5">
      <c r="B20" s="66" t="s">
        <v>291</v>
      </c>
    </row>
    <row r="21" spans="1:5">
      <c r="B21" t="s">
        <v>292</v>
      </c>
      <c r="C21" t="s">
        <v>293</v>
      </c>
    </row>
    <row r="22" spans="1:5">
      <c r="B22" t="s">
        <v>272</v>
      </c>
      <c r="C22" s="11">
        <v>15000</v>
      </c>
    </row>
    <row r="23" spans="1:5">
      <c r="B23" t="s">
        <v>294</v>
      </c>
      <c r="C23" s="11">
        <f>C22*64</f>
        <v>960000</v>
      </c>
    </row>
    <row r="25" spans="1:5">
      <c r="B25" s="66" t="s">
        <v>262</v>
      </c>
    </row>
    <row r="26" spans="1:5">
      <c r="B26" t="s">
        <v>295</v>
      </c>
      <c r="C26" t="s">
        <v>296</v>
      </c>
    </row>
    <row r="27" spans="1:5">
      <c r="B27" t="s">
        <v>272</v>
      </c>
      <c r="C27" s="11">
        <v>13500</v>
      </c>
    </row>
    <row r="28" spans="1:5">
      <c r="B28" t="s">
        <v>294</v>
      </c>
      <c r="C28" s="11">
        <f>C27*70</f>
        <v>945000</v>
      </c>
    </row>
    <row r="30" spans="1:5">
      <c r="B30" t="s">
        <v>297</v>
      </c>
    </row>
    <row r="31" spans="1:5">
      <c r="B31" t="s">
        <v>298</v>
      </c>
      <c r="C31" s="3">
        <f>C23-C28</f>
        <v>15000</v>
      </c>
    </row>
    <row r="33" spans="1:3">
      <c r="B33" s="63" t="s">
        <v>299</v>
      </c>
      <c r="C33" s="63"/>
    </row>
    <row r="35" spans="1:3">
      <c r="A35">
        <v>4</v>
      </c>
      <c r="B35" t="s">
        <v>300</v>
      </c>
      <c r="C35" s="11">
        <v>1650000</v>
      </c>
    </row>
    <row r="36" spans="1:3">
      <c r="B36" t="s">
        <v>301</v>
      </c>
      <c r="C36" s="11">
        <f>C35*20%</f>
        <v>330000</v>
      </c>
    </row>
    <row r="37" spans="1:3">
      <c r="B37" t="s">
        <v>272</v>
      </c>
      <c r="C37" s="11">
        <v>15000</v>
      </c>
    </row>
    <row r="38" spans="1:3">
      <c r="B38" t="s">
        <v>302</v>
      </c>
      <c r="C38" s="11">
        <f>C36/C37</f>
        <v>22</v>
      </c>
    </row>
    <row r="39" spans="1:3">
      <c r="C39" s="11"/>
    </row>
    <row r="40" spans="1:3">
      <c r="B40" t="s">
        <v>303</v>
      </c>
      <c r="C40" s="11">
        <v>210</v>
      </c>
    </row>
    <row r="41" spans="1:3">
      <c r="B41" t="s">
        <v>304</v>
      </c>
      <c r="C41" s="11">
        <f>C38</f>
        <v>22</v>
      </c>
    </row>
    <row r="42" spans="1:3">
      <c r="B42" s="63" t="s">
        <v>305</v>
      </c>
      <c r="C42" s="67">
        <f>C40-C41</f>
        <v>188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63"/>
  <sheetViews>
    <sheetView topLeftCell="A52" zoomScale="170" zoomScaleNormal="170" workbookViewId="0">
      <selection activeCell="B64" sqref="B64"/>
    </sheetView>
  </sheetViews>
  <sheetFormatPr defaultRowHeight="14.45"/>
  <cols>
    <col min="2" max="2" width="36.42578125" customWidth="1"/>
    <col min="3" max="3" width="11.42578125" customWidth="1"/>
    <col min="4" max="4" width="11.85546875" customWidth="1"/>
    <col min="5" max="5" width="13.140625" customWidth="1"/>
  </cols>
  <sheetData>
    <row r="1" spans="2:5">
      <c r="B1" s="95" t="s">
        <v>306</v>
      </c>
      <c r="C1" s="95"/>
      <c r="D1" s="95"/>
      <c r="E1" s="95"/>
    </row>
    <row r="2" spans="2:5">
      <c r="B2" s="7" t="s">
        <v>123</v>
      </c>
      <c r="C2" s="48" t="s">
        <v>307</v>
      </c>
      <c r="D2" s="48" t="s">
        <v>308</v>
      </c>
      <c r="E2" s="48" t="s">
        <v>309</v>
      </c>
    </row>
    <row r="3" spans="2:5">
      <c r="B3" s="4" t="s">
        <v>310</v>
      </c>
      <c r="C3" s="32" t="s">
        <v>311</v>
      </c>
      <c r="D3" s="32" t="s">
        <v>312</v>
      </c>
      <c r="E3" s="32" t="s">
        <v>313</v>
      </c>
    </row>
    <row r="4" spans="2:5">
      <c r="B4" s="4"/>
      <c r="C4" s="4"/>
      <c r="D4" s="4"/>
      <c r="E4" s="4"/>
    </row>
    <row r="5" spans="2:5">
      <c r="B5" s="4" t="s">
        <v>314</v>
      </c>
      <c r="C5" s="32" t="s">
        <v>315</v>
      </c>
      <c r="D5" s="32" t="s">
        <v>316</v>
      </c>
      <c r="E5" s="32" t="s">
        <v>317</v>
      </c>
    </row>
    <row r="6" spans="2:5">
      <c r="B6" s="4"/>
      <c r="C6" s="32"/>
      <c r="D6" s="32"/>
      <c r="E6" s="32"/>
    </row>
    <row r="7" spans="2:5">
      <c r="B7" s="7" t="s">
        <v>318</v>
      </c>
      <c r="C7" s="38">
        <f>5000*400</f>
        <v>2000000</v>
      </c>
      <c r="D7" s="38">
        <f>4000*480</f>
        <v>1920000</v>
      </c>
      <c r="E7" s="38">
        <f>2500*600</f>
        <v>1500000</v>
      </c>
    </row>
    <row r="8" spans="2:5">
      <c r="B8" s="4"/>
      <c r="C8" s="4"/>
      <c r="D8" s="4"/>
      <c r="E8" s="4"/>
    </row>
    <row r="9" spans="2:5">
      <c r="B9" s="4" t="s">
        <v>319</v>
      </c>
      <c r="C9" s="4"/>
      <c r="D9" s="4"/>
      <c r="E9" s="4"/>
    </row>
    <row r="10" spans="2:5">
      <c r="B10" s="39" t="s">
        <v>320</v>
      </c>
      <c r="C10" s="13">
        <v>240000</v>
      </c>
      <c r="D10" s="13">
        <f>C10</f>
        <v>240000</v>
      </c>
      <c r="E10" s="13">
        <f>D10</f>
        <v>240000</v>
      </c>
    </row>
    <row r="11" spans="2:5">
      <c r="B11" s="39" t="s">
        <v>321</v>
      </c>
      <c r="C11" s="13">
        <v>160000</v>
      </c>
      <c r="D11" s="13">
        <v>160000</v>
      </c>
      <c r="E11" s="13">
        <v>160000</v>
      </c>
    </row>
    <row r="12" spans="2:5">
      <c r="B12" s="39" t="s">
        <v>322</v>
      </c>
      <c r="C12" s="13"/>
      <c r="D12" s="13"/>
      <c r="E12" s="13"/>
    </row>
    <row r="13" spans="2:5">
      <c r="B13" s="40" t="s">
        <v>323</v>
      </c>
      <c r="C13" s="13">
        <v>100000</v>
      </c>
      <c r="D13" s="13">
        <v>100000</v>
      </c>
      <c r="E13" s="13">
        <v>100000</v>
      </c>
    </row>
    <row r="14" spans="2:5">
      <c r="B14" s="40" t="s">
        <v>324</v>
      </c>
      <c r="C14" s="13">
        <f>5000*25</f>
        <v>125000</v>
      </c>
      <c r="D14" s="13">
        <f>4000*25</f>
        <v>100000</v>
      </c>
      <c r="E14" s="13">
        <f>2500*25</f>
        <v>62500</v>
      </c>
    </row>
    <row r="15" spans="2:5">
      <c r="B15" s="39" t="s">
        <v>325</v>
      </c>
      <c r="C15" s="13"/>
      <c r="D15" s="13"/>
      <c r="E15" s="13"/>
    </row>
    <row r="16" spans="2:5">
      <c r="B16" s="40" t="s">
        <v>323</v>
      </c>
      <c r="C16" s="13">
        <v>70000</v>
      </c>
      <c r="D16" s="13">
        <v>70000</v>
      </c>
      <c r="E16" s="13">
        <v>70000</v>
      </c>
    </row>
    <row r="17" spans="2:6">
      <c r="B17" s="40" t="s">
        <v>326</v>
      </c>
      <c r="C17" s="13">
        <f>5000*24</f>
        <v>120000</v>
      </c>
      <c r="D17" s="13">
        <f>4000*24</f>
        <v>96000</v>
      </c>
      <c r="E17" s="13">
        <f>2500*24</f>
        <v>60000</v>
      </c>
    </row>
    <row r="18" spans="2:6">
      <c r="B18" s="39" t="s">
        <v>327</v>
      </c>
      <c r="C18" s="13"/>
      <c r="D18" s="13"/>
      <c r="E18" s="13"/>
    </row>
    <row r="19" spans="2:6">
      <c r="B19" s="40" t="s">
        <v>323</v>
      </c>
      <c r="C19" s="13">
        <v>50000</v>
      </c>
      <c r="D19" s="13">
        <v>50000</v>
      </c>
      <c r="E19" s="13">
        <v>50000</v>
      </c>
    </row>
    <row r="20" spans="2:6">
      <c r="B20" s="40" t="s">
        <v>328</v>
      </c>
      <c r="C20" s="13">
        <f>5000*16</f>
        <v>80000</v>
      </c>
      <c r="D20" s="13">
        <f>4000*16</f>
        <v>64000</v>
      </c>
      <c r="E20" s="13">
        <f>2500*16</f>
        <v>40000</v>
      </c>
    </row>
    <row r="21" spans="2:6">
      <c r="B21" s="39" t="s">
        <v>329</v>
      </c>
      <c r="C21" s="13"/>
      <c r="D21" s="13"/>
      <c r="E21" s="13"/>
    </row>
    <row r="22" spans="2:6">
      <c r="B22" s="40" t="s">
        <v>323</v>
      </c>
      <c r="C22" s="13">
        <v>80000</v>
      </c>
      <c r="D22" s="13">
        <v>80000</v>
      </c>
      <c r="E22" s="13">
        <v>80000</v>
      </c>
    </row>
    <row r="23" spans="2:6">
      <c r="B23" s="40" t="s">
        <v>330</v>
      </c>
      <c r="C23" s="13">
        <f>5000*30</f>
        <v>150000</v>
      </c>
      <c r="D23" s="13">
        <f>4000*30</f>
        <v>120000</v>
      </c>
      <c r="E23" s="13">
        <f>2500*30</f>
        <v>75000</v>
      </c>
    </row>
    <row r="24" spans="2:6">
      <c r="B24" s="39"/>
      <c r="C24" s="13"/>
      <c r="D24" s="13"/>
      <c r="E24" s="13"/>
    </row>
    <row r="25" spans="2:6">
      <c r="B25" s="40" t="s">
        <v>331</v>
      </c>
      <c r="C25" s="13">
        <f>SUM(C10:C24)</f>
        <v>1175000</v>
      </c>
      <c r="D25" s="13">
        <f>SUM(D10:D24)</f>
        <v>1080000</v>
      </c>
      <c r="E25" s="13">
        <f>SUM(E10:E24)</f>
        <v>937500</v>
      </c>
    </row>
    <row r="26" spans="2:6">
      <c r="B26" s="4"/>
      <c r="C26" s="4"/>
      <c r="D26" s="4"/>
      <c r="E26" s="4"/>
    </row>
    <row r="27" spans="2:6">
      <c r="B27" s="7" t="s">
        <v>332</v>
      </c>
      <c r="C27" s="23">
        <f>C7-C25</f>
        <v>825000</v>
      </c>
      <c r="D27" s="23">
        <f t="shared" ref="D27:E27" si="0">D7-D25</f>
        <v>840000</v>
      </c>
      <c r="E27" s="23">
        <f t="shared" si="0"/>
        <v>562500</v>
      </c>
    </row>
    <row r="29" spans="2:6">
      <c r="B29" s="28" t="s">
        <v>333</v>
      </c>
      <c r="C29" s="28"/>
      <c r="D29" s="28"/>
      <c r="E29" s="28"/>
      <c r="F29" s="28"/>
    </row>
    <row r="30" spans="2:6">
      <c r="B30" s="28" t="s">
        <v>334</v>
      </c>
      <c r="C30" s="28"/>
      <c r="D30" s="28"/>
      <c r="E30" s="28"/>
      <c r="F30" s="28"/>
    </row>
    <row r="34" spans="2:5">
      <c r="B34" s="97" t="s">
        <v>335</v>
      </c>
      <c r="C34" s="97"/>
      <c r="D34" s="97"/>
      <c r="E34" s="97"/>
    </row>
    <row r="35" spans="2:5">
      <c r="B35" s="68" t="s">
        <v>123</v>
      </c>
      <c r="C35" s="69" t="s">
        <v>307</v>
      </c>
      <c r="D35" s="69" t="s">
        <v>308</v>
      </c>
      <c r="E35" s="69" t="s">
        <v>309</v>
      </c>
    </row>
    <row r="36" spans="2:5">
      <c r="B36" s="4" t="s">
        <v>310</v>
      </c>
      <c r="C36" s="32" t="s">
        <v>311</v>
      </c>
      <c r="D36" s="32" t="s">
        <v>312</v>
      </c>
      <c r="E36" s="32" t="s">
        <v>313</v>
      </c>
    </row>
    <row r="37" spans="2:5">
      <c r="B37" s="4"/>
      <c r="C37" s="4"/>
      <c r="D37" s="4"/>
      <c r="E37" s="4"/>
    </row>
    <row r="38" spans="2:5">
      <c r="B38" s="4" t="s">
        <v>314</v>
      </c>
      <c r="C38" s="32" t="s">
        <v>315</v>
      </c>
      <c r="D38" s="32" t="s">
        <v>316</v>
      </c>
      <c r="E38" s="32" t="s">
        <v>317</v>
      </c>
    </row>
    <row r="39" spans="2:5">
      <c r="B39" s="4"/>
      <c r="C39" s="32"/>
      <c r="D39" s="32"/>
      <c r="E39" s="32"/>
    </row>
    <row r="40" spans="2:5">
      <c r="B40" s="70" t="s">
        <v>318</v>
      </c>
      <c r="C40" s="71">
        <f>400*5000</f>
        <v>2000000</v>
      </c>
      <c r="D40" s="71">
        <f>480*4000</f>
        <v>1920000</v>
      </c>
      <c r="E40" s="71">
        <f>600*2500</f>
        <v>1500000</v>
      </c>
    </row>
    <row r="41" spans="2:5">
      <c r="B41" s="4"/>
      <c r="C41" s="4"/>
      <c r="D41" s="4"/>
      <c r="E41" s="4"/>
    </row>
    <row r="42" spans="2:5">
      <c r="B42" s="4" t="s">
        <v>319</v>
      </c>
      <c r="C42" s="4"/>
      <c r="D42" s="4"/>
      <c r="E42" s="4"/>
    </row>
    <row r="43" spans="2:5">
      <c r="B43" s="39" t="s">
        <v>320</v>
      </c>
      <c r="C43" s="13">
        <v>240000</v>
      </c>
      <c r="D43" s="13">
        <v>240000</v>
      </c>
      <c r="E43" s="13">
        <v>240000</v>
      </c>
    </row>
    <row r="44" spans="2:5">
      <c r="B44" s="39" t="s">
        <v>321</v>
      </c>
      <c r="C44" s="13">
        <v>160000</v>
      </c>
      <c r="D44" s="13">
        <v>160000</v>
      </c>
      <c r="E44" s="13">
        <v>160000</v>
      </c>
    </row>
    <row r="45" spans="2:5">
      <c r="B45" s="39" t="s">
        <v>322</v>
      </c>
      <c r="C45" s="13"/>
      <c r="D45" s="13"/>
      <c r="E45" s="13"/>
    </row>
    <row r="46" spans="2:5">
      <c r="B46" s="40" t="s">
        <v>323</v>
      </c>
      <c r="C46" s="13">
        <v>100000</v>
      </c>
      <c r="D46" s="13">
        <v>100000</v>
      </c>
      <c r="E46" s="13">
        <v>100000</v>
      </c>
    </row>
    <row r="47" spans="2:5">
      <c r="B47" s="40" t="s">
        <v>324</v>
      </c>
      <c r="C47" s="13">
        <f>25*5000</f>
        <v>125000</v>
      </c>
      <c r="D47" s="13">
        <f>25*4000</f>
        <v>100000</v>
      </c>
      <c r="E47" s="13">
        <f>25*2500</f>
        <v>62500</v>
      </c>
    </row>
    <row r="48" spans="2:5">
      <c r="B48" s="39" t="s">
        <v>325</v>
      </c>
      <c r="C48" s="13"/>
      <c r="D48" s="13"/>
      <c r="E48" s="13"/>
    </row>
    <row r="49" spans="2:5">
      <c r="B49" s="40" t="s">
        <v>323</v>
      </c>
      <c r="C49" s="13">
        <v>70000</v>
      </c>
      <c r="D49" s="13">
        <v>70000</v>
      </c>
      <c r="E49" s="13">
        <v>70000</v>
      </c>
    </row>
    <row r="50" spans="2:5">
      <c r="B50" s="40" t="s">
        <v>326</v>
      </c>
      <c r="C50" s="13">
        <f>24*5000</f>
        <v>120000</v>
      </c>
      <c r="D50" s="13">
        <f>24*4000</f>
        <v>96000</v>
      </c>
      <c r="E50" s="13">
        <f>24*2500</f>
        <v>60000</v>
      </c>
    </row>
    <row r="51" spans="2:5">
      <c r="B51" s="39" t="s">
        <v>327</v>
      </c>
      <c r="C51" s="13"/>
      <c r="D51" s="13"/>
      <c r="E51" s="13"/>
    </row>
    <row r="52" spans="2:5">
      <c r="B52" s="40" t="s">
        <v>323</v>
      </c>
      <c r="C52" s="13">
        <v>50000</v>
      </c>
      <c r="D52" s="13">
        <v>50000</v>
      </c>
      <c r="E52" s="13">
        <v>50000</v>
      </c>
    </row>
    <row r="53" spans="2:5">
      <c r="B53" s="40" t="s">
        <v>328</v>
      </c>
      <c r="C53" s="13">
        <f>16*5000</f>
        <v>80000</v>
      </c>
      <c r="D53" s="13">
        <f>16*4000</f>
        <v>64000</v>
      </c>
      <c r="E53" s="13">
        <f>16*2500</f>
        <v>40000</v>
      </c>
    </row>
    <row r="54" spans="2:5">
      <c r="B54" s="39" t="s">
        <v>329</v>
      </c>
      <c r="C54" s="13"/>
      <c r="D54" s="13"/>
      <c r="E54" s="13"/>
    </row>
    <row r="55" spans="2:5">
      <c r="B55" s="40" t="s">
        <v>323</v>
      </c>
      <c r="C55" s="13">
        <v>80000</v>
      </c>
      <c r="D55" s="13">
        <v>80000</v>
      </c>
      <c r="E55" s="13">
        <v>80000</v>
      </c>
    </row>
    <row r="56" spans="2:5">
      <c r="B56" s="40" t="s">
        <v>330</v>
      </c>
      <c r="C56" s="13">
        <f>30*5000</f>
        <v>150000</v>
      </c>
      <c r="D56" s="13">
        <f>30*4000</f>
        <v>120000</v>
      </c>
      <c r="E56" s="13">
        <f>30*2500</f>
        <v>75000</v>
      </c>
    </row>
    <row r="57" spans="2:5">
      <c r="B57" s="39"/>
      <c r="C57" s="13"/>
      <c r="D57" s="13"/>
      <c r="E57" s="13"/>
    </row>
    <row r="58" spans="2:5">
      <c r="B58" s="72" t="s">
        <v>331</v>
      </c>
      <c r="C58" s="73">
        <f>SUM(C43:C57)</f>
        <v>1175000</v>
      </c>
      <c r="D58" s="73">
        <f>SUM(D43:D57)</f>
        <v>1080000</v>
      </c>
      <c r="E58" s="73">
        <f>SUM(E43:E57)</f>
        <v>937500</v>
      </c>
    </row>
    <row r="59" spans="2:5">
      <c r="B59" s="4"/>
      <c r="C59" s="4"/>
      <c r="D59" s="4"/>
      <c r="E59" s="4"/>
    </row>
    <row r="60" spans="2:5">
      <c r="B60" s="7" t="s">
        <v>332</v>
      </c>
      <c r="C60" s="23">
        <f>C40-C58</f>
        <v>825000</v>
      </c>
      <c r="D60" s="74">
        <f t="shared" ref="D60:E60" si="1">D40-D58</f>
        <v>840000</v>
      </c>
      <c r="E60" s="23">
        <f t="shared" si="1"/>
        <v>562500</v>
      </c>
    </row>
    <row r="62" spans="2:5">
      <c r="B62" s="28" t="s">
        <v>333</v>
      </c>
      <c r="C62" s="28"/>
      <c r="D62" s="28"/>
      <c r="E62" s="28"/>
    </row>
    <row r="63" spans="2:5">
      <c r="B63" s="28" t="s">
        <v>334</v>
      </c>
      <c r="C63" s="28"/>
      <c r="D63" s="28"/>
      <c r="E63" s="28"/>
    </row>
  </sheetData>
  <mergeCells count="2">
    <mergeCell ref="B1:E1"/>
    <mergeCell ref="B34:E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38"/>
  <sheetViews>
    <sheetView tabSelected="1" topLeftCell="A26" zoomScale="170" zoomScaleNormal="170" workbookViewId="0">
      <selection activeCell="K39" sqref="K39"/>
    </sheetView>
  </sheetViews>
  <sheetFormatPr defaultRowHeight="14.45"/>
  <cols>
    <col min="1" max="1" width="3.5703125" customWidth="1"/>
    <col min="2" max="2" width="16.28515625" customWidth="1"/>
    <col min="3" max="3" width="9.42578125" bestFit="1" customWidth="1"/>
    <col min="4" max="4" width="7.85546875" bestFit="1" customWidth="1"/>
    <col min="5" max="5" width="9.42578125" bestFit="1" customWidth="1"/>
    <col min="6" max="6" width="6.42578125" bestFit="1" customWidth="1"/>
    <col min="7" max="7" width="6.5703125" customWidth="1"/>
    <col min="8" max="8" width="7.85546875" bestFit="1" customWidth="1"/>
    <col min="9" max="9" width="9.42578125" bestFit="1" customWidth="1"/>
    <col min="10" max="10" width="5.5703125" bestFit="1" customWidth="1"/>
    <col min="11" max="12" width="7.85546875" bestFit="1" customWidth="1"/>
    <col min="13" max="13" width="9.42578125" bestFit="1" customWidth="1"/>
    <col min="14" max="14" width="5.5703125" bestFit="1" customWidth="1"/>
  </cols>
  <sheetData>
    <row r="1" spans="2:14">
      <c r="B1" s="95" t="s">
        <v>336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2:14">
      <c r="B2" s="100" t="s">
        <v>123</v>
      </c>
      <c r="C2" s="100" t="s">
        <v>337</v>
      </c>
      <c r="D2" s="100"/>
      <c r="E2" s="100"/>
      <c r="F2" s="100"/>
      <c r="G2" s="100" t="s">
        <v>338</v>
      </c>
      <c r="H2" s="100"/>
      <c r="I2" s="100"/>
      <c r="J2" s="100"/>
      <c r="K2" s="100" t="s">
        <v>339</v>
      </c>
      <c r="L2" s="100"/>
      <c r="M2" s="100"/>
      <c r="N2" s="100"/>
    </row>
    <row r="3" spans="2:14">
      <c r="B3" s="100"/>
      <c r="C3" s="22" t="s">
        <v>340</v>
      </c>
      <c r="D3" s="22" t="s">
        <v>341</v>
      </c>
      <c r="E3" s="22" t="s">
        <v>43</v>
      </c>
      <c r="F3" s="22" t="s">
        <v>342</v>
      </c>
      <c r="G3" s="22" t="s">
        <v>340</v>
      </c>
      <c r="H3" s="22" t="s">
        <v>341</v>
      </c>
      <c r="I3" s="22" t="s">
        <v>43</v>
      </c>
      <c r="J3" s="22" t="s">
        <v>342</v>
      </c>
      <c r="K3" s="22" t="s">
        <v>340</v>
      </c>
      <c r="L3" s="22" t="s">
        <v>341</v>
      </c>
      <c r="M3" s="22" t="s">
        <v>43</v>
      </c>
      <c r="N3" s="22" t="s">
        <v>342</v>
      </c>
    </row>
    <row r="4" spans="2:14">
      <c r="B4" s="7" t="s">
        <v>343</v>
      </c>
      <c r="C4" s="38">
        <v>500</v>
      </c>
      <c r="D4" s="38">
        <v>2000</v>
      </c>
      <c r="E4" s="38">
        <v>2500</v>
      </c>
      <c r="F4" s="43">
        <v>1</v>
      </c>
      <c r="G4" s="38">
        <v>600</v>
      </c>
      <c r="H4" s="38">
        <v>900</v>
      </c>
      <c r="I4" s="38">
        <v>1500</v>
      </c>
      <c r="J4" s="43">
        <v>1</v>
      </c>
      <c r="K4" s="38">
        <v>1000</v>
      </c>
      <c r="L4" s="38">
        <v>600</v>
      </c>
      <c r="M4" s="38">
        <v>1600</v>
      </c>
      <c r="N4" s="43">
        <v>1</v>
      </c>
    </row>
    <row r="5" spans="2:1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>
      <c r="B6" s="7" t="s">
        <v>344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>
      <c r="B7" s="4" t="s">
        <v>345</v>
      </c>
      <c r="C7" s="4">
        <v>700</v>
      </c>
      <c r="D7" s="4">
        <v>0</v>
      </c>
      <c r="E7" s="4">
        <f t="shared" ref="E7:E12" si="0">SUM(C7:D7)</f>
        <v>700</v>
      </c>
      <c r="F7" s="42">
        <f>E7/E4</f>
        <v>0.28000000000000003</v>
      </c>
      <c r="G7" s="4">
        <v>450</v>
      </c>
      <c r="H7" s="4">
        <v>0</v>
      </c>
      <c r="I7" s="4">
        <f>SUM(G7:H7)</f>
        <v>450</v>
      </c>
      <c r="J7" s="42">
        <f>I7/$I$4</f>
        <v>0.3</v>
      </c>
      <c r="K7" s="4">
        <v>240</v>
      </c>
      <c r="L7" s="4">
        <v>0</v>
      </c>
      <c r="M7" s="4">
        <f>SUM(K7:L7)</f>
        <v>240</v>
      </c>
      <c r="N7" s="42">
        <f>M7/$M$4</f>
        <v>0.15</v>
      </c>
    </row>
    <row r="8" spans="2:14">
      <c r="B8" s="4" t="s">
        <v>346</v>
      </c>
      <c r="C8" s="4">
        <v>185</v>
      </c>
      <c r="D8" s="4">
        <v>15</v>
      </c>
      <c r="E8" s="4">
        <f t="shared" si="0"/>
        <v>200</v>
      </c>
      <c r="F8" s="42">
        <f>E8/$E$4</f>
        <v>0.08</v>
      </c>
      <c r="G8" s="4">
        <v>110</v>
      </c>
      <c r="H8" s="4">
        <v>10</v>
      </c>
      <c r="I8" s="4">
        <f t="shared" ref="I8:I12" si="1">SUM(G8:H8)</f>
        <v>120</v>
      </c>
      <c r="J8" s="42">
        <f t="shared" ref="J8:J12" si="2">I8/$I$4</f>
        <v>0.08</v>
      </c>
      <c r="K8" s="4">
        <v>80</v>
      </c>
      <c r="L8" s="4">
        <v>16</v>
      </c>
      <c r="M8" s="4">
        <f t="shared" ref="M8:M12" si="3">SUM(K8:L8)</f>
        <v>96</v>
      </c>
      <c r="N8" s="42">
        <f t="shared" ref="N8:N12" si="4">M8/$M$4</f>
        <v>0.06</v>
      </c>
    </row>
    <row r="9" spans="2:14">
      <c r="B9" s="4" t="s">
        <v>347</v>
      </c>
      <c r="C9" s="4">
        <v>75</v>
      </c>
      <c r="D9" s="4">
        <v>225</v>
      </c>
      <c r="E9" s="4">
        <f t="shared" si="0"/>
        <v>300</v>
      </c>
      <c r="F9" s="42">
        <f t="shared" ref="F9:F12" si="5">E9/$E$4</f>
        <v>0.12</v>
      </c>
      <c r="G9" s="4">
        <v>105</v>
      </c>
      <c r="H9" s="4">
        <v>105</v>
      </c>
      <c r="I9" s="4">
        <f t="shared" si="1"/>
        <v>210</v>
      </c>
      <c r="J9" s="42">
        <f t="shared" si="2"/>
        <v>0.14000000000000001</v>
      </c>
      <c r="K9" s="4">
        <v>143</v>
      </c>
      <c r="L9" s="4">
        <v>65</v>
      </c>
      <c r="M9" s="4">
        <f t="shared" si="3"/>
        <v>208</v>
      </c>
      <c r="N9" s="42">
        <f t="shared" si="4"/>
        <v>0.13</v>
      </c>
    </row>
    <row r="10" spans="2:14">
      <c r="B10" s="4" t="s">
        <v>348</v>
      </c>
      <c r="C10" s="4">
        <v>140</v>
      </c>
      <c r="D10" s="4">
        <v>360</v>
      </c>
      <c r="E10" s="4">
        <f t="shared" si="0"/>
        <v>500</v>
      </c>
      <c r="F10" s="42">
        <f t="shared" si="5"/>
        <v>0.2</v>
      </c>
      <c r="G10" s="4">
        <v>120</v>
      </c>
      <c r="H10" s="4">
        <v>150</v>
      </c>
      <c r="I10" s="4">
        <f t="shared" si="1"/>
        <v>270</v>
      </c>
      <c r="J10" s="42">
        <f t="shared" si="2"/>
        <v>0.18</v>
      </c>
      <c r="K10" s="4">
        <v>240</v>
      </c>
      <c r="L10" s="4">
        <v>208</v>
      </c>
      <c r="M10" s="4">
        <f t="shared" si="3"/>
        <v>448</v>
      </c>
      <c r="N10" s="42">
        <f t="shared" si="4"/>
        <v>0.28000000000000003</v>
      </c>
    </row>
    <row r="11" spans="2:14">
      <c r="B11" s="4" t="s">
        <v>349</v>
      </c>
      <c r="C11" s="4">
        <v>15</v>
      </c>
      <c r="D11" s="4">
        <v>60</v>
      </c>
      <c r="E11" s="4">
        <f t="shared" si="0"/>
        <v>75</v>
      </c>
      <c r="F11" s="42">
        <f t="shared" si="5"/>
        <v>0.03</v>
      </c>
      <c r="G11" s="4">
        <v>24</v>
      </c>
      <c r="H11" s="4">
        <v>36</v>
      </c>
      <c r="I11" s="4">
        <f t="shared" si="1"/>
        <v>60</v>
      </c>
      <c r="J11" s="42">
        <f t="shared" si="2"/>
        <v>0.04</v>
      </c>
      <c r="K11" s="4">
        <v>60</v>
      </c>
      <c r="L11" s="4">
        <v>36</v>
      </c>
      <c r="M11" s="4">
        <f t="shared" si="3"/>
        <v>96</v>
      </c>
      <c r="N11" s="42">
        <f t="shared" si="4"/>
        <v>0.06</v>
      </c>
    </row>
    <row r="12" spans="2:14">
      <c r="B12" s="4" t="s">
        <v>350</v>
      </c>
      <c r="C12" s="4">
        <v>50</v>
      </c>
      <c r="D12" s="4">
        <v>325</v>
      </c>
      <c r="E12" s="4">
        <f t="shared" si="0"/>
        <v>375</v>
      </c>
      <c r="F12" s="42">
        <f t="shared" si="5"/>
        <v>0.15</v>
      </c>
      <c r="G12" s="4">
        <v>45</v>
      </c>
      <c r="H12" s="4">
        <v>105</v>
      </c>
      <c r="I12" s="4">
        <f t="shared" si="1"/>
        <v>150</v>
      </c>
      <c r="J12" s="42">
        <f t="shared" si="2"/>
        <v>0.1</v>
      </c>
      <c r="K12" s="4">
        <v>220</v>
      </c>
      <c r="L12" s="4">
        <v>388</v>
      </c>
      <c r="M12" s="4">
        <f t="shared" si="3"/>
        <v>608</v>
      </c>
      <c r="N12" s="42">
        <f t="shared" si="4"/>
        <v>0.38</v>
      </c>
    </row>
    <row r="13" spans="2:1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>
      <c r="B14" s="7" t="s">
        <v>351</v>
      </c>
      <c r="C14" s="7">
        <f>SUM(C7:C13)</f>
        <v>1165</v>
      </c>
      <c r="D14" s="7">
        <f>SUM(D7:D13)</f>
        <v>985</v>
      </c>
      <c r="E14" s="7">
        <f>SUM(E7:E13)</f>
        <v>2150</v>
      </c>
      <c r="F14" s="43">
        <f>E14/$E$4</f>
        <v>0.86</v>
      </c>
      <c r="G14" s="7">
        <f>SUM(G7:G13)</f>
        <v>854</v>
      </c>
      <c r="H14" s="7">
        <f>SUM(H7:H13)</f>
        <v>406</v>
      </c>
      <c r="I14" s="7">
        <f>SUM(G14:H14)</f>
        <v>1260</v>
      </c>
      <c r="J14" s="43">
        <f>I14/$I$4</f>
        <v>0.84</v>
      </c>
      <c r="K14" s="7">
        <f>SUM(K7:K13)</f>
        <v>983</v>
      </c>
      <c r="L14" s="7">
        <f>SUM(L7:L13)</f>
        <v>713</v>
      </c>
      <c r="M14" s="7">
        <f>SUM(K14:L14)</f>
        <v>1696</v>
      </c>
      <c r="N14" s="43">
        <f>M14/$M$4</f>
        <v>1.06</v>
      </c>
    </row>
    <row r="15" spans="2:1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>
      <c r="B16" s="7" t="s">
        <v>352</v>
      </c>
      <c r="C16" s="7"/>
      <c r="D16" s="7"/>
      <c r="E16" s="23">
        <f>E4-E14</f>
        <v>350</v>
      </c>
      <c r="F16" s="43">
        <f>F4-F14</f>
        <v>0.14000000000000001</v>
      </c>
      <c r="G16" s="7"/>
      <c r="H16" s="7"/>
      <c r="I16" s="23">
        <f>I4-I14</f>
        <v>240</v>
      </c>
      <c r="J16" s="43">
        <f>J4-J14</f>
        <v>0.16000000000000003</v>
      </c>
      <c r="K16" s="7"/>
      <c r="L16" s="7"/>
      <c r="M16" s="23">
        <f>M4-M14</f>
        <v>-96</v>
      </c>
      <c r="N16" s="43">
        <f>N4-N14</f>
        <v>-6.0000000000000053E-2</v>
      </c>
    </row>
    <row r="17" spans="2:14">
      <c r="B17" s="28" t="s">
        <v>353</v>
      </c>
    </row>
    <row r="22" spans="2:14">
      <c r="B22" s="97" t="s">
        <v>354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</row>
    <row r="23" spans="2:14">
      <c r="B23" s="98" t="s">
        <v>123</v>
      </c>
      <c r="C23" s="99" t="s">
        <v>337</v>
      </c>
      <c r="D23" s="99"/>
      <c r="E23" s="99"/>
      <c r="F23" s="99"/>
      <c r="G23" s="99" t="s">
        <v>338</v>
      </c>
      <c r="H23" s="99"/>
      <c r="I23" s="99"/>
      <c r="J23" s="99"/>
      <c r="K23" s="99" t="s">
        <v>339</v>
      </c>
      <c r="L23" s="99"/>
      <c r="M23" s="99"/>
      <c r="N23" s="99"/>
    </row>
    <row r="24" spans="2:14">
      <c r="B24" s="98"/>
      <c r="C24" s="75" t="s">
        <v>340</v>
      </c>
      <c r="D24" s="75" t="s">
        <v>341</v>
      </c>
      <c r="E24" s="75" t="s">
        <v>43</v>
      </c>
      <c r="F24" s="75" t="s">
        <v>342</v>
      </c>
      <c r="G24" s="75" t="s">
        <v>340</v>
      </c>
      <c r="H24" s="75" t="s">
        <v>341</v>
      </c>
      <c r="I24" s="75" t="s">
        <v>43</v>
      </c>
      <c r="J24" s="75" t="s">
        <v>342</v>
      </c>
      <c r="K24" s="75" t="s">
        <v>340</v>
      </c>
      <c r="L24" s="75" t="s">
        <v>341</v>
      </c>
      <c r="M24" s="75" t="s">
        <v>43</v>
      </c>
      <c r="N24" s="75" t="s">
        <v>342</v>
      </c>
    </row>
    <row r="25" spans="2:14">
      <c r="B25" s="7" t="s">
        <v>343</v>
      </c>
      <c r="C25" s="38">
        <v>500</v>
      </c>
      <c r="D25" s="38">
        <v>2000</v>
      </c>
      <c r="E25" s="38">
        <f>SUM(C25:D25)</f>
        <v>2500</v>
      </c>
      <c r="F25" s="43">
        <v>1</v>
      </c>
      <c r="G25" s="38">
        <v>600</v>
      </c>
      <c r="H25" s="38">
        <v>900</v>
      </c>
      <c r="I25" s="38">
        <f>SUM(G25:H25)</f>
        <v>1500</v>
      </c>
      <c r="J25" s="43">
        <v>1</v>
      </c>
      <c r="K25" s="38">
        <v>1000</v>
      </c>
      <c r="L25" s="38">
        <v>600</v>
      </c>
      <c r="M25" s="38">
        <f>SUM(K25:L25)</f>
        <v>1600</v>
      </c>
      <c r="N25" s="43">
        <v>1</v>
      </c>
    </row>
    <row r="26" spans="2:14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14">
      <c r="B27" s="7" t="s">
        <v>344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2:14">
      <c r="B28" s="4" t="s">
        <v>345</v>
      </c>
      <c r="C28" s="13">
        <v>700</v>
      </c>
      <c r="D28" s="13">
        <v>0</v>
      </c>
      <c r="E28" s="13">
        <f t="shared" ref="E28:E33" si="6">SUM(C28:D28)</f>
        <v>700</v>
      </c>
      <c r="F28" s="42">
        <f>E28/2500</f>
        <v>0.28000000000000003</v>
      </c>
      <c r="G28" s="13">
        <v>450</v>
      </c>
      <c r="H28" s="13">
        <v>0</v>
      </c>
      <c r="I28" s="13">
        <f t="shared" ref="I28:I33" si="7">SUM(G28:H28)</f>
        <v>450</v>
      </c>
      <c r="J28" s="42">
        <f>I28/1500</f>
        <v>0.3</v>
      </c>
      <c r="K28" s="13">
        <v>240</v>
      </c>
      <c r="L28" s="13">
        <v>0</v>
      </c>
      <c r="M28" s="13">
        <f t="shared" ref="M28:M33" si="8">SUM(K28:L28)</f>
        <v>240</v>
      </c>
      <c r="N28" s="42">
        <f>M28/1600</f>
        <v>0.15</v>
      </c>
    </row>
    <row r="29" spans="2:14">
      <c r="B29" s="4" t="s">
        <v>346</v>
      </c>
      <c r="C29" s="13">
        <v>185</v>
      </c>
      <c r="D29" s="13">
        <v>15</v>
      </c>
      <c r="E29" s="13">
        <f t="shared" si="6"/>
        <v>200</v>
      </c>
      <c r="F29" s="42">
        <f t="shared" ref="F29:F33" si="9">E29/2500</f>
        <v>0.08</v>
      </c>
      <c r="G29" s="13">
        <v>110</v>
      </c>
      <c r="H29" s="13">
        <v>10</v>
      </c>
      <c r="I29" s="13">
        <f t="shared" si="7"/>
        <v>120</v>
      </c>
      <c r="J29" s="42">
        <f t="shared" ref="J29:J33" si="10">I29/1500</f>
        <v>0.08</v>
      </c>
      <c r="K29" s="13">
        <v>80</v>
      </c>
      <c r="L29" s="13">
        <v>16</v>
      </c>
      <c r="M29" s="13">
        <f t="shared" si="8"/>
        <v>96</v>
      </c>
      <c r="N29" s="42">
        <f t="shared" ref="N29:N33" si="11">M29/1600</f>
        <v>0.06</v>
      </c>
    </row>
    <row r="30" spans="2:14">
      <c r="B30" s="4" t="s">
        <v>347</v>
      </c>
      <c r="C30" s="13">
        <v>75</v>
      </c>
      <c r="D30" s="13">
        <v>225</v>
      </c>
      <c r="E30" s="13">
        <f t="shared" si="6"/>
        <v>300</v>
      </c>
      <c r="F30" s="42">
        <f t="shared" si="9"/>
        <v>0.12</v>
      </c>
      <c r="G30" s="13">
        <v>105</v>
      </c>
      <c r="H30" s="13">
        <v>105</v>
      </c>
      <c r="I30" s="13">
        <f t="shared" si="7"/>
        <v>210</v>
      </c>
      <c r="J30" s="42">
        <f t="shared" si="10"/>
        <v>0.14000000000000001</v>
      </c>
      <c r="K30" s="13">
        <v>143</v>
      </c>
      <c r="L30" s="13">
        <v>65</v>
      </c>
      <c r="M30" s="13">
        <f t="shared" si="8"/>
        <v>208</v>
      </c>
      <c r="N30" s="42">
        <f t="shared" si="11"/>
        <v>0.13</v>
      </c>
    </row>
    <row r="31" spans="2:14">
      <c r="B31" s="4" t="s">
        <v>348</v>
      </c>
      <c r="C31" s="13">
        <v>140</v>
      </c>
      <c r="D31" s="13">
        <v>360</v>
      </c>
      <c r="E31" s="13">
        <f t="shared" si="6"/>
        <v>500</v>
      </c>
      <c r="F31" s="42">
        <f t="shared" si="9"/>
        <v>0.2</v>
      </c>
      <c r="G31" s="13">
        <v>120</v>
      </c>
      <c r="H31" s="13">
        <v>150</v>
      </c>
      <c r="I31" s="13">
        <f t="shared" si="7"/>
        <v>270</v>
      </c>
      <c r="J31" s="42">
        <f t="shared" si="10"/>
        <v>0.18</v>
      </c>
      <c r="K31" s="13">
        <v>240</v>
      </c>
      <c r="L31" s="13">
        <v>208</v>
      </c>
      <c r="M31" s="13">
        <f t="shared" si="8"/>
        <v>448</v>
      </c>
      <c r="N31" s="42">
        <f t="shared" si="11"/>
        <v>0.28000000000000003</v>
      </c>
    </row>
    <row r="32" spans="2:14">
      <c r="B32" s="4" t="s">
        <v>349</v>
      </c>
      <c r="C32" s="13">
        <v>15</v>
      </c>
      <c r="D32" s="13">
        <v>60</v>
      </c>
      <c r="E32" s="13">
        <f t="shared" si="6"/>
        <v>75</v>
      </c>
      <c r="F32" s="42">
        <f t="shared" si="9"/>
        <v>0.03</v>
      </c>
      <c r="G32" s="13">
        <v>24</v>
      </c>
      <c r="H32" s="13">
        <v>36</v>
      </c>
      <c r="I32" s="13">
        <f t="shared" si="7"/>
        <v>60</v>
      </c>
      <c r="J32" s="42">
        <f t="shared" si="10"/>
        <v>0.04</v>
      </c>
      <c r="K32" s="13">
        <v>60</v>
      </c>
      <c r="L32" s="13">
        <v>36</v>
      </c>
      <c r="M32" s="13">
        <f t="shared" si="8"/>
        <v>96</v>
      </c>
      <c r="N32" s="42">
        <f t="shared" si="11"/>
        <v>0.06</v>
      </c>
    </row>
    <row r="33" spans="2:14">
      <c r="B33" s="4" t="s">
        <v>350</v>
      </c>
      <c r="C33" s="13">
        <v>50</v>
      </c>
      <c r="D33" s="13">
        <v>325</v>
      </c>
      <c r="E33" s="13">
        <f t="shared" si="6"/>
        <v>375</v>
      </c>
      <c r="F33" s="42">
        <f t="shared" si="9"/>
        <v>0.15</v>
      </c>
      <c r="G33" s="13">
        <v>45</v>
      </c>
      <c r="H33" s="13">
        <v>105</v>
      </c>
      <c r="I33" s="13">
        <f t="shared" si="7"/>
        <v>150</v>
      </c>
      <c r="J33" s="42">
        <f t="shared" si="10"/>
        <v>0.1</v>
      </c>
      <c r="K33" s="13">
        <v>220</v>
      </c>
      <c r="L33" s="13">
        <v>388</v>
      </c>
      <c r="M33" s="13">
        <f t="shared" si="8"/>
        <v>608</v>
      </c>
      <c r="N33" s="42">
        <f t="shared" si="11"/>
        <v>0.38</v>
      </c>
    </row>
    <row r="34" spans="2:14">
      <c r="B34" s="4"/>
      <c r="C34" s="13"/>
      <c r="D34" s="13"/>
      <c r="E34" s="13"/>
      <c r="F34" s="4"/>
      <c r="G34" s="13"/>
      <c r="H34" s="13"/>
      <c r="I34" s="13"/>
      <c r="J34" s="4"/>
      <c r="K34" s="13"/>
      <c r="L34" s="13"/>
      <c r="M34" s="13"/>
      <c r="N34" s="4"/>
    </row>
    <row r="35" spans="2:14">
      <c r="B35" s="7" t="s">
        <v>351</v>
      </c>
      <c r="C35" s="38">
        <f>SUM(C28:C34)</f>
        <v>1165</v>
      </c>
      <c r="D35" s="38">
        <f>SUM(D28:D34)</f>
        <v>985</v>
      </c>
      <c r="E35" s="38">
        <f>SUM(E28:E34)</f>
        <v>2150</v>
      </c>
      <c r="F35" s="42">
        <f>E35/2500</f>
        <v>0.86</v>
      </c>
      <c r="G35" s="38">
        <f>SUM(G28:G34)</f>
        <v>854</v>
      </c>
      <c r="H35" s="38">
        <f>SUM(H28:H34)</f>
        <v>406</v>
      </c>
      <c r="I35" s="38">
        <f>SUM(G35:H35)</f>
        <v>1260</v>
      </c>
      <c r="J35" s="42">
        <f>I35/1500</f>
        <v>0.84</v>
      </c>
      <c r="K35" s="38">
        <f>SUM(K28:K34)</f>
        <v>983</v>
      </c>
      <c r="L35" s="38">
        <f>SUM(L28:L34)</f>
        <v>713</v>
      </c>
      <c r="M35" s="38">
        <f>SUM(K35:L35)</f>
        <v>1696</v>
      </c>
      <c r="N35" s="42">
        <f>M35/1600</f>
        <v>1.06</v>
      </c>
    </row>
    <row r="36" spans="2:14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>
      <c r="B37" s="7" t="s">
        <v>352</v>
      </c>
      <c r="C37" s="23"/>
      <c r="D37" s="23"/>
      <c r="E37" s="23">
        <f t="shared" ref="E37" si="12">E25-E35</f>
        <v>350</v>
      </c>
      <c r="F37" s="42">
        <f>E37/2500</f>
        <v>0.14000000000000001</v>
      </c>
      <c r="G37" s="23"/>
      <c r="H37" s="23"/>
      <c r="I37" s="23">
        <f t="shared" ref="I37" si="13">I25-I35</f>
        <v>240</v>
      </c>
      <c r="J37" s="42">
        <f>I37/1500</f>
        <v>0.16</v>
      </c>
      <c r="K37" s="23"/>
      <c r="L37" s="23"/>
      <c r="M37" s="23">
        <f t="shared" ref="M37" si="14">M25-M35</f>
        <v>-96</v>
      </c>
      <c r="N37" s="42">
        <f>M37/1600</f>
        <v>-0.06</v>
      </c>
    </row>
    <row r="38" spans="2:14">
      <c r="B38" s="28" t="s">
        <v>353</v>
      </c>
    </row>
  </sheetData>
  <mergeCells count="10">
    <mergeCell ref="B1:N1"/>
    <mergeCell ref="B2:B3"/>
    <mergeCell ref="C2:F2"/>
    <mergeCell ref="G2:J2"/>
    <mergeCell ref="K2:N2"/>
    <mergeCell ref="B22:N22"/>
    <mergeCell ref="B23:B24"/>
    <mergeCell ref="C23:F23"/>
    <mergeCell ref="G23:J23"/>
    <mergeCell ref="K23:N2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1EF5273A296441B6962C45FD1B2413" ma:contentTypeVersion="5" ma:contentTypeDescription="Create a new document." ma:contentTypeScope="" ma:versionID="4a99d9e319e62f73bcc13ba51c048eff">
  <xsd:schema xmlns:xsd="http://www.w3.org/2001/XMLSchema" xmlns:xs="http://www.w3.org/2001/XMLSchema" xmlns:p="http://schemas.microsoft.com/office/2006/metadata/properties" xmlns:ns2="41f1d185-8560-4860-ab19-da1f279b44d1" targetNamespace="http://schemas.microsoft.com/office/2006/metadata/properties" ma:root="true" ma:fieldsID="51d35d9e09236f429b04295cc36d27be" ns2:_="">
    <xsd:import namespace="41f1d185-8560-4860-ab19-da1f279b44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1d185-8560-4860-ab19-da1f279b44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C7DC27-BD5F-4673-A33C-F313B4416258}"/>
</file>

<file path=customXml/itemProps2.xml><?xml version="1.0" encoding="utf-8"?>
<ds:datastoreItem xmlns:ds="http://schemas.openxmlformats.org/officeDocument/2006/customXml" ds:itemID="{2A5F5074-1F53-40F2-8C05-B2BDC4B783BA}"/>
</file>

<file path=customXml/itemProps3.xml><?xml version="1.0" encoding="utf-8"?>
<ds:datastoreItem xmlns:ds="http://schemas.openxmlformats.org/officeDocument/2006/customXml" ds:itemID="{050A9374-CEB6-4C45-9FAC-F39B0B9D0F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19SJCCC324 JANANI S R</cp:lastModifiedBy>
  <cp:revision/>
  <dcterms:created xsi:type="dcterms:W3CDTF">2006-09-16T00:00:00Z</dcterms:created>
  <dcterms:modified xsi:type="dcterms:W3CDTF">2022-06-11T14:54:59Z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0x010100BB1EF5273A296441B6962C45FD1B2413</vt:lpwstr>
  </property>
</Properties>
</file>