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pi" sheetId="3" r:id="rId5"/>
    <sheet state="visible" name="ice" sheetId="4" r:id="rId6"/>
  </sheets>
  <definedNames/>
  <calcPr/>
</workbook>
</file>

<file path=xl/sharedStrings.xml><?xml version="1.0" encoding="utf-8"?>
<sst xmlns="http://schemas.openxmlformats.org/spreadsheetml/2006/main" count="652" uniqueCount="403">
  <si>
    <t>Item Name</t>
  </si>
  <si>
    <t>Aqueous Liq</t>
  </si>
  <si>
    <t>Tritanium</t>
  </si>
  <si>
    <t>Refined ISK</t>
  </si>
  <si>
    <t>Trading @</t>
  </si>
  <si>
    <t>Pyrite</t>
  </si>
  <si>
    <t>Margin</t>
  </si>
  <si>
    <t>Mexallon</t>
  </si>
  <si>
    <t>Isogen</t>
  </si>
  <si>
    <t>Nocxium</t>
  </si>
  <si>
    <t>Zydrine</t>
  </si>
  <si>
    <t>Megacyte</t>
  </si>
  <si>
    <t>Autotrophs</t>
  </si>
  <si>
    <t>Base Metals</t>
  </si>
  <si>
    <t>Carbon Comp.</t>
  </si>
  <si>
    <t>Complex Org.</t>
  </si>
  <si>
    <t>Felsic Mag</t>
  </si>
  <si>
    <t>Heavy Metals</t>
  </si>
  <si>
    <t>Ionic Solution</t>
  </si>
  <si>
    <t>Micro Organ.</t>
  </si>
  <si>
    <t>Noble Gas</t>
  </si>
  <si>
    <t>Noble Metals</t>
  </si>
  <si>
    <t>Non-CS Cry</t>
  </si>
  <si>
    <t>Planktic Col.</t>
  </si>
  <si>
    <t>Reactive Gas</t>
  </si>
  <si>
    <t>Suspended P.</t>
  </si>
  <si>
    <t>Est. Vol</t>
  </si>
  <si>
    <t>Volume</t>
  </si>
  <si>
    <t>Expense</t>
  </si>
  <si>
    <t>Estimated Profit</t>
  </si>
  <si>
    <t xml:space="preserve">10MN Afterburner </t>
  </si>
  <si>
    <t>Bacteria</t>
  </si>
  <si>
    <t>Biofuels</t>
  </si>
  <si>
    <t>Biomass</t>
  </si>
  <si>
    <t>Chiral Struct.</t>
  </si>
  <si>
    <t>Electrolyte</t>
  </si>
  <si>
    <t>Industrial Fib.</t>
  </si>
  <si>
    <t>Oxidizing Co.</t>
  </si>
  <si>
    <t>Oxygen</t>
  </si>
  <si>
    <t>Plasmoids</t>
  </si>
  <si>
    <t>Precious M.</t>
  </si>
  <si>
    <t>Proteins</t>
  </si>
  <si>
    <t>Reactive Me.</t>
  </si>
  <si>
    <t>Silicon</t>
  </si>
  <si>
    <t>Toxic Metals</t>
  </si>
  <si>
    <t>Water</t>
  </si>
  <si>
    <t>Anointed' I EM Ward Reinforcement</t>
  </si>
  <si>
    <t>10MN MicroWarpdrive</t>
  </si>
  <si>
    <t>1200mm Artillery Cannon</t>
  </si>
  <si>
    <t>1200mm Heavy Carbine Howitzer</t>
  </si>
  <si>
    <t>1MN Afterburner</t>
  </si>
  <si>
    <t>1200mm Heavy Gallium I Cannon</t>
  </si>
  <si>
    <t>1MN MicroWarpdrive</t>
  </si>
  <si>
    <t>1200mm Heavy Prototype I Siege Cannon</t>
  </si>
  <si>
    <t>125mm Railgun</t>
  </si>
  <si>
    <t>10MN Afterburner</t>
  </si>
  <si>
    <t>1400mm Carbine Howitzer</t>
  </si>
  <si>
    <t>1400mm Gallium I Cannon</t>
  </si>
  <si>
    <t>Biocells</t>
  </si>
  <si>
    <t>Construct.</t>
  </si>
  <si>
    <t>Consumer E.</t>
  </si>
  <si>
    <t>Coolant</t>
  </si>
  <si>
    <t>Enriched Uran.</t>
  </si>
  <si>
    <t>Fertilizer</t>
  </si>
  <si>
    <t>Genetically</t>
  </si>
  <si>
    <t>Livestock</t>
  </si>
  <si>
    <t>Mechanical P.</t>
  </si>
  <si>
    <t xml:space="preserve">Microfiber </t>
  </si>
  <si>
    <t>Miniature Ele.</t>
  </si>
  <si>
    <t>Nanites</t>
  </si>
  <si>
    <t>Oxides</t>
  </si>
  <si>
    <t>Polyaramids</t>
  </si>
  <si>
    <t>Polytextiles</t>
  </si>
  <si>
    <t>150mm Carbide Railgun</t>
  </si>
  <si>
    <t>50mm Reinforced Steel Plates</t>
  </si>
  <si>
    <t>150mm Light Autocannon</t>
  </si>
  <si>
    <t>150mm Railgun</t>
  </si>
  <si>
    <t>50mm Reinforced Nanofiber Plates</t>
  </si>
  <si>
    <t>1600mm Reinforced Crystalline Carbonite Plates</t>
  </si>
  <si>
    <t>100mm Reinforced Nanofiber Plates</t>
  </si>
  <si>
    <t>1600mm Reinforced Nanofiber Plates</t>
  </si>
  <si>
    <t>1600mm Reinforced Steel Plates</t>
  </si>
  <si>
    <t>1600mm Reinforced Titanium Plates</t>
  </si>
  <si>
    <t>100mm Reinforced Steel Plates</t>
  </si>
  <si>
    <t>200mm AutoCannon</t>
  </si>
  <si>
    <t>200mm Railgun</t>
  </si>
  <si>
    <t>200mm Reinforced Crystalline Carbonite Plates</t>
  </si>
  <si>
    <t>200mm Reinforced Nanofiber Plates</t>
  </si>
  <si>
    <t>200mm Reinforced Steel Plates</t>
  </si>
  <si>
    <t>200mm Reinforced Titanium Plates</t>
  </si>
  <si>
    <t>220mm Vulcan Autocannon</t>
  </si>
  <si>
    <t>Rocket Fuel</t>
  </si>
  <si>
    <t>Silicate Glass</t>
  </si>
  <si>
    <t>Supercond.</t>
  </si>
  <si>
    <t>Supertensile</t>
  </si>
  <si>
    <t>Synthetic Oil</t>
  </si>
  <si>
    <t>Test Cultures</t>
  </si>
  <si>
    <t>Transmitters</t>
  </si>
  <si>
    <t>Viral Agent</t>
  </si>
  <si>
    <t>Water-Cooled</t>
  </si>
  <si>
    <t>200mm Reinforced Cyrstalline Carbonide Plates</t>
  </si>
  <si>
    <t>250mm 'Scout' I Accelerator Cannon</t>
  </si>
  <si>
    <t>250mm Carbide Railgun</t>
  </si>
  <si>
    <t>250mm Compressed Coil Gun</t>
  </si>
  <si>
    <t>250mm Light Artillery Cannon</t>
  </si>
  <si>
    <t>250mm Railgun</t>
  </si>
  <si>
    <t>280mm Howitzer Artillery</t>
  </si>
  <si>
    <t>Biotech</t>
  </si>
  <si>
    <t>Camera</t>
  </si>
  <si>
    <t>Condensates</t>
  </si>
  <si>
    <t>CyroPro</t>
  </si>
  <si>
    <t>Data Chips</t>
  </si>
  <si>
    <t>Gel-Matrix</t>
  </si>
  <si>
    <t>Guidance</t>
  </si>
  <si>
    <t>Hazmat</t>
  </si>
  <si>
    <t>Hermetic</t>
  </si>
  <si>
    <t>High Tech</t>
  </si>
  <si>
    <t>Industrial</t>
  </si>
  <si>
    <t>Neocoms</t>
  </si>
  <si>
    <t>Nuclear</t>
  </si>
  <si>
    <t>Planetary</t>
  </si>
  <si>
    <t>Robotics</t>
  </si>
  <si>
    <t>350mm 'Scout' I Accelerator Cannon</t>
  </si>
  <si>
    <t>350mm Carbide Railgun</t>
  </si>
  <si>
    <t>350mm Compressed Coil Gun</t>
  </si>
  <si>
    <t>350mm Railgun</t>
  </si>
  <si>
    <t xml:space="preserve">400mm Reinforced Crystalline Carbonide Plates </t>
  </si>
  <si>
    <t>400mm Reinforced Nanofiber Plates</t>
  </si>
  <si>
    <t>400mm Reinforced Steel Plates</t>
  </si>
  <si>
    <t>400mm Reinforced Titanium Plates</t>
  </si>
  <si>
    <t>425mm 'Scout' Accelerator Cannon</t>
  </si>
  <si>
    <t>425mm Autocannon</t>
  </si>
  <si>
    <t>425mm Carbide Railgun</t>
  </si>
  <si>
    <t>425mm Compressed Coil Gun</t>
  </si>
  <si>
    <t>500W Infectious Power System Malfunction</t>
  </si>
  <si>
    <t>650mm Artillery Cannon</t>
  </si>
  <si>
    <t>650mm Medium Carbine Howitzer</t>
  </si>
  <si>
    <t>720mm Howitzer Artillery</t>
  </si>
  <si>
    <t>800mm Heavy Carbine Repeating Howitzer</t>
  </si>
  <si>
    <t>800mm Heavy Gallium I Repeating Cannon</t>
  </si>
  <si>
    <t>800mm Heavy Prototype I Repeating Siege Cannon</t>
  </si>
  <si>
    <t>800mm Reinforced Crystalline Carbonite Plates</t>
  </si>
  <si>
    <t>800mm Reinforced Nanofiber Plates</t>
  </si>
  <si>
    <t>Smartfab</t>
  </si>
  <si>
    <t>Supercomp</t>
  </si>
  <si>
    <t>Synthetic</t>
  </si>
  <si>
    <t>Transcranial</t>
  </si>
  <si>
    <t>Ukomi</t>
  </si>
  <si>
    <t>Vaccines</t>
  </si>
  <si>
    <t>800mm Reinforced Rolled Tungsten Plates</t>
  </si>
  <si>
    <t>800mm Reinforced Steel Plates</t>
  </si>
  <si>
    <t>400mm Reinforced Crystalline Carbonide Plates</t>
  </si>
  <si>
    <t>800mm Reinforced Titanium Plates</t>
  </si>
  <si>
    <t>800mm Repeating Artillery</t>
  </si>
  <si>
    <t>Anode Mega Electron Particle Cannon</t>
  </si>
  <si>
    <t>Anode Mega Neutron Particle Cannon</t>
  </si>
  <si>
    <t>Broadcast</t>
  </si>
  <si>
    <t>Integrity</t>
  </si>
  <si>
    <t>Nano-factory</t>
  </si>
  <si>
    <t>Organic Mort</t>
  </si>
  <si>
    <t>Recursive</t>
  </si>
  <si>
    <t>Self harm</t>
  </si>
  <si>
    <t>Sterile Con</t>
  </si>
  <si>
    <t>Wetware</t>
  </si>
  <si>
    <t>Armor EM Hardener</t>
  </si>
  <si>
    <t>Armor Explosive Hardener</t>
  </si>
  <si>
    <t>Heavy Water</t>
  </si>
  <si>
    <t>Liquid Ozone</t>
  </si>
  <si>
    <t>Strontium Cal.</t>
  </si>
  <si>
    <t>Nitrogen Iso</t>
  </si>
  <si>
    <t>White Glaze</t>
  </si>
  <si>
    <t>Armor Kinetic Hardener</t>
  </si>
  <si>
    <t>Armor Thermic Hardener</t>
  </si>
  <si>
    <t>Assault Missile Launcher</t>
  </si>
  <si>
    <t>Ballistic Deflection Field</t>
  </si>
  <si>
    <t>Co-Processor</t>
  </si>
  <si>
    <t>Dual 150mm Railgun</t>
  </si>
  <si>
    <t>Dual 250mm 'Scout' I Accelerator Cannon</t>
  </si>
  <si>
    <t>Dual 250mm Carbide Railgun</t>
  </si>
  <si>
    <t>Dual 250mm Compressed Coil Gun</t>
  </si>
  <si>
    <t>Dual 425mm 'Scout' Autocannon</t>
  </si>
  <si>
    <t>425mm Medium Carbide Repeating Cannon</t>
  </si>
  <si>
    <t>Dual 425mm Autocannon</t>
  </si>
  <si>
    <t>Dual 650mm 'Scout' Repeating Artillery</t>
  </si>
  <si>
    <t>Dual 650mm Carbine Repeating Howitzer</t>
  </si>
  <si>
    <t>Dual 650mm Gallium I Repeating Cannon</t>
  </si>
  <si>
    <t>Dual 650mm Prototype I Repeating Siege Cannon</t>
  </si>
  <si>
    <t>Dual Afocal Heavy Maser</t>
  </si>
  <si>
    <t>Dual Afocal Pulse Maser</t>
  </si>
  <si>
    <t xml:space="preserve">720mm Howitzer Artillery </t>
  </si>
  <si>
    <t>Dual Anode Heavy Particle Stream</t>
  </si>
  <si>
    <t>Dual Heavy Afocal Pulse Maser</t>
  </si>
  <si>
    <t>Dual Heavy Anode Pulse Particle Stream</t>
  </si>
  <si>
    <t>Dual Heavy Beam Laser</t>
  </si>
  <si>
    <t>Dual Heavy Modal Pulse Laser</t>
  </si>
  <si>
    <t>Dual Heavy Modulated Pulse Energy Beam</t>
  </si>
  <si>
    <t>800mm Reinforced Nanofiber Plate</t>
  </si>
  <si>
    <t>Dual Heavy Pulse Laser</t>
  </si>
  <si>
    <t>Dual Light Beam Laser</t>
  </si>
  <si>
    <t>Dual Modal Heavy Laser</t>
  </si>
  <si>
    <t>Dual Modal Heavy Pulse Laser</t>
  </si>
  <si>
    <t>Dual Modulated Heavy Energy Beam</t>
  </si>
  <si>
    <t>E500 Prototype Energy Vampire</t>
  </si>
  <si>
    <t>ECCM – Gravimetric</t>
  </si>
  <si>
    <t>ECCM – Omni</t>
  </si>
  <si>
    <t>ECCM – Radar</t>
  </si>
  <si>
    <t>ECCM Projector</t>
  </si>
  <si>
    <t>ECM Burst</t>
  </si>
  <si>
    <t>Explosion Dampening Amplifier</t>
  </si>
  <si>
    <t>Explosion Dampening Field</t>
  </si>
  <si>
    <t>F-S15 Braced Deflection Shield Matrix</t>
  </si>
  <si>
    <t>Focused Medium Beam Laser</t>
  </si>
  <si>
    <t>Heat Dissipation Amplifier</t>
  </si>
  <si>
    <t>1400mm Howitzer Artillery</t>
  </si>
  <si>
    <t>Heat Dissipation Field</t>
  </si>
  <si>
    <t>Heavy 'Ghoul' Energy Siphon</t>
  </si>
  <si>
    <t>Heavy 'Gremlin' Power Core Disruptor</t>
  </si>
  <si>
    <t>Heavy 'Knave' Energy Drain</t>
  </si>
  <si>
    <t>Heavy Afocal Maser</t>
  </si>
  <si>
    <t>Heavy Afocal Pulse Maser</t>
  </si>
  <si>
    <t>Heavy Assault Missile Launcher</t>
  </si>
  <si>
    <t>Heavy Beam Laser</t>
  </si>
  <si>
    <t>Heavy Brief Capacitor Overcharge</t>
  </si>
  <si>
    <t>Heavy Capacitor Booster</t>
  </si>
  <si>
    <t xml:space="preserve">Heavy Diminishing Power System Drain </t>
  </si>
  <si>
    <t>Heavy Electrochemical Capacitor Booster</t>
  </si>
  <si>
    <t>Heavy Electron Blaster</t>
  </si>
  <si>
    <t>Heavy F-RX Prototype I Capacitor Booster</t>
  </si>
  <si>
    <t>Heavy Ion Blaster</t>
  </si>
  <si>
    <t>Heavy Modal Laser</t>
  </si>
  <si>
    <t>Heavy Modal Pulse Laser</t>
  </si>
  <si>
    <t>Heavy Neutron Blaster</t>
  </si>
  <si>
    <t>Ballistic Control System</t>
  </si>
  <si>
    <t>Heavy Pulse Laser</t>
  </si>
  <si>
    <t>Heavy Rudimentary Energy Destablizer</t>
  </si>
  <si>
    <t>Heavy Tapered Capacitor Infusion</t>
  </si>
  <si>
    <t>Kernite x400</t>
  </si>
  <si>
    <t>Condensed Alloy x100</t>
  </si>
  <si>
    <t>Ladar Backup Array</t>
  </si>
  <si>
    <t>Crystal Compound x100</t>
  </si>
  <si>
    <t>Large 'Accommodation' Vestment Reconstructer</t>
  </si>
  <si>
    <t>Dark Compound x100</t>
  </si>
  <si>
    <t>Large 'Atonement' I Ward Projector</t>
  </si>
  <si>
    <t>Large 'Notos' Explosive Charge</t>
  </si>
  <si>
    <t>Large 'Vehemence' I Shockwave Charge</t>
  </si>
  <si>
    <t>Large Asymmetric Barrier Transpositioner</t>
  </si>
  <si>
    <t>Large Asymmetric Energy Succor</t>
  </si>
  <si>
    <t>Large Automated I Carapace Restoration</t>
  </si>
  <si>
    <t>Large Azeotropic Ward Salubrity</t>
  </si>
  <si>
    <t>Large C5-L Emergency Shield Overload</t>
  </si>
  <si>
    <t>Large Capacitor Battery</t>
  </si>
  <si>
    <t>Large Clarity Ward Booster</t>
  </si>
  <si>
    <t>Dual 425 'Scout' Autocannon</t>
  </si>
  <si>
    <t>Large F-4A LD-Sulfate I Capacitor Charge Unit</t>
  </si>
  <si>
    <t xml:space="preserve">Large I-A Polarized Armor Regenerator </t>
  </si>
  <si>
    <t>Large Inefficient Armor Repair Unit</t>
  </si>
  <si>
    <t>Large LD-Acid Capacitor Battery</t>
  </si>
  <si>
    <t>Large Murky Energy Transmitter</t>
  </si>
  <si>
    <t>Large Murky Shield Screen Transmitter</t>
  </si>
  <si>
    <t>Large Neutron Saturation Injector</t>
  </si>
  <si>
    <t>Large Ohm Capacitor Reserve</t>
  </si>
  <si>
    <t>Large Remote Armor Repair System</t>
  </si>
  <si>
    <t>Large Rudimentary Concussion Bomb</t>
  </si>
  <si>
    <t>Large S95A Partial Shield Transporter</t>
  </si>
  <si>
    <t>Large Shield Booster</t>
  </si>
  <si>
    <t>Large Subordinate Screen Stabilizer</t>
  </si>
  <si>
    <t>Large Supplemental Barrier Emitter</t>
  </si>
  <si>
    <t>Large YF-12a Smartbomb</t>
  </si>
  <si>
    <t>LIF Fueled I Booster Rockets</t>
  </si>
  <si>
    <t>Limited Electron Blaster Cannon</t>
  </si>
  <si>
    <t>Limited Mega Neutron Blaster</t>
  </si>
  <si>
    <t>Limited Neutron Blaster</t>
  </si>
  <si>
    <t>Lucent Compound x100</t>
  </si>
  <si>
    <t>Magnetic Field Stablizer</t>
  </si>
  <si>
    <t>Medium 'Notos' Explosive Charge</t>
  </si>
  <si>
    <t>Medium Armor Repairer</t>
  </si>
  <si>
    <t>Medium Capacitor Battery</t>
  </si>
  <si>
    <t>Medium Capacitor Booster</t>
  </si>
  <si>
    <t>Medium EMP Smartbomb</t>
  </si>
  <si>
    <t>Medium Energy Neutralizer</t>
  </si>
  <si>
    <t>Medium Energy Transfer Array</t>
  </si>
  <si>
    <t>Medium Graviton Smartbomb</t>
  </si>
  <si>
    <t>Medium Hull Repairer</t>
  </si>
  <si>
    <t>Medium Nosferatu</t>
  </si>
  <si>
    <t>Medium Plasma</t>
  </si>
  <si>
    <t>Medium Proton Smartbomb</t>
  </si>
  <si>
    <t xml:space="preserve">ECCM – Gravimetric </t>
  </si>
  <si>
    <t>Medium Remote Armor Repair System</t>
  </si>
  <si>
    <t>Medium Rudimentary Concussion Bomb</t>
  </si>
  <si>
    <t>Medium Shield Booster</t>
  </si>
  <si>
    <t>Medium Shield Transporter</t>
  </si>
  <si>
    <t>Medium YF-12A Smartbomb</t>
  </si>
  <si>
    <t>Mega Afocal Maser</t>
  </si>
  <si>
    <t>Mega Afocal Pulse Maser</t>
  </si>
  <si>
    <t>Mega Anode Particle Stream</t>
  </si>
  <si>
    <t>Mega Modal Laser</t>
  </si>
  <si>
    <t>Mega Modulated Energy Beam</t>
  </si>
  <si>
    <t>Microcell Nanite EM Hardener</t>
  </si>
  <si>
    <t>Microcell Nanite Explosive Hardener</t>
  </si>
  <si>
    <t>Microcell Nanite Kinetic Hardener</t>
  </si>
  <si>
    <t>Focused Afocal Medium Maser</t>
  </si>
  <si>
    <t>Microcell Nanite Thermic Hardener</t>
  </si>
  <si>
    <t xml:space="preserve">Miner </t>
  </si>
  <si>
    <t>Modal Mega Electron Particle Accelerator</t>
  </si>
  <si>
    <t xml:space="preserve">Modal Mega Neutron Particle Accelerator </t>
  </si>
  <si>
    <t>N-Type EM Hardener</t>
  </si>
  <si>
    <t>N-Type Explosive Hardener</t>
  </si>
  <si>
    <t>N-Type Kinetic Hardener</t>
  </si>
  <si>
    <t>Focused Medium Pulse Laser</t>
  </si>
  <si>
    <t>N-Type Thermic Hardener</t>
  </si>
  <si>
    <t>Neutron Blaster Cannon</t>
  </si>
  <si>
    <t>Omber x500</t>
  </si>
  <si>
    <t>Gleaming Alloy x100</t>
  </si>
  <si>
    <t>Passive Targeter</t>
  </si>
  <si>
    <t>Phased Monopropellant I Hydrazine Boosters</t>
  </si>
  <si>
    <t>Glossy Compound x100</t>
  </si>
  <si>
    <t>Photon Scattering Field</t>
  </si>
  <si>
    <t>Plagioclase x333</t>
  </si>
  <si>
    <t>Pyroxeres</t>
  </si>
  <si>
    <t>Quad Lif Fueled I Booster Rockets</t>
  </si>
  <si>
    <t>Radar Backup Array</t>
  </si>
  <si>
    <t>Radioisotope EM Hardener</t>
  </si>
  <si>
    <t>Radioisotope Explosive Hardener</t>
  </si>
  <si>
    <t>Radioisotope Kinetic Hardener</t>
  </si>
  <si>
    <t>Radioisotope Thermic Hardener</t>
  </si>
  <si>
    <t>Regulated Mega Electron Phase Cannon</t>
  </si>
  <si>
    <t>Regulated Mega Neutron Phase Cannon</t>
  </si>
  <si>
    <t xml:space="preserve">Remote Sensor Dampener </t>
  </si>
  <si>
    <t>Heavy Anode Particle Stream</t>
  </si>
  <si>
    <t>Scordite x333</t>
  </si>
  <si>
    <t>Heavy 'Ghoul” Energy Siphon</t>
  </si>
  <si>
    <t>Shield Recharger</t>
  </si>
  <si>
    <t>Small Capacitor Battery</t>
  </si>
  <si>
    <t>Small Capacitor Booster</t>
  </si>
  <si>
    <t>Heavy 'Knave” Energy Drain</t>
  </si>
  <si>
    <t>Small Energy Neutralizer</t>
  </si>
  <si>
    <t>Small Energy Transfer Array</t>
  </si>
  <si>
    <t>Small Graviton Smartbomb</t>
  </si>
  <si>
    <t>Small Hull Repairer</t>
  </si>
  <si>
    <t xml:space="preserve">Small Nosferatu </t>
  </si>
  <si>
    <t>Small Proton Smartbomb</t>
  </si>
  <si>
    <t>Small Remote Armor Repair System</t>
  </si>
  <si>
    <t>Small Rudimentary Energy Destabilizer</t>
  </si>
  <si>
    <t>Small Shield Booster</t>
  </si>
  <si>
    <t>Small Shield Transporter</t>
  </si>
  <si>
    <t>Stasis Webifier</t>
  </si>
  <si>
    <t>Tachyon Afocal Maser</t>
  </si>
  <si>
    <t>Tachyon Anode Particle Stream</t>
  </si>
  <si>
    <t>Tachyon Modal Laser</t>
  </si>
  <si>
    <t>Target Painter</t>
  </si>
  <si>
    <t>Tracking Disruptor</t>
  </si>
  <si>
    <t>Tracking Link</t>
  </si>
  <si>
    <t>Veldspar x333</t>
  </si>
  <si>
    <t>Voltaic Nanite EM Hardener</t>
  </si>
  <si>
    <t>Voltaic Nanite Explosive Hardener</t>
  </si>
  <si>
    <t>Voltaic Nanite Kinetic Hardener</t>
  </si>
  <si>
    <t>Voltaic Nanite Thermic Hardener</t>
  </si>
  <si>
    <t>Warp Disruptor</t>
  </si>
  <si>
    <t>X-Large C5-L Emergency Shield Overload</t>
  </si>
  <si>
    <t>X-Large Clarity Ward Booster</t>
  </si>
  <si>
    <t>X-Large Converse I Deflection Catalyzer</t>
  </si>
  <si>
    <t>Heavy Missile Launcher</t>
  </si>
  <si>
    <t>X-Large Neutron Saturation Injector</t>
  </si>
  <si>
    <t>XT-9000 Cruise Launcher</t>
  </si>
  <si>
    <t>plex</t>
  </si>
  <si>
    <t>Pyerite</t>
  </si>
  <si>
    <t>ZW-4100 Siege Missile Bay</t>
  </si>
  <si>
    <t>Heavy Rudimentary Energy Destabilizer</t>
  </si>
  <si>
    <t>Shield Power Relay</t>
  </si>
  <si>
    <t>Overdrive Injector System</t>
  </si>
  <si>
    <t>Warp Scrambler</t>
  </si>
  <si>
    <t>Large Shield Extender</t>
  </si>
  <si>
    <t>Lustering Alloy x100</t>
  </si>
  <si>
    <t>Motley Compound x100</t>
  </si>
  <si>
    <t>Plush Compound x100</t>
  </si>
  <si>
    <t>Precious Alloy x100</t>
  </si>
  <si>
    <t>Sheen Compound x100</t>
  </si>
  <si>
    <t>Scourge Heavy Missile x150000</t>
  </si>
  <si>
    <t>4500 m3</t>
  </si>
  <si>
    <t>Cataclysm Cruise Missile x150000</t>
  </si>
  <si>
    <t>Large Rudimentary Concussive Bomb</t>
  </si>
  <si>
    <t>LIF Fueld I Booster Rockets</t>
  </si>
  <si>
    <t>Medium Beam Laser</t>
  </si>
  <si>
    <t>Medium Plasma Smartbomb</t>
  </si>
  <si>
    <t>Medium Pulse Laser</t>
  </si>
  <si>
    <t>Medium Shield Extender</t>
  </si>
  <si>
    <t>Mega Pulse Laser</t>
  </si>
  <si>
    <t>Motley Compound</t>
  </si>
  <si>
    <t>Pyroxeres x333</t>
  </si>
  <si>
    <t>Remote Sensor Dampener</t>
  </si>
  <si>
    <t>Small EMP Smartbomb</t>
  </si>
  <si>
    <t>Small Nosferatu</t>
  </si>
  <si>
    <t>Small Rudimentary Energy Destablizer</t>
  </si>
  <si>
    <t xml:space="preserve">Tracking Disruptor </t>
  </si>
  <si>
    <t>Y-S8 Hydrocarbon I Afterburners</t>
  </si>
  <si>
    <t>Y-T8 Overcharged Hydrocarbon I Microwarpdrive</t>
  </si>
  <si>
    <t>Scourge Heavy Missile x1500</t>
  </si>
  <si>
    <t>Widowmaker x1500</t>
  </si>
  <si>
    <t>Cataclysm Cruise Missile x1500</t>
  </si>
  <si>
    <t>Devastator Missile`</t>
  </si>
  <si>
    <t>Paradise</t>
  </si>
  <si>
    <t>Wrath</t>
  </si>
  <si>
    <t>Raven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</si>
</sst>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#.00"/>
    <numFmt numFmtId="165" formatCode="0.000"/>
  </numFmts>
  <fonts count="2">
    <font>
      <sz val="10.0"/>
      <color rgb="FF000000"/>
      <name val="Arial"/>
    </font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165" xfId="0" applyAlignment="1" applyFont="1" applyNumberForma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3" xfId="0" applyAlignment="1" applyFont="1" applyNumberFormat="1">
      <alignment shrinkToFit="0" vertical="center" wrapText="0"/>
    </xf>
    <xf borderId="0" fillId="0" fontId="1" numFmtId="165" xfId="0" applyAlignment="1" applyFont="1" applyNumberFormat="1">
      <alignment shrinkToFit="0" vertical="center" wrapText="0"/>
    </xf>
    <xf borderId="0" fillId="0" fontId="1" numFmtId="164" xfId="0" applyAlignment="1" applyFont="1" applyNumberFormat="1">
      <alignment shrinkToFit="0" vertical="center" wrapText="0"/>
    </xf>
    <xf borderId="0" fillId="0" fontId="1" numFmtId="1" xfId="0" applyAlignment="1" applyFont="1" applyNumberFormat="1">
      <alignment shrinkToFit="0" vertical="center" wrapText="0"/>
    </xf>
    <xf borderId="0" fillId="2" fontId="1" numFmtId="0" xfId="0" applyAlignment="1" applyFill="1" applyFont="1">
      <alignment readingOrder="0" shrinkToFit="0" vertical="center" wrapText="0"/>
    </xf>
    <xf borderId="0" fillId="0" fontId="1" numFmtId="1" xfId="0" applyAlignment="1" applyFont="1" applyNumberFormat="1">
      <alignment readingOrder="0" shrinkToFit="0" vertical="center" wrapText="0"/>
    </xf>
    <xf borderId="0" fillId="0" fontId="1" numFmtId="3" xfId="0" applyAlignment="1" applyFont="1" applyNumberFormat="1">
      <alignment readingOrder="0" shrinkToFit="0" vertical="center" wrapText="0"/>
    </xf>
    <xf borderId="0" fillId="0" fontId="1" numFmtId="2" xfId="0" applyAlignment="1" applyFont="1" applyNumberFormat="1">
      <alignment readingOrder="0" shrinkToFit="0" vertical="center" wrapText="0"/>
    </xf>
    <xf borderId="0" fillId="0" fontId="1" numFmtId="4" xfId="0" applyAlignment="1" applyFont="1" applyNumberForma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6.14"/>
    <col customWidth="1" min="2" max="2" width="12.29"/>
    <col customWidth="1" min="4" max="4" width="9.29"/>
    <col customWidth="1" min="5" max="5" width="9.14"/>
    <col customWidth="1" min="6" max="6" width="8.29"/>
    <col customWidth="1" min="7" max="7" width="15.0"/>
    <col customWidth="1" min="8" max="8" width="15.71"/>
    <col customWidth="1" min="9" max="9" width="15.57"/>
    <col customWidth="1" min="10" max="16" width="12.43"/>
  </cols>
  <sheetData>
    <row r="1">
      <c r="A1" s="1" t="s">
        <v>0</v>
      </c>
      <c r="B1" s="1" t="s">
        <v>3</v>
      </c>
      <c r="C1" s="1" t="s">
        <v>4</v>
      </c>
      <c r="D1" s="3" t="s">
        <v>6</v>
      </c>
      <c r="E1" s="1" t="s">
        <v>26</v>
      </c>
      <c r="F1" s="1" t="s">
        <v>27</v>
      </c>
      <c r="G1" s="1" t="s">
        <v>28</v>
      </c>
      <c r="H1" s="1" t="s">
        <v>29</v>
      </c>
    </row>
    <row r="2">
      <c r="A2" s="1" t="s">
        <v>30</v>
      </c>
      <c r="B2" s="5">
        <f>Sheet2!I7</f>
        <v>24501.91</v>
      </c>
      <c r="C2" s="1">
        <v>18750.0</v>
      </c>
      <c r="D2" s="6">
        <f t="shared" ref="D2:D79" si="1">B2/C2</f>
        <v>1.306768533</v>
      </c>
      <c r="E2" s="1">
        <v>3100.0</v>
      </c>
      <c r="F2" s="1">
        <v>3100.0</v>
      </c>
      <c r="G2" s="5">
        <f t="shared" ref="G2:G239" si="2">C2*F2</f>
        <v>58125000</v>
      </c>
      <c r="H2" s="5">
        <f t="shared" ref="H2:H239" si="3">(B2-C2)*F2</f>
        <v>17830921</v>
      </c>
      <c r="I2" s="5">
        <f t="shared" ref="I2:I9" si="4">H2</f>
        <v>17830921</v>
      </c>
    </row>
    <row r="3">
      <c r="A3" s="1" t="s">
        <v>47</v>
      </c>
      <c r="B3" s="5">
        <f>Sheet2!I8</f>
        <v>115230.6295</v>
      </c>
      <c r="C3" s="1">
        <v>96105.0</v>
      </c>
      <c r="D3" s="6">
        <f t="shared" si="1"/>
        <v>1.199007643</v>
      </c>
      <c r="E3" s="1">
        <v>3800.0</v>
      </c>
      <c r="F3" s="1">
        <v>3800.0</v>
      </c>
      <c r="G3" s="5">
        <f t="shared" si="2"/>
        <v>365199000</v>
      </c>
      <c r="H3" s="5">
        <f t="shared" si="3"/>
        <v>72677392.1</v>
      </c>
      <c r="I3" s="5">
        <f t="shared" si="4"/>
        <v>72677392.1</v>
      </c>
    </row>
    <row r="4">
      <c r="A4" s="1" t="s">
        <v>48</v>
      </c>
      <c r="B4" s="5">
        <f>Sheet2!I56</f>
        <v>948908.2</v>
      </c>
      <c r="C4" s="1">
        <v>790000.0</v>
      </c>
      <c r="D4" s="6">
        <f t="shared" si="1"/>
        <v>1.20114962</v>
      </c>
      <c r="E4" s="1">
        <v>100.0</v>
      </c>
      <c r="F4" s="1">
        <v>100.0</v>
      </c>
      <c r="G4" s="5">
        <f t="shared" si="2"/>
        <v>79000000</v>
      </c>
      <c r="H4" s="5">
        <f t="shared" si="3"/>
        <v>15890820</v>
      </c>
      <c r="I4" s="5">
        <f t="shared" si="4"/>
        <v>15890820</v>
      </c>
    </row>
    <row r="5">
      <c r="A5" s="1" t="s">
        <v>49</v>
      </c>
      <c r="B5" s="5">
        <f>Sheet2!I57</f>
        <v>473192.64</v>
      </c>
      <c r="C5" s="1">
        <v>405004.0</v>
      </c>
      <c r="D5" s="6">
        <f t="shared" si="1"/>
        <v>1.168365349</v>
      </c>
      <c r="E5" s="1">
        <v>90.0</v>
      </c>
      <c r="F5" s="1">
        <v>90.0</v>
      </c>
      <c r="G5" s="5">
        <f t="shared" si="2"/>
        <v>36450360</v>
      </c>
      <c r="H5" s="5">
        <f t="shared" si="3"/>
        <v>6136977.6</v>
      </c>
      <c r="I5" s="5">
        <f t="shared" si="4"/>
        <v>6136977.6</v>
      </c>
    </row>
    <row r="6">
      <c r="A6" s="1" t="s">
        <v>51</v>
      </c>
      <c r="B6" s="5">
        <f>Sheet2!I58</f>
        <v>473192.64</v>
      </c>
      <c r="C6" s="1">
        <v>405000.0</v>
      </c>
      <c r="D6" s="6">
        <f t="shared" si="1"/>
        <v>1.168376889</v>
      </c>
      <c r="E6" s="1">
        <v>90.0</v>
      </c>
      <c r="F6" s="1">
        <v>90.0</v>
      </c>
      <c r="G6" s="5">
        <f t="shared" si="2"/>
        <v>36450000</v>
      </c>
      <c r="H6" s="5">
        <f t="shared" si="3"/>
        <v>6137337.6</v>
      </c>
      <c r="I6" s="5">
        <f t="shared" si="4"/>
        <v>6137337.6</v>
      </c>
    </row>
    <row r="7">
      <c r="A7" s="1" t="s">
        <v>53</v>
      </c>
      <c r="B7" s="5">
        <f>Sheet2!I59</f>
        <v>473192.64</v>
      </c>
      <c r="C7" s="1">
        <v>405000.0</v>
      </c>
      <c r="D7" s="6">
        <f t="shared" si="1"/>
        <v>1.168376889</v>
      </c>
      <c r="E7" s="1">
        <v>90.0</v>
      </c>
      <c r="F7" s="1">
        <v>90.0</v>
      </c>
      <c r="G7" s="5">
        <f t="shared" si="2"/>
        <v>36450000</v>
      </c>
      <c r="H7" s="5">
        <f t="shared" si="3"/>
        <v>6137337.6</v>
      </c>
      <c r="I7" s="5">
        <f t="shared" si="4"/>
        <v>6137337.6</v>
      </c>
    </row>
    <row r="8">
      <c r="A8" s="1" t="s">
        <v>54</v>
      </c>
      <c r="B8" s="5">
        <f>Sheet2!I13</f>
        <v>8125.04</v>
      </c>
      <c r="C8" s="1">
        <v>6500.0</v>
      </c>
      <c r="D8" s="6">
        <f t="shared" si="1"/>
        <v>1.250006154</v>
      </c>
      <c r="E8" s="1">
        <v>1050.0</v>
      </c>
      <c r="F8" s="1">
        <v>1050.0</v>
      </c>
      <c r="G8" s="5">
        <f t="shared" si="2"/>
        <v>6825000</v>
      </c>
      <c r="H8" s="5">
        <f t="shared" si="3"/>
        <v>1706292</v>
      </c>
      <c r="I8" s="5">
        <f t="shared" si="4"/>
        <v>1706292</v>
      </c>
    </row>
    <row r="9">
      <c r="A9" s="1" t="s">
        <v>56</v>
      </c>
      <c r="B9" s="5">
        <f>Sheet2!I60</f>
        <v>577676.55</v>
      </c>
      <c r="C9" s="1">
        <v>507004.0</v>
      </c>
      <c r="D9" s="6">
        <f t="shared" si="1"/>
        <v>1.13939249</v>
      </c>
      <c r="E9" s="1">
        <v>200.0</v>
      </c>
      <c r="F9" s="1">
        <v>200.0</v>
      </c>
      <c r="G9" s="5">
        <f t="shared" si="2"/>
        <v>101400800</v>
      </c>
      <c r="H9" s="5">
        <f t="shared" si="3"/>
        <v>14134510</v>
      </c>
      <c r="I9" s="5">
        <f t="shared" si="4"/>
        <v>14134510</v>
      </c>
    </row>
    <row r="10">
      <c r="A10" s="1" t="s">
        <v>57</v>
      </c>
      <c r="B10" s="5">
        <f>Sheet2!I61</f>
        <v>577676.55</v>
      </c>
      <c r="C10" s="1">
        <v>511006.0</v>
      </c>
      <c r="D10" s="6">
        <f t="shared" si="1"/>
        <v>1.130469212</v>
      </c>
      <c r="E10" s="1">
        <v>125.0</v>
      </c>
      <c r="F10" s="1">
        <v>125.0</v>
      </c>
      <c r="G10" s="5">
        <f t="shared" si="2"/>
        <v>63875750</v>
      </c>
      <c r="H10" s="5">
        <f t="shared" si="3"/>
        <v>8333818.75</v>
      </c>
    </row>
    <row r="11">
      <c r="A11" s="1" t="s">
        <v>73</v>
      </c>
      <c r="B11" s="5">
        <f>Sheet2!I14</f>
        <v>7057.55</v>
      </c>
      <c r="C11" s="1">
        <v>5251.0</v>
      </c>
      <c r="D11" s="6">
        <f t="shared" si="1"/>
        <v>1.344039231</v>
      </c>
      <c r="E11" s="1">
        <v>225.0</v>
      </c>
      <c r="F11" s="1">
        <v>225.0</v>
      </c>
      <c r="G11" s="5">
        <f t="shared" si="2"/>
        <v>1181475</v>
      </c>
      <c r="H11" s="5">
        <f t="shared" si="3"/>
        <v>406473.75</v>
      </c>
    </row>
    <row r="12">
      <c r="A12" s="1" t="s">
        <v>75</v>
      </c>
      <c r="B12" s="5">
        <f>Sheet2!I15</f>
        <v>4759.54</v>
      </c>
      <c r="C12" s="1">
        <v>2670.0</v>
      </c>
      <c r="D12" s="6">
        <f t="shared" si="1"/>
        <v>1.782599251</v>
      </c>
      <c r="E12" s="1">
        <v>525.0</v>
      </c>
      <c r="F12" s="1">
        <v>525.0</v>
      </c>
      <c r="G12" s="5">
        <f t="shared" si="2"/>
        <v>1401750</v>
      </c>
      <c r="H12" s="5">
        <f t="shared" si="3"/>
        <v>1097008.5</v>
      </c>
    </row>
    <row r="13">
      <c r="A13" s="1" t="s">
        <v>76</v>
      </c>
      <c r="B13" s="5">
        <f>Sheet2!I16</f>
        <v>13852.94</v>
      </c>
      <c r="C13" s="1">
        <v>11155.0</v>
      </c>
      <c r="D13" s="6">
        <f t="shared" si="1"/>
        <v>1.241859256</v>
      </c>
      <c r="E13" s="1">
        <v>1100.0</v>
      </c>
      <c r="F13" s="1">
        <v>1100.0</v>
      </c>
      <c r="G13" s="5">
        <f t="shared" si="2"/>
        <v>12270500</v>
      </c>
      <c r="H13" s="5">
        <f t="shared" si="3"/>
        <v>2967734</v>
      </c>
      <c r="I13" s="5">
        <f t="shared" ref="I13:I15" si="5">H13</f>
        <v>2967734</v>
      </c>
    </row>
    <row r="14">
      <c r="A14" s="1" t="s">
        <v>78</v>
      </c>
      <c r="B14" s="5">
        <f>Sheet2!I63</f>
        <v>562957.66</v>
      </c>
      <c r="C14" s="1">
        <v>491011.0</v>
      </c>
      <c r="D14" s="6">
        <f t="shared" si="1"/>
        <v>1.146527593</v>
      </c>
      <c r="E14" s="1">
        <v>600.0</v>
      </c>
      <c r="F14" s="1">
        <v>600.0</v>
      </c>
      <c r="G14" s="5">
        <f t="shared" si="2"/>
        <v>294606600</v>
      </c>
      <c r="H14" s="5">
        <f t="shared" si="3"/>
        <v>43167996</v>
      </c>
      <c r="I14" s="5">
        <f t="shared" si="5"/>
        <v>43167996</v>
      </c>
    </row>
    <row r="15">
      <c r="A15" s="1" t="s">
        <v>80</v>
      </c>
      <c r="B15" s="5">
        <f>Sheet2!I64</f>
        <v>562957.66</v>
      </c>
      <c r="C15" s="1">
        <v>505000.0</v>
      </c>
      <c r="D15" s="6">
        <f t="shared" si="1"/>
        <v>1.114767644</v>
      </c>
      <c r="E15" s="1">
        <v>750.0</v>
      </c>
      <c r="F15" s="1">
        <v>750.0</v>
      </c>
      <c r="G15" s="5">
        <f t="shared" si="2"/>
        <v>378750000</v>
      </c>
      <c r="H15" s="5">
        <f t="shared" si="3"/>
        <v>43468245</v>
      </c>
      <c r="I15" s="5">
        <f t="shared" si="5"/>
        <v>43468245</v>
      </c>
    </row>
    <row r="16">
      <c r="A16" s="1" t="s">
        <v>81</v>
      </c>
      <c r="B16" s="5">
        <f>Sheet2!I65</f>
        <v>562957.66</v>
      </c>
      <c r="C16" s="1">
        <v>510000.0</v>
      </c>
      <c r="D16" s="6">
        <f t="shared" si="1"/>
        <v>1.103838549</v>
      </c>
      <c r="E16" s="1">
        <v>120.0</v>
      </c>
      <c r="F16" s="1">
        <v>120.0</v>
      </c>
      <c r="G16" s="5">
        <f t="shared" si="2"/>
        <v>61200000</v>
      </c>
      <c r="H16" s="5">
        <f t="shared" si="3"/>
        <v>6354919.2</v>
      </c>
    </row>
    <row r="17">
      <c r="A17" s="1" t="s">
        <v>82</v>
      </c>
      <c r="B17" s="5">
        <f>Sheet2!I66</f>
        <v>562957.66</v>
      </c>
      <c r="C17" s="1">
        <v>491000.0</v>
      </c>
      <c r="D17" s="6">
        <f t="shared" si="1"/>
        <v>1.146553279</v>
      </c>
      <c r="E17" s="1">
        <v>750.0</v>
      </c>
      <c r="F17" s="1">
        <v>750.0</v>
      </c>
      <c r="G17" s="5">
        <f t="shared" si="2"/>
        <v>368250000</v>
      </c>
      <c r="H17" s="5">
        <f t="shared" si="3"/>
        <v>53968245</v>
      </c>
      <c r="I17" s="5">
        <f t="shared" ref="I17:I19" si="6">H17</f>
        <v>53968245</v>
      </c>
    </row>
    <row r="18">
      <c r="A18" s="1" t="s">
        <v>50</v>
      </c>
      <c r="B18" s="5">
        <f>Sheet2!I5</f>
        <v>4967.24</v>
      </c>
      <c r="C18" s="1">
        <v>4200.0</v>
      </c>
      <c r="D18" s="6">
        <f t="shared" si="1"/>
        <v>1.18267619</v>
      </c>
      <c r="E18" s="1">
        <v>3200.0</v>
      </c>
      <c r="F18" s="1">
        <v>3200.0</v>
      </c>
      <c r="G18" s="5">
        <f t="shared" si="2"/>
        <v>13440000</v>
      </c>
      <c r="H18" s="5">
        <f t="shared" si="3"/>
        <v>2455168</v>
      </c>
      <c r="I18" s="5">
        <f t="shared" si="6"/>
        <v>2455168</v>
      </c>
    </row>
    <row r="19">
      <c r="A19" s="1" t="s">
        <v>52</v>
      </c>
      <c r="B19" s="5">
        <f>Sheet2!I6</f>
        <v>27038.7741</v>
      </c>
      <c r="C19" s="1">
        <v>20500.0</v>
      </c>
      <c r="D19" s="6">
        <f t="shared" si="1"/>
        <v>1.31896459</v>
      </c>
      <c r="E19" s="1">
        <v>2200.0</v>
      </c>
      <c r="F19" s="1">
        <v>2200.0</v>
      </c>
      <c r="G19" s="5">
        <f t="shared" si="2"/>
        <v>45100000</v>
      </c>
      <c r="H19" s="5">
        <f t="shared" si="3"/>
        <v>14385303.02</v>
      </c>
      <c r="I19" s="5">
        <f t="shared" si="6"/>
        <v>14385303.02</v>
      </c>
    </row>
    <row r="20">
      <c r="A20" s="1" t="s">
        <v>84</v>
      </c>
      <c r="B20" s="5">
        <f>Sheet2!I17</f>
        <v>8401.58</v>
      </c>
      <c r="C20" s="1">
        <v>6900.0</v>
      </c>
      <c r="D20" s="6">
        <f t="shared" si="1"/>
        <v>1.21762029</v>
      </c>
      <c r="E20" s="1">
        <v>950.0</v>
      </c>
      <c r="F20" s="1">
        <v>950.0</v>
      </c>
      <c r="G20" s="5">
        <f t="shared" si="2"/>
        <v>6555000</v>
      </c>
      <c r="H20" s="5">
        <f t="shared" si="3"/>
        <v>1426501</v>
      </c>
    </row>
    <row r="21">
      <c r="A21" s="1" t="s">
        <v>85</v>
      </c>
      <c r="B21" s="5">
        <f>Sheet2!I18</f>
        <v>84322.53</v>
      </c>
      <c r="C21" s="1">
        <v>73119.0</v>
      </c>
      <c r="D21" s="6">
        <f t="shared" si="1"/>
        <v>1.153223239</v>
      </c>
      <c r="E21" s="1">
        <v>900.0</v>
      </c>
      <c r="F21" s="1">
        <v>900.0</v>
      </c>
      <c r="G21" s="5">
        <f t="shared" si="2"/>
        <v>65807100</v>
      </c>
      <c r="H21" s="5">
        <f t="shared" si="3"/>
        <v>10083177</v>
      </c>
      <c r="I21" s="5">
        <f t="shared" ref="I21:I25" si="7">H21</f>
        <v>10083177</v>
      </c>
    </row>
    <row r="22">
      <c r="A22" s="1" t="s">
        <v>86</v>
      </c>
      <c r="B22" s="5">
        <f>Sheet2!I19</f>
        <v>65255.636</v>
      </c>
      <c r="C22" s="1">
        <v>53571.0</v>
      </c>
      <c r="D22" s="6">
        <f t="shared" si="1"/>
        <v>1.21811495</v>
      </c>
      <c r="E22" s="1">
        <v>130.0</v>
      </c>
      <c r="F22" s="1">
        <v>130.0</v>
      </c>
      <c r="G22" s="5">
        <f t="shared" si="2"/>
        <v>6964230</v>
      </c>
      <c r="H22" s="5">
        <f t="shared" si="3"/>
        <v>1519002.68</v>
      </c>
      <c r="I22" s="5">
        <f t="shared" si="7"/>
        <v>1519002.68</v>
      </c>
    </row>
    <row r="23">
      <c r="A23" s="1" t="s">
        <v>87</v>
      </c>
      <c r="B23" s="5">
        <f>Sheet2!I20</f>
        <v>65255.636</v>
      </c>
      <c r="C23" s="1">
        <v>53500.0</v>
      </c>
      <c r="D23" s="6">
        <f t="shared" si="1"/>
        <v>1.219731514</v>
      </c>
      <c r="E23" s="1">
        <v>575.0</v>
      </c>
      <c r="F23" s="1">
        <v>575.0</v>
      </c>
      <c r="G23" s="5">
        <f t="shared" si="2"/>
        <v>30762500</v>
      </c>
      <c r="H23" s="5">
        <f t="shared" si="3"/>
        <v>6759490.7</v>
      </c>
      <c r="I23" s="5">
        <f t="shared" si="7"/>
        <v>6759490.7</v>
      </c>
    </row>
    <row r="24">
      <c r="A24" s="1" t="s">
        <v>88</v>
      </c>
      <c r="B24" s="5">
        <f>Sheet2!I20</f>
        <v>65255.636</v>
      </c>
      <c r="C24" s="1">
        <v>53500.0</v>
      </c>
      <c r="D24" s="6">
        <f t="shared" si="1"/>
        <v>1.219731514</v>
      </c>
      <c r="E24" s="1">
        <v>600.0</v>
      </c>
      <c r="F24" s="1">
        <v>600.0</v>
      </c>
      <c r="G24" s="5">
        <f t="shared" si="2"/>
        <v>32100000</v>
      </c>
      <c r="H24" s="5">
        <f t="shared" si="3"/>
        <v>7053381.6</v>
      </c>
      <c r="I24" s="5">
        <f t="shared" si="7"/>
        <v>7053381.6</v>
      </c>
    </row>
    <row r="25">
      <c r="A25" s="1" t="s">
        <v>89</v>
      </c>
      <c r="B25" s="5">
        <f>Sheet2!I22</f>
        <v>65255.636</v>
      </c>
      <c r="C25" s="1">
        <v>53500.0</v>
      </c>
      <c r="D25" s="6">
        <f t="shared" si="1"/>
        <v>1.219731514</v>
      </c>
      <c r="E25" s="1">
        <v>500.0</v>
      </c>
      <c r="F25" s="1">
        <v>500.0</v>
      </c>
      <c r="G25" s="5">
        <f t="shared" si="2"/>
        <v>26750000</v>
      </c>
      <c r="H25" s="5">
        <f t="shared" si="3"/>
        <v>5877818</v>
      </c>
      <c r="I25" s="5">
        <f t="shared" si="7"/>
        <v>5877818</v>
      </c>
    </row>
    <row r="26">
      <c r="A26" s="1" t="s">
        <v>90</v>
      </c>
      <c r="B26" s="5">
        <f>Sheet2!I23</f>
        <v>51759.4</v>
      </c>
      <c r="C26" s="1">
        <v>27030.0</v>
      </c>
      <c r="D26" s="6">
        <f t="shared" si="1"/>
        <v>1.914887162</v>
      </c>
      <c r="E26" s="1">
        <v>600.0</v>
      </c>
      <c r="F26" s="1">
        <v>600.0</v>
      </c>
      <c r="G26" s="5">
        <f t="shared" si="2"/>
        <v>16218000</v>
      </c>
      <c r="H26" s="5">
        <f t="shared" si="3"/>
        <v>14837640</v>
      </c>
    </row>
    <row r="27">
      <c r="A27" s="1" t="s">
        <v>101</v>
      </c>
      <c r="B27" s="5">
        <f>Sheet2!I24</f>
        <v>69896.14</v>
      </c>
      <c r="C27" s="1">
        <v>41200.0</v>
      </c>
      <c r="D27" s="6">
        <f t="shared" si="1"/>
        <v>1.696508252</v>
      </c>
      <c r="E27" s="1">
        <v>250.0</v>
      </c>
      <c r="F27" s="1">
        <v>250.0</v>
      </c>
      <c r="G27" s="5">
        <f t="shared" si="2"/>
        <v>10300000</v>
      </c>
      <c r="H27" s="5">
        <f t="shared" si="3"/>
        <v>7174035</v>
      </c>
      <c r="I27" s="5">
        <f t="shared" ref="I27:I29" si="8">H27</f>
        <v>7174035</v>
      </c>
    </row>
    <row r="28">
      <c r="A28" s="1" t="s">
        <v>102</v>
      </c>
      <c r="B28" s="5">
        <f>Sheet2!I25</f>
        <v>69896.14</v>
      </c>
      <c r="D28" s="6" t="str">
        <f t="shared" si="1"/>
        <v>#DIV/0!</v>
      </c>
      <c r="E28" s="1">
        <v>250.0</v>
      </c>
      <c r="F28" s="1">
        <v>250.0</v>
      </c>
      <c r="G28" s="5">
        <f t="shared" si="2"/>
        <v>0</v>
      </c>
      <c r="H28" s="5">
        <f t="shared" si="3"/>
        <v>17474035</v>
      </c>
      <c r="I28" s="5">
        <f t="shared" si="8"/>
        <v>17474035</v>
      </c>
    </row>
    <row r="29">
      <c r="A29" s="1" t="s">
        <v>103</v>
      </c>
      <c r="B29" s="5">
        <f>Sheet2!I26</f>
        <v>69896.14</v>
      </c>
      <c r="C29" s="1">
        <v>39000.0</v>
      </c>
      <c r="D29" s="6">
        <f t="shared" si="1"/>
        <v>1.792208718</v>
      </c>
      <c r="E29" s="1">
        <v>150.0</v>
      </c>
      <c r="F29" s="1">
        <v>150.0</v>
      </c>
      <c r="G29" s="5">
        <f t="shared" si="2"/>
        <v>5850000</v>
      </c>
      <c r="H29" s="5">
        <f t="shared" si="3"/>
        <v>4634421</v>
      </c>
      <c r="I29" s="5">
        <f t="shared" si="8"/>
        <v>4634421</v>
      </c>
    </row>
    <row r="30">
      <c r="A30" s="1" t="s">
        <v>104</v>
      </c>
      <c r="B30" s="5">
        <f>Sheet2!I27</f>
        <v>10788.34</v>
      </c>
      <c r="C30" s="1">
        <v>8444.0</v>
      </c>
      <c r="D30" s="6">
        <f t="shared" si="1"/>
        <v>1.277633823</v>
      </c>
      <c r="E30" s="1">
        <v>350.0</v>
      </c>
      <c r="F30" s="1">
        <v>350.0</v>
      </c>
      <c r="G30" s="5">
        <f t="shared" si="2"/>
        <v>2955400</v>
      </c>
      <c r="H30" s="5">
        <f t="shared" si="3"/>
        <v>820519</v>
      </c>
    </row>
    <row r="31">
      <c r="A31" s="1" t="s">
        <v>105</v>
      </c>
      <c r="B31" s="5">
        <f>Sheet2!I28</f>
        <v>141065.93</v>
      </c>
      <c r="C31" s="1">
        <v>120104.0</v>
      </c>
      <c r="D31" s="6">
        <f t="shared" si="1"/>
        <v>1.174531489</v>
      </c>
      <c r="E31" s="1">
        <v>2250.0</v>
      </c>
      <c r="F31" s="1">
        <v>2250.0</v>
      </c>
      <c r="G31" s="5">
        <f t="shared" si="2"/>
        <v>270234000</v>
      </c>
      <c r="H31" s="5">
        <f t="shared" si="3"/>
        <v>47164342.5</v>
      </c>
      <c r="I31" s="5">
        <f>H31</f>
        <v>47164342.5</v>
      </c>
    </row>
    <row r="32">
      <c r="A32" s="1" t="s">
        <v>106</v>
      </c>
      <c r="B32" s="5">
        <f>Sheet2!I29</f>
        <v>13852.94</v>
      </c>
      <c r="C32" s="1">
        <v>11507.0</v>
      </c>
      <c r="D32" s="6">
        <f t="shared" si="1"/>
        <v>1.203870687</v>
      </c>
      <c r="E32" s="1">
        <v>300.0</v>
      </c>
      <c r="F32" s="1">
        <v>300.0</v>
      </c>
      <c r="G32" s="5">
        <f t="shared" si="2"/>
        <v>3452100</v>
      </c>
      <c r="H32" s="5">
        <f t="shared" si="3"/>
        <v>703782</v>
      </c>
    </row>
    <row r="33">
      <c r="A33" s="1" t="s">
        <v>122</v>
      </c>
      <c r="B33" s="5">
        <f>Sheet2!I30</f>
        <v>802605.78</v>
      </c>
      <c r="C33" s="1">
        <v>700000.0</v>
      </c>
      <c r="D33" s="6">
        <f t="shared" si="1"/>
        <v>1.146579686</v>
      </c>
      <c r="E33" s="1">
        <v>100.0</v>
      </c>
      <c r="F33" s="1">
        <v>100.0</v>
      </c>
      <c r="G33" s="5">
        <f t="shared" si="2"/>
        <v>70000000</v>
      </c>
      <c r="H33" s="5">
        <f t="shared" si="3"/>
        <v>10260578</v>
      </c>
      <c r="I33" s="5">
        <f t="shared" ref="I33:I36" si="9">H33</f>
        <v>10260578</v>
      </c>
    </row>
    <row r="34">
      <c r="A34" s="1" t="s">
        <v>123</v>
      </c>
      <c r="B34" s="5">
        <f>Sheet2!I31</f>
        <v>802605.78</v>
      </c>
      <c r="C34" s="1">
        <v>620000.0</v>
      </c>
      <c r="D34" s="6">
        <f t="shared" si="1"/>
        <v>1.294525452</v>
      </c>
      <c r="E34" s="1">
        <v>120.0</v>
      </c>
      <c r="F34" s="1">
        <v>120.0</v>
      </c>
      <c r="G34" s="5">
        <f t="shared" si="2"/>
        <v>74400000</v>
      </c>
      <c r="H34" s="5">
        <f t="shared" si="3"/>
        <v>21912693.6</v>
      </c>
      <c r="I34" s="5">
        <f t="shared" si="9"/>
        <v>21912693.6</v>
      </c>
    </row>
    <row r="35">
      <c r="A35" s="1" t="s">
        <v>124</v>
      </c>
      <c r="B35" s="5">
        <f>Sheet2!I32</f>
        <v>802605.78</v>
      </c>
      <c r="C35" s="1">
        <v>700000.0</v>
      </c>
      <c r="D35" s="6">
        <f t="shared" si="1"/>
        <v>1.146579686</v>
      </c>
      <c r="E35" s="1">
        <v>120.0</v>
      </c>
      <c r="F35" s="1">
        <v>120.0</v>
      </c>
      <c r="G35" s="5">
        <f t="shared" si="2"/>
        <v>84000000</v>
      </c>
      <c r="H35" s="5">
        <f t="shared" si="3"/>
        <v>12312693.6</v>
      </c>
      <c r="I35" s="5">
        <f t="shared" si="9"/>
        <v>12312693.6</v>
      </c>
    </row>
    <row r="36">
      <c r="A36" s="1" t="s">
        <v>125</v>
      </c>
      <c r="B36" s="5">
        <f>Sheet2!I33</f>
        <v>802605.78</v>
      </c>
      <c r="C36" s="1">
        <v>690000.0</v>
      </c>
      <c r="D36" s="6">
        <f t="shared" si="1"/>
        <v>1.163196783</v>
      </c>
      <c r="E36" s="1">
        <v>120.0</v>
      </c>
      <c r="F36" s="1">
        <v>120.0</v>
      </c>
      <c r="G36" s="5">
        <f t="shared" si="2"/>
        <v>82800000</v>
      </c>
      <c r="H36" s="5">
        <f t="shared" si="3"/>
        <v>13512693.6</v>
      </c>
      <c r="I36" s="5">
        <f t="shared" si="9"/>
        <v>13512693.6</v>
      </c>
    </row>
    <row r="37">
      <c r="A37" s="1" t="s">
        <v>126</v>
      </c>
      <c r="B37" s="5">
        <f>Sheet2!I34</f>
        <v>131512.2865</v>
      </c>
      <c r="C37" s="1">
        <v>112718.0</v>
      </c>
      <c r="D37" s="6">
        <f t="shared" si="1"/>
        <v>1.166737225</v>
      </c>
      <c r="E37" s="1">
        <v>80.0</v>
      </c>
      <c r="F37" s="1">
        <v>80.0</v>
      </c>
      <c r="G37" s="5">
        <f t="shared" si="2"/>
        <v>9017440</v>
      </c>
      <c r="H37" s="5">
        <f t="shared" si="3"/>
        <v>1503542.92</v>
      </c>
    </row>
    <row r="38">
      <c r="A38" s="1" t="s">
        <v>127</v>
      </c>
      <c r="B38" s="5">
        <f>Sheet2!I35</f>
        <v>131512.2865</v>
      </c>
      <c r="C38" s="1">
        <v>110000.0</v>
      </c>
      <c r="D38" s="6">
        <f t="shared" si="1"/>
        <v>1.195566241</v>
      </c>
      <c r="E38" s="1">
        <v>350.0</v>
      </c>
      <c r="F38" s="1">
        <v>350.0</v>
      </c>
      <c r="G38" s="5">
        <f t="shared" si="2"/>
        <v>38500000</v>
      </c>
      <c r="H38" s="5">
        <f t="shared" si="3"/>
        <v>7529300.275</v>
      </c>
      <c r="I38" s="5">
        <f t="shared" ref="I38:I41" si="10">H38</f>
        <v>7529300.275</v>
      </c>
    </row>
    <row r="39">
      <c r="A39" s="1" t="s">
        <v>128</v>
      </c>
      <c r="B39" s="5">
        <f>Sheet2!I36</f>
        <v>131512.2865</v>
      </c>
      <c r="C39" s="1">
        <v>112500.0</v>
      </c>
      <c r="D39" s="6">
        <f t="shared" si="1"/>
        <v>1.168998102</v>
      </c>
      <c r="E39" s="1">
        <v>450.0</v>
      </c>
      <c r="F39" s="1">
        <v>450.0</v>
      </c>
      <c r="G39" s="5">
        <f t="shared" si="2"/>
        <v>50625000</v>
      </c>
      <c r="H39" s="5">
        <f t="shared" si="3"/>
        <v>8555528.925</v>
      </c>
      <c r="I39" s="5">
        <f t="shared" si="10"/>
        <v>8555528.925</v>
      </c>
    </row>
    <row r="40">
      <c r="A40" s="1" t="s">
        <v>129</v>
      </c>
      <c r="B40" s="5">
        <f>Sheet2!I37</f>
        <v>131512.2865</v>
      </c>
      <c r="C40" s="1">
        <v>96003.0</v>
      </c>
      <c r="D40" s="6">
        <f t="shared" si="1"/>
        <v>1.369876842</v>
      </c>
      <c r="E40" s="1">
        <v>220.0</v>
      </c>
      <c r="F40" s="1">
        <v>220.0</v>
      </c>
      <c r="G40" s="5">
        <f t="shared" si="2"/>
        <v>21120660</v>
      </c>
      <c r="H40" s="5">
        <f t="shared" si="3"/>
        <v>7812043.03</v>
      </c>
      <c r="I40" s="5">
        <f t="shared" si="10"/>
        <v>7812043.03</v>
      </c>
    </row>
    <row r="41">
      <c r="A41" s="1" t="s">
        <v>130</v>
      </c>
      <c r="B41" s="5">
        <f>Sheet2!I39</f>
        <v>582801.25</v>
      </c>
      <c r="C41" s="1">
        <v>500000.0</v>
      </c>
      <c r="D41" s="6">
        <f t="shared" si="1"/>
        <v>1.1656025</v>
      </c>
      <c r="E41" s="1">
        <v>250.0</v>
      </c>
      <c r="F41" s="1">
        <v>250.0</v>
      </c>
      <c r="G41" s="5">
        <f t="shared" si="2"/>
        <v>125000000</v>
      </c>
      <c r="H41" s="5">
        <f t="shared" si="3"/>
        <v>20700312.5</v>
      </c>
      <c r="I41" s="5">
        <f t="shared" si="10"/>
        <v>20700312.5</v>
      </c>
    </row>
    <row r="42">
      <c r="A42" s="1" t="s">
        <v>131</v>
      </c>
      <c r="B42" s="5">
        <f>Sheet2!I38</f>
        <v>83598.74</v>
      </c>
      <c r="C42" s="1">
        <v>74000.0</v>
      </c>
      <c r="D42" s="6">
        <f t="shared" si="1"/>
        <v>1.129712703</v>
      </c>
      <c r="E42" s="1">
        <v>900.0</v>
      </c>
      <c r="F42" s="1">
        <v>900.0</v>
      </c>
      <c r="G42" s="5">
        <f t="shared" si="2"/>
        <v>66600000</v>
      </c>
      <c r="H42" s="5">
        <f t="shared" si="3"/>
        <v>8638866</v>
      </c>
    </row>
    <row r="43">
      <c r="A43" s="1" t="s">
        <v>132</v>
      </c>
      <c r="B43" s="5">
        <f>Sheet2!I40</f>
        <v>582801.25</v>
      </c>
      <c r="C43" s="1">
        <v>500000.0</v>
      </c>
      <c r="D43" s="6">
        <f t="shared" si="1"/>
        <v>1.1656025</v>
      </c>
      <c r="E43" s="1">
        <v>275.0</v>
      </c>
      <c r="F43" s="1">
        <v>275.0</v>
      </c>
      <c r="G43" s="5">
        <f t="shared" si="2"/>
        <v>137500000</v>
      </c>
      <c r="H43" s="5">
        <f t="shared" si="3"/>
        <v>22770343.75</v>
      </c>
    </row>
    <row r="44">
      <c r="A44" s="1" t="s">
        <v>133</v>
      </c>
      <c r="B44" s="5">
        <f>Sheet2!I39</f>
        <v>582801.25</v>
      </c>
      <c r="C44" s="1">
        <v>505009.0</v>
      </c>
      <c r="D44" s="6">
        <f t="shared" si="1"/>
        <v>1.154041314</v>
      </c>
      <c r="E44" s="1">
        <v>220.0</v>
      </c>
      <c r="F44" s="1">
        <v>220.0</v>
      </c>
      <c r="G44" s="5">
        <f t="shared" si="2"/>
        <v>111101980</v>
      </c>
      <c r="H44" s="5">
        <f t="shared" si="3"/>
        <v>17114295</v>
      </c>
      <c r="I44" s="5">
        <f>H44</f>
        <v>17114295</v>
      </c>
    </row>
    <row r="45">
      <c r="A45" s="1" t="s">
        <v>134</v>
      </c>
      <c r="B45" s="5">
        <f>Sheet2!I43</f>
        <v>261025.46</v>
      </c>
      <c r="C45" s="1">
        <v>225008.0</v>
      </c>
      <c r="D45" s="6">
        <f t="shared" si="1"/>
        <v>1.160071909</v>
      </c>
      <c r="E45" s="1">
        <v>220.0</v>
      </c>
      <c r="F45" s="1">
        <v>220.0</v>
      </c>
      <c r="G45" s="5">
        <f t="shared" si="2"/>
        <v>49501760</v>
      </c>
      <c r="H45" s="5">
        <f t="shared" si="3"/>
        <v>7923841.2</v>
      </c>
    </row>
    <row r="46">
      <c r="A46" s="1" t="s">
        <v>77</v>
      </c>
      <c r="B46" s="5">
        <f>Sheet2!I10</f>
        <v>24797.95</v>
      </c>
      <c r="C46" s="9">
        <v>18003.0</v>
      </c>
      <c r="D46" s="6">
        <f t="shared" si="1"/>
        <v>1.377434317</v>
      </c>
      <c r="E46" s="1">
        <v>250.0</v>
      </c>
      <c r="F46" s="1">
        <v>250.0</v>
      </c>
      <c r="G46" s="5">
        <f t="shared" si="2"/>
        <v>4500750</v>
      </c>
      <c r="H46" s="5">
        <f t="shared" si="3"/>
        <v>1698737.5</v>
      </c>
    </row>
    <row r="47">
      <c r="A47" s="1" t="s">
        <v>135</v>
      </c>
      <c r="B47" s="5">
        <f>Sheet2!I44</f>
        <v>108500.2</v>
      </c>
      <c r="C47" s="1">
        <v>93500.0</v>
      </c>
      <c r="D47" s="6">
        <f t="shared" si="1"/>
        <v>1.160429947</v>
      </c>
      <c r="E47" s="1">
        <v>650.0</v>
      </c>
      <c r="F47" s="1">
        <v>650.0</v>
      </c>
      <c r="G47" s="5">
        <f t="shared" si="2"/>
        <v>60775000</v>
      </c>
      <c r="H47" s="5">
        <f t="shared" si="3"/>
        <v>9750130</v>
      </c>
    </row>
    <row r="48">
      <c r="A48" s="1" t="s">
        <v>136</v>
      </c>
      <c r="B48" s="5">
        <f>Sheet2!I45</f>
        <v>55088.75</v>
      </c>
      <c r="C48" s="1">
        <v>49000.0</v>
      </c>
      <c r="D48" s="6">
        <f t="shared" si="1"/>
        <v>1.124260204</v>
      </c>
      <c r="E48" s="1">
        <v>95.0</v>
      </c>
      <c r="F48" s="1">
        <v>95.0</v>
      </c>
      <c r="G48" s="5">
        <f t="shared" si="2"/>
        <v>4655000</v>
      </c>
      <c r="H48" s="5">
        <f t="shared" si="3"/>
        <v>578431.25</v>
      </c>
    </row>
    <row r="49">
      <c r="A49" s="1" t="s">
        <v>137</v>
      </c>
      <c r="B49" s="5">
        <f>Sheet2!I46</f>
        <v>141072.0539</v>
      </c>
      <c r="C49" s="1">
        <v>130000.0</v>
      </c>
      <c r="D49" s="6">
        <f t="shared" si="1"/>
        <v>1.085169645</v>
      </c>
      <c r="E49" s="1">
        <v>475.0</v>
      </c>
      <c r="F49" s="1">
        <v>475.0</v>
      </c>
      <c r="G49" s="5">
        <f t="shared" si="2"/>
        <v>61750000</v>
      </c>
      <c r="H49" s="5">
        <f t="shared" si="3"/>
        <v>5259225.603</v>
      </c>
    </row>
    <row r="50">
      <c r="A50" s="1" t="s">
        <v>138</v>
      </c>
      <c r="B50" s="5">
        <f>Sheet2!I47</f>
        <v>362439.78</v>
      </c>
      <c r="C50" s="1">
        <v>291000.0</v>
      </c>
      <c r="D50" s="6">
        <f t="shared" si="1"/>
        <v>1.245497526</v>
      </c>
      <c r="E50" s="1">
        <v>260.0</v>
      </c>
      <c r="F50" s="1">
        <v>260.0</v>
      </c>
      <c r="G50" s="5">
        <f t="shared" si="2"/>
        <v>75660000</v>
      </c>
      <c r="H50" s="5">
        <f t="shared" si="3"/>
        <v>18574342.8</v>
      </c>
      <c r="I50" s="5">
        <f t="shared" ref="I50:I54" si="11">H50</f>
        <v>18574342.8</v>
      </c>
    </row>
    <row r="51">
      <c r="A51" s="1" t="s">
        <v>139</v>
      </c>
      <c r="B51" s="5">
        <f>Sheet2!I48</f>
        <v>362439.78</v>
      </c>
      <c r="C51" s="1">
        <v>306000.0</v>
      </c>
      <c r="D51" s="6">
        <f t="shared" si="1"/>
        <v>1.184443725</v>
      </c>
      <c r="E51" s="1">
        <v>260.0</v>
      </c>
      <c r="F51" s="1">
        <v>260.0</v>
      </c>
      <c r="G51" s="5">
        <f t="shared" si="2"/>
        <v>79560000</v>
      </c>
      <c r="H51" s="5">
        <f t="shared" si="3"/>
        <v>14674342.8</v>
      </c>
      <c r="I51" s="5">
        <f t="shared" si="11"/>
        <v>14674342.8</v>
      </c>
    </row>
    <row r="52">
      <c r="A52" s="1" t="s">
        <v>140</v>
      </c>
      <c r="B52" s="5">
        <f>Sheet2!I49</f>
        <v>362439.78</v>
      </c>
      <c r="C52" s="1">
        <v>310002.0</v>
      </c>
      <c r="D52" s="6">
        <f t="shared" si="1"/>
        <v>1.169153038</v>
      </c>
      <c r="E52" s="1">
        <v>210.0</v>
      </c>
      <c r="F52" s="1">
        <v>210.0</v>
      </c>
      <c r="G52" s="5">
        <f t="shared" si="2"/>
        <v>65100420</v>
      </c>
      <c r="H52" s="5">
        <f t="shared" si="3"/>
        <v>11011933.8</v>
      </c>
      <c r="I52" s="5">
        <f t="shared" si="11"/>
        <v>11011933.8</v>
      </c>
    </row>
    <row r="53">
      <c r="A53" s="1" t="s">
        <v>141</v>
      </c>
      <c r="B53" s="5">
        <f>Sheet2!I50</f>
        <v>331099.75</v>
      </c>
      <c r="C53" s="1">
        <v>290555.0</v>
      </c>
      <c r="D53" s="6">
        <f t="shared" si="1"/>
        <v>1.139542427</v>
      </c>
      <c r="E53" s="1">
        <v>550.0</v>
      </c>
      <c r="F53" s="1">
        <v>550.0</v>
      </c>
      <c r="G53" s="5">
        <f t="shared" si="2"/>
        <v>159805250</v>
      </c>
      <c r="H53" s="5">
        <f t="shared" si="3"/>
        <v>22299612.5</v>
      </c>
      <c r="I53" s="5">
        <f t="shared" si="11"/>
        <v>22299612.5</v>
      </c>
    </row>
    <row r="54">
      <c r="A54" s="1" t="s">
        <v>142</v>
      </c>
      <c r="B54" s="5">
        <f>Sheet2!I51</f>
        <v>331099.75</v>
      </c>
      <c r="C54" s="1">
        <v>292555.0</v>
      </c>
      <c r="D54" s="6">
        <f t="shared" si="1"/>
        <v>1.131752149</v>
      </c>
      <c r="E54" s="1">
        <v>450.0</v>
      </c>
      <c r="F54" s="1">
        <v>450.0</v>
      </c>
      <c r="G54" s="5">
        <f t="shared" si="2"/>
        <v>131649750</v>
      </c>
      <c r="H54" s="5">
        <f t="shared" si="3"/>
        <v>17345137.5</v>
      </c>
      <c r="I54" s="5">
        <f t="shared" si="11"/>
        <v>17345137.5</v>
      </c>
    </row>
    <row r="55">
      <c r="A55" s="1" t="s">
        <v>149</v>
      </c>
      <c r="B55" s="5">
        <f>Sheet2!I54</f>
        <v>331099.75</v>
      </c>
      <c r="C55" s="1">
        <v>262000.0</v>
      </c>
      <c r="D55" s="6">
        <f t="shared" si="1"/>
        <v>1.263739504</v>
      </c>
      <c r="E55" s="1">
        <v>30.0</v>
      </c>
      <c r="F55" s="1">
        <v>30.0</v>
      </c>
      <c r="G55" s="5">
        <f t="shared" si="2"/>
        <v>7860000</v>
      </c>
      <c r="H55" s="5">
        <f t="shared" si="3"/>
        <v>2072992.5</v>
      </c>
    </row>
    <row r="56">
      <c r="A56" s="1" t="s">
        <v>150</v>
      </c>
      <c r="B56" s="5">
        <f>Sheet2!I52</f>
        <v>331099.75</v>
      </c>
      <c r="C56" s="1">
        <v>285000.0</v>
      </c>
      <c r="D56" s="6">
        <f t="shared" si="1"/>
        <v>1.161753509</v>
      </c>
      <c r="E56" s="1">
        <v>2600.0</v>
      </c>
      <c r="F56" s="1">
        <v>2600.0</v>
      </c>
      <c r="G56" s="5">
        <f t="shared" si="2"/>
        <v>741000000</v>
      </c>
      <c r="H56" s="5">
        <f t="shared" si="3"/>
        <v>119859350</v>
      </c>
      <c r="I56" s="5">
        <f t="shared" ref="I56:I57" si="12">H56</f>
        <v>119859350</v>
      </c>
    </row>
    <row r="57">
      <c r="A57" s="1" t="s">
        <v>152</v>
      </c>
      <c r="B57" s="5">
        <f>Sheet2!I53</f>
        <v>331099.75</v>
      </c>
      <c r="C57" s="1">
        <v>271018.0</v>
      </c>
      <c r="D57" s="6">
        <f t="shared" si="1"/>
        <v>1.22168915</v>
      </c>
      <c r="E57" s="1">
        <v>750.0</v>
      </c>
      <c r="F57" s="1">
        <v>750.0</v>
      </c>
      <c r="G57" s="5">
        <f t="shared" si="2"/>
        <v>203263500</v>
      </c>
      <c r="H57" s="5">
        <f t="shared" si="3"/>
        <v>45061312.5</v>
      </c>
      <c r="I57" s="5">
        <f t="shared" si="12"/>
        <v>45061312.5</v>
      </c>
    </row>
    <row r="58">
      <c r="A58" s="1" t="s">
        <v>153</v>
      </c>
      <c r="B58" s="5">
        <f>Sheet2!I55</f>
        <v>706358.78</v>
      </c>
      <c r="C58" s="1">
        <v>625756.0</v>
      </c>
      <c r="D58" s="6">
        <f t="shared" si="1"/>
        <v>1.128808641</v>
      </c>
      <c r="G58" s="5">
        <f t="shared" si="2"/>
        <v>0</v>
      </c>
      <c r="H58" s="5">
        <f t="shared" si="3"/>
        <v>0</v>
      </c>
    </row>
    <row r="59">
      <c r="A59" s="1" t="s">
        <v>154</v>
      </c>
      <c r="B59" s="5">
        <f>Sheet2!I67</f>
        <v>248059.68</v>
      </c>
      <c r="C59" s="1">
        <v>211010.0</v>
      </c>
      <c r="D59" s="6">
        <f t="shared" si="1"/>
        <v>1.175582579</v>
      </c>
      <c r="E59" s="1">
        <v>160.0</v>
      </c>
      <c r="F59" s="1">
        <v>160.0</v>
      </c>
      <c r="G59" s="5">
        <f t="shared" si="2"/>
        <v>33761600</v>
      </c>
      <c r="H59" s="5">
        <f t="shared" si="3"/>
        <v>5927948.8</v>
      </c>
      <c r="I59" s="5">
        <f t="shared" ref="I59:I68" si="13">H59</f>
        <v>5927948.8</v>
      </c>
    </row>
    <row r="60">
      <c r="A60" s="1" t="s">
        <v>155</v>
      </c>
      <c r="B60" s="5">
        <f>Sheet2!I68</f>
        <v>468837.36</v>
      </c>
      <c r="C60" s="1">
        <v>405011.0</v>
      </c>
      <c r="D60" s="6">
        <f t="shared" si="1"/>
        <v>1.15759167</v>
      </c>
      <c r="E60" s="1">
        <v>160.0</v>
      </c>
      <c r="F60" s="1">
        <v>160.0</v>
      </c>
      <c r="G60" s="5">
        <f t="shared" si="2"/>
        <v>64801760</v>
      </c>
      <c r="H60" s="5">
        <f t="shared" si="3"/>
        <v>10212217.6</v>
      </c>
      <c r="I60" s="5">
        <f t="shared" si="13"/>
        <v>10212217.6</v>
      </c>
    </row>
    <row r="61">
      <c r="A61" s="1" t="s">
        <v>46</v>
      </c>
      <c r="B61" s="5">
        <f>Sheet2!I4</f>
        <v>30867.15</v>
      </c>
      <c r="C61" s="1">
        <v>25000.0</v>
      </c>
      <c r="D61" s="6">
        <f t="shared" si="1"/>
        <v>1.234686</v>
      </c>
      <c r="E61" s="1">
        <v>220.0</v>
      </c>
      <c r="F61" s="1">
        <v>220.0</v>
      </c>
      <c r="G61" s="5">
        <f t="shared" si="2"/>
        <v>5500000</v>
      </c>
      <c r="H61" s="5">
        <f t="shared" si="3"/>
        <v>1290773</v>
      </c>
      <c r="I61" s="5">
        <f t="shared" si="13"/>
        <v>1290773</v>
      </c>
    </row>
    <row r="62">
      <c r="A62" s="1" t="s">
        <v>164</v>
      </c>
      <c r="B62" s="5">
        <f>Sheet2!I69</f>
        <v>61882.93</v>
      </c>
      <c r="C62" s="1">
        <v>50000.0</v>
      </c>
      <c r="D62" s="6">
        <f t="shared" si="1"/>
        <v>1.2376586</v>
      </c>
      <c r="E62" s="1">
        <v>700.0</v>
      </c>
      <c r="F62" s="1">
        <v>700.0</v>
      </c>
      <c r="G62" s="5">
        <f t="shared" si="2"/>
        <v>35000000</v>
      </c>
      <c r="H62" s="5">
        <f t="shared" si="3"/>
        <v>8318051</v>
      </c>
      <c r="I62" s="5">
        <f t="shared" si="13"/>
        <v>8318051</v>
      </c>
    </row>
    <row r="63">
      <c r="A63" s="1" t="s">
        <v>165</v>
      </c>
      <c r="B63" s="5">
        <f>Sheet2!I70</f>
        <v>79487.84</v>
      </c>
      <c r="C63" s="1">
        <v>62007.0</v>
      </c>
      <c r="D63" s="6">
        <f t="shared" si="1"/>
        <v>1.281917203</v>
      </c>
      <c r="E63" s="1">
        <v>600.0</v>
      </c>
      <c r="F63" s="1">
        <v>600.0</v>
      </c>
      <c r="G63" s="5">
        <f t="shared" si="2"/>
        <v>37204200</v>
      </c>
      <c r="H63" s="5">
        <f t="shared" si="3"/>
        <v>10488504</v>
      </c>
      <c r="I63" s="5">
        <f t="shared" si="13"/>
        <v>10488504</v>
      </c>
    </row>
    <row r="64">
      <c r="A64" s="1" t="s">
        <v>171</v>
      </c>
      <c r="B64" s="5">
        <f>Sheet2!I71</f>
        <v>68917.08</v>
      </c>
      <c r="C64" s="1">
        <v>55000.0</v>
      </c>
      <c r="D64" s="6">
        <f t="shared" si="1"/>
        <v>1.253037818</v>
      </c>
      <c r="E64" s="1">
        <v>700.0</v>
      </c>
      <c r="F64" s="1">
        <v>700.0</v>
      </c>
      <c r="G64" s="5">
        <f t="shared" si="2"/>
        <v>38500000</v>
      </c>
      <c r="H64" s="5">
        <f t="shared" si="3"/>
        <v>9741956</v>
      </c>
      <c r="I64" s="5">
        <f t="shared" si="13"/>
        <v>9741956</v>
      </c>
    </row>
    <row r="65">
      <c r="A65" s="1" t="s">
        <v>172</v>
      </c>
      <c r="B65" s="5">
        <f>Sheet2!I72</f>
        <v>92354.07</v>
      </c>
      <c r="C65" s="1">
        <v>74002.0</v>
      </c>
      <c r="D65" s="6">
        <f t="shared" si="1"/>
        <v>1.247994243</v>
      </c>
      <c r="E65" s="1">
        <v>700.0</v>
      </c>
      <c r="F65" s="1">
        <v>700.0</v>
      </c>
      <c r="G65" s="5">
        <f t="shared" si="2"/>
        <v>51801400</v>
      </c>
      <c r="H65" s="5">
        <f t="shared" si="3"/>
        <v>12846449</v>
      </c>
      <c r="I65" s="5">
        <f t="shared" si="13"/>
        <v>12846449</v>
      </c>
    </row>
    <row r="66">
      <c r="A66" s="1" t="s">
        <v>173</v>
      </c>
      <c r="B66" s="5">
        <f>Sheet2!I73</f>
        <v>7603.65</v>
      </c>
      <c r="C66" s="1">
        <v>5514.0</v>
      </c>
      <c r="D66" s="6">
        <f t="shared" si="1"/>
        <v>1.378971708</v>
      </c>
      <c r="E66" s="1">
        <v>850.0</v>
      </c>
      <c r="F66" s="1">
        <v>850.0</v>
      </c>
      <c r="G66" s="5">
        <f t="shared" si="2"/>
        <v>4686900</v>
      </c>
      <c r="H66" s="5">
        <f t="shared" si="3"/>
        <v>1776202.5</v>
      </c>
      <c r="I66" s="5">
        <f t="shared" si="13"/>
        <v>1776202.5</v>
      </c>
    </row>
    <row r="67">
      <c r="A67" s="1" t="s">
        <v>174</v>
      </c>
      <c r="B67" s="5">
        <f>Sheet2!I75</f>
        <v>56377.48</v>
      </c>
      <c r="C67" s="1">
        <v>45004.0</v>
      </c>
      <c r="D67" s="6">
        <f t="shared" si="1"/>
        <v>1.252721536</v>
      </c>
      <c r="E67" s="1">
        <v>330.0</v>
      </c>
      <c r="F67" s="1">
        <v>330.0</v>
      </c>
      <c r="G67" s="5">
        <f t="shared" si="2"/>
        <v>14851320</v>
      </c>
      <c r="H67" s="5">
        <f t="shared" si="3"/>
        <v>3753248.4</v>
      </c>
      <c r="I67" s="5">
        <f t="shared" si="13"/>
        <v>3753248.4</v>
      </c>
    </row>
    <row r="68">
      <c r="A68" s="1" t="s">
        <v>175</v>
      </c>
      <c r="B68" s="5">
        <f>Sheet2!I76</f>
        <v>14934.47</v>
      </c>
      <c r="C68" s="1">
        <v>9077.0</v>
      </c>
      <c r="D68" s="6">
        <f t="shared" si="1"/>
        <v>1.645309023</v>
      </c>
      <c r="E68" s="1">
        <v>600.0</v>
      </c>
      <c r="F68" s="1">
        <v>600.0</v>
      </c>
      <c r="G68" s="5">
        <f t="shared" si="2"/>
        <v>5446200</v>
      </c>
      <c r="H68" s="5">
        <f t="shared" si="3"/>
        <v>3514482</v>
      </c>
      <c r="I68" s="5">
        <f t="shared" si="13"/>
        <v>3514482</v>
      </c>
    </row>
    <row r="69">
      <c r="A69" s="1" t="s">
        <v>176</v>
      </c>
      <c r="B69" s="5">
        <f>Sheet2!I80</f>
        <v>17838.67</v>
      </c>
      <c r="C69" s="1">
        <v>15000.0</v>
      </c>
      <c r="D69" s="6">
        <f t="shared" si="1"/>
        <v>1.189244667</v>
      </c>
      <c r="E69" s="1">
        <v>325.0</v>
      </c>
      <c r="F69" s="1">
        <v>325.0</v>
      </c>
      <c r="G69" s="5">
        <f t="shared" si="2"/>
        <v>4875000</v>
      </c>
      <c r="H69" s="5">
        <f t="shared" si="3"/>
        <v>922567.75</v>
      </c>
    </row>
    <row r="70">
      <c r="A70" s="1" t="s">
        <v>177</v>
      </c>
      <c r="B70" s="5">
        <f>Sheet2!I81</f>
        <v>83497.62</v>
      </c>
      <c r="C70" s="1">
        <v>74000.0</v>
      </c>
      <c r="D70" s="6">
        <f t="shared" si="1"/>
        <v>1.128346216</v>
      </c>
      <c r="E70" s="1">
        <v>110.0</v>
      </c>
      <c r="F70" s="1">
        <v>110.0</v>
      </c>
      <c r="G70" s="5">
        <f t="shared" si="2"/>
        <v>8140000</v>
      </c>
      <c r="H70" s="5">
        <f t="shared" si="3"/>
        <v>1044738.2</v>
      </c>
    </row>
    <row r="71">
      <c r="A71" s="1" t="s">
        <v>178</v>
      </c>
      <c r="B71" s="5">
        <f>Sheet2!I82</f>
        <v>83497.62</v>
      </c>
      <c r="C71" s="1">
        <v>73000.0</v>
      </c>
      <c r="D71" s="6">
        <f t="shared" si="1"/>
        <v>1.143803014</v>
      </c>
      <c r="E71" s="1">
        <v>170.0</v>
      </c>
      <c r="F71" s="1">
        <v>170.0</v>
      </c>
      <c r="G71" s="5">
        <f t="shared" si="2"/>
        <v>12410000</v>
      </c>
      <c r="H71" s="5">
        <f t="shared" si="3"/>
        <v>1784595.4</v>
      </c>
      <c r="I71" s="5">
        <f t="shared" ref="I71:I72" si="14">H71</f>
        <v>1784595.4</v>
      </c>
    </row>
    <row r="72">
      <c r="A72" s="1" t="s">
        <v>179</v>
      </c>
      <c r="B72" s="5">
        <f>Sheet2!I83</f>
        <v>83497.62</v>
      </c>
      <c r="C72" s="1">
        <v>65000.0</v>
      </c>
      <c r="D72" s="6">
        <f t="shared" si="1"/>
        <v>1.284578769</v>
      </c>
      <c r="E72" s="1">
        <v>100.0</v>
      </c>
      <c r="F72" s="1">
        <v>100.0</v>
      </c>
      <c r="G72" s="5">
        <f t="shared" si="2"/>
        <v>6500000</v>
      </c>
      <c r="H72" s="5">
        <f t="shared" si="3"/>
        <v>1849762</v>
      </c>
      <c r="I72" s="5">
        <f t="shared" si="14"/>
        <v>1849762</v>
      </c>
    </row>
    <row r="73">
      <c r="A73" s="1" t="s">
        <v>180</v>
      </c>
      <c r="B73" s="5">
        <f>Sheet2!I84</f>
        <v>83497.62</v>
      </c>
      <c r="C73" s="1">
        <v>72000.0</v>
      </c>
      <c r="D73" s="6">
        <f t="shared" si="1"/>
        <v>1.159689167</v>
      </c>
      <c r="E73" s="1">
        <v>120.0</v>
      </c>
      <c r="F73" s="1">
        <v>120.0</v>
      </c>
      <c r="G73" s="5">
        <f t="shared" si="2"/>
        <v>8640000</v>
      </c>
      <c r="H73" s="5">
        <f t="shared" si="3"/>
        <v>1379714.4</v>
      </c>
    </row>
    <row r="74">
      <c r="A74" s="1" t="s">
        <v>182</v>
      </c>
      <c r="B74" s="5">
        <f>Sheet2!I84</f>
        <v>83497.62</v>
      </c>
      <c r="C74" s="1">
        <v>146011.0</v>
      </c>
      <c r="D74" s="6">
        <f t="shared" si="1"/>
        <v>0.5718584216</v>
      </c>
      <c r="G74" s="5">
        <f t="shared" si="2"/>
        <v>0</v>
      </c>
      <c r="H74" s="5">
        <f t="shared" si="3"/>
        <v>0</v>
      </c>
    </row>
    <row r="75">
      <c r="A75" s="1" t="s">
        <v>183</v>
      </c>
      <c r="B75" s="5">
        <f>Sheet2!I85</f>
        <v>250610.42</v>
      </c>
      <c r="C75" s="1">
        <v>211010.0</v>
      </c>
      <c r="D75" s="6">
        <f t="shared" si="1"/>
        <v>1.187670821</v>
      </c>
      <c r="E75" s="1">
        <v>130.0</v>
      </c>
      <c r="F75" s="1">
        <v>130.0</v>
      </c>
      <c r="G75" s="5">
        <f t="shared" si="2"/>
        <v>27431300</v>
      </c>
      <c r="H75" s="5">
        <f t="shared" si="3"/>
        <v>5148054.6</v>
      </c>
      <c r="I75" s="5">
        <f t="shared" ref="I75:I79" si="15">H75</f>
        <v>5148054.6</v>
      </c>
    </row>
    <row r="76">
      <c r="A76" s="1" t="s">
        <v>184</v>
      </c>
      <c r="B76" s="5">
        <f>Sheet2!I86</f>
        <v>250610.42</v>
      </c>
      <c r="C76" s="1">
        <v>211118.0</v>
      </c>
      <c r="D76" s="6">
        <f t="shared" si="1"/>
        <v>1.187063254</v>
      </c>
      <c r="E76" s="1">
        <v>130.0</v>
      </c>
      <c r="F76" s="1">
        <v>130.0</v>
      </c>
      <c r="G76" s="5">
        <f t="shared" si="2"/>
        <v>27445340</v>
      </c>
      <c r="H76" s="5">
        <f t="shared" si="3"/>
        <v>5134014.6</v>
      </c>
      <c r="I76" s="5">
        <f t="shared" si="15"/>
        <v>5134014.6</v>
      </c>
    </row>
    <row r="77">
      <c r="A77" s="1" t="s">
        <v>185</v>
      </c>
      <c r="B77" s="5">
        <f>Sheet2!I87</f>
        <v>250610.42</v>
      </c>
      <c r="C77" s="1">
        <v>210000.0</v>
      </c>
      <c r="D77" s="6">
        <f t="shared" si="1"/>
        <v>1.193382952</v>
      </c>
      <c r="E77" s="1">
        <v>95.0</v>
      </c>
      <c r="F77" s="1">
        <v>95.0</v>
      </c>
      <c r="G77" s="5">
        <f t="shared" si="2"/>
        <v>19950000</v>
      </c>
      <c r="H77" s="5">
        <f t="shared" si="3"/>
        <v>3857989.9</v>
      </c>
      <c r="I77" s="5">
        <f t="shared" si="15"/>
        <v>3857989.9</v>
      </c>
    </row>
    <row r="78">
      <c r="A78" s="1" t="s">
        <v>186</v>
      </c>
      <c r="B78" s="5">
        <f>Sheet2!I88</f>
        <v>250610.42</v>
      </c>
      <c r="C78" s="1">
        <v>211000.0</v>
      </c>
      <c r="D78" s="6">
        <f t="shared" si="1"/>
        <v>1.187727109</v>
      </c>
      <c r="E78" s="1">
        <v>100.0</v>
      </c>
      <c r="F78" s="1">
        <v>100.0</v>
      </c>
      <c r="G78" s="5">
        <f t="shared" si="2"/>
        <v>21100000</v>
      </c>
      <c r="H78" s="5">
        <f t="shared" si="3"/>
        <v>3961042</v>
      </c>
      <c r="I78" s="5">
        <f t="shared" si="15"/>
        <v>3961042</v>
      </c>
    </row>
    <row r="79">
      <c r="A79" s="1" t="s">
        <v>187</v>
      </c>
      <c r="B79" s="5">
        <f>Sheet2!I89</f>
        <v>250610.42</v>
      </c>
      <c r="C79" s="1">
        <v>210000.0</v>
      </c>
      <c r="D79" s="6">
        <f t="shared" si="1"/>
        <v>1.193382952</v>
      </c>
      <c r="E79" s="1">
        <v>300.0</v>
      </c>
      <c r="F79" s="1">
        <v>300.0</v>
      </c>
      <c r="G79" s="5">
        <f t="shared" si="2"/>
        <v>63000000</v>
      </c>
      <c r="H79" s="5">
        <f t="shared" si="3"/>
        <v>12183126</v>
      </c>
      <c r="I79" s="5">
        <f t="shared" si="15"/>
        <v>12183126</v>
      </c>
    </row>
    <row r="80">
      <c r="A80" s="1" t="s">
        <v>188</v>
      </c>
      <c r="G80" s="5">
        <f t="shared" si="2"/>
        <v>0</v>
      </c>
      <c r="H80" s="5">
        <f t="shared" si="3"/>
        <v>0</v>
      </c>
    </row>
    <row r="81">
      <c r="A81" s="1" t="s">
        <v>190</v>
      </c>
      <c r="B81" s="5">
        <f>Sheet2!I90</f>
        <v>250610.42</v>
      </c>
      <c r="C81" s="1">
        <v>211014.0</v>
      </c>
      <c r="D81" s="6">
        <f t="shared" ref="D81:D240" si="16">B81/C81</f>
        <v>1.187648308</v>
      </c>
      <c r="E81" s="1">
        <v>275.0</v>
      </c>
      <c r="F81" s="1">
        <v>275.0</v>
      </c>
      <c r="G81" s="5">
        <f t="shared" si="2"/>
        <v>58028850</v>
      </c>
      <c r="H81" s="5">
        <f t="shared" si="3"/>
        <v>10889015.5</v>
      </c>
      <c r="I81" s="5">
        <f t="shared" ref="I81:I85" si="17">H81</f>
        <v>10889015.5</v>
      </c>
    </row>
    <row r="82">
      <c r="A82" s="1" t="s">
        <v>191</v>
      </c>
      <c r="B82" s="5">
        <f>Sheet2!I91</f>
        <v>83537.79</v>
      </c>
      <c r="C82" s="1">
        <v>70000.0</v>
      </c>
      <c r="D82" s="6">
        <f t="shared" si="16"/>
        <v>1.193397</v>
      </c>
      <c r="E82" s="1">
        <v>250.0</v>
      </c>
      <c r="F82" s="1">
        <v>250.0</v>
      </c>
      <c r="G82" s="5">
        <f t="shared" si="2"/>
        <v>17500000</v>
      </c>
      <c r="H82" s="5">
        <f t="shared" si="3"/>
        <v>3384447.5</v>
      </c>
      <c r="I82" s="5">
        <f t="shared" si="17"/>
        <v>3384447.5</v>
      </c>
    </row>
    <row r="83">
      <c r="A83" s="1" t="s">
        <v>192</v>
      </c>
      <c r="B83" s="5">
        <f>Sheet2!I92</f>
        <v>83537.79</v>
      </c>
      <c r="C83" s="10">
        <v>47000.0</v>
      </c>
      <c r="D83" s="6">
        <f t="shared" si="16"/>
        <v>1.777399787</v>
      </c>
      <c r="E83" s="1">
        <v>200.0</v>
      </c>
      <c r="F83" s="1">
        <v>200.0</v>
      </c>
      <c r="G83" s="5">
        <f t="shared" si="2"/>
        <v>9400000</v>
      </c>
      <c r="H83" s="5">
        <f t="shared" si="3"/>
        <v>7307558</v>
      </c>
      <c r="I83" s="5">
        <f t="shared" si="17"/>
        <v>7307558</v>
      </c>
    </row>
    <row r="84">
      <c r="A84" s="1" t="s">
        <v>193</v>
      </c>
      <c r="B84" s="5">
        <f>Sheet2!I93</f>
        <v>502844.4</v>
      </c>
      <c r="C84" s="10">
        <v>420000.0</v>
      </c>
      <c r="D84" s="6">
        <f t="shared" si="16"/>
        <v>1.197248571</v>
      </c>
      <c r="E84" s="1">
        <v>100.0</v>
      </c>
      <c r="F84" s="1">
        <v>100.0</v>
      </c>
      <c r="G84" s="5">
        <f t="shared" si="2"/>
        <v>42000000</v>
      </c>
      <c r="H84" s="5">
        <f t="shared" si="3"/>
        <v>8284440</v>
      </c>
      <c r="I84" s="5">
        <f t="shared" si="17"/>
        <v>8284440</v>
      </c>
    </row>
    <row r="85">
      <c r="A85" s="1" t="s">
        <v>194</v>
      </c>
      <c r="B85" s="5">
        <f>Sheet2!I94</f>
        <v>83537.79</v>
      </c>
      <c r="C85" s="10">
        <v>73015.0</v>
      </c>
      <c r="D85" s="6">
        <f t="shared" si="16"/>
        <v>1.144118195</v>
      </c>
      <c r="E85" s="1">
        <v>200.0</v>
      </c>
      <c r="F85" s="1">
        <v>200.0</v>
      </c>
      <c r="G85" s="5">
        <f t="shared" si="2"/>
        <v>14603000</v>
      </c>
      <c r="H85" s="5">
        <f t="shared" si="3"/>
        <v>2104558</v>
      </c>
      <c r="I85" s="5">
        <f t="shared" si="17"/>
        <v>2104558</v>
      </c>
    </row>
    <row r="86">
      <c r="A86" s="1" t="s">
        <v>195</v>
      </c>
      <c r="B86" s="5">
        <f>Sheet2!I95</f>
        <v>83537.79</v>
      </c>
      <c r="C86" s="1">
        <v>70000.0</v>
      </c>
      <c r="D86" s="6">
        <f t="shared" si="16"/>
        <v>1.193397</v>
      </c>
      <c r="E86" s="1">
        <v>200.0</v>
      </c>
      <c r="F86" s="1">
        <v>200.0</v>
      </c>
      <c r="G86" s="5">
        <f t="shared" si="2"/>
        <v>14000000</v>
      </c>
      <c r="H86" s="5">
        <f t="shared" si="3"/>
        <v>2707558</v>
      </c>
    </row>
    <row r="87">
      <c r="A87" s="1" t="s">
        <v>197</v>
      </c>
      <c r="B87" s="5">
        <f>Sheet2!I96</f>
        <v>163457.14</v>
      </c>
      <c r="C87" s="1">
        <v>146000.0</v>
      </c>
      <c r="D87" s="6">
        <f t="shared" si="16"/>
        <v>1.119569452</v>
      </c>
      <c r="E87" s="1">
        <v>50.0</v>
      </c>
      <c r="F87" s="1">
        <v>50.0</v>
      </c>
      <c r="G87" s="5">
        <f t="shared" si="2"/>
        <v>7300000</v>
      </c>
      <c r="H87" s="5">
        <f t="shared" si="3"/>
        <v>872857</v>
      </c>
    </row>
    <row r="88">
      <c r="A88" s="1" t="s">
        <v>198</v>
      </c>
      <c r="B88" s="5">
        <f>Sheet2!I97</f>
        <v>8382.18</v>
      </c>
      <c r="C88" s="1">
        <v>6028.0</v>
      </c>
      <c r="D88" s="6">
        <f t="shared" si="16"/>
        <v>1.39054081</v>
      </c>
      <c r="E88" s="1">
        <v>450.0</v>
      </c>
      <c r="F88" s="1">
        <v>450.0</v>
      </c>
      <c r="G88" s="5">
        <f t="shared" si="2"/>
        <v>2712600</v>
      </c>
      <c r="H88" s="5">
        <f t="shared" si="3"/>
        <v>1059381</v>
      </c>
    </row>
    <row r="89">
      <c r="A89" s="1" t="s">
        <v>199</v>
      </c>
      <c r="B89" s="5">
        <f>Sheet2!I98</f>
        <v>243348.35</v>
      </c>
      <c r="C89" s="1">
        <v>211016.0</v>
      </c>
      <c r="D89" s="6">
        <f t="shared" si="16"/>
        <v>1.153222268</v>
      </c>
      <c r="E89" s="1">
        <v>250.0</v>
      </c>
      <c r="F89" s="1">
        <v>250.0</v>
      </c>
      <c r="G89" s="5">
        <f t="shared" si="2"/>
        <v>52754000</v>
      </c>
      <c r="H89" s="5">
        <f t="shared" si="3"/>
        <v>8083087.5</v>
      </c>
    </row>
    <row r="90">
      <c r="A90" s="1" t="s">
        <v>200</v>
      </c>
      <c r="B90" s="5">
        <f>Sheet2!I99</f>
        <v>83537.79</v>
      </c>
      <c r="C90" s="1">
        <v>75103.0</v>
      </c>
      <c r="D90" s="6">
        <f t="shared" si="16"/>
        <v>1.112309628</v>
      </c>
      <c r="E90" s="1">
        <v>220.0</v>
      </c>
      <c r="F90" s="1">
        <v>220.0</v>
      </c>
      <c r="G90" s="5">
        <f t="shared" si="2"/>
        <v>16522660</v>
      </c>
      <c r="H90" s="5">
        <f t="shared" si="3"/>
        <v>1855653.8</v>
      </c>
    </row>
    <row r="91">
      <c r="A91" s="1" t="s">
        <v>201</v>
      </c>
      <c r="B91" s="5">
        <f>Sheet2!I100</f>
        <v>243348.35</v>
      </c>
      <c r="C91" s="1">
        <v>211000.0</v>
      </c>
      <c r="D91" s="6">
        <f t="shared" si="16"/>
        <v>1.153309716</v>
      </c>
      <c r="E91" s="1">
        <v>200.0</v>
      </c>
      <c r="F91" s="1">
        <v>200.0</v>
      </c>
      <c r="G91" s="5">
        <f t="shared" si="2"/>
        <v>42200000</v>
      </c>
      <c r="H91" s="5">
        <f t="shared" si="3"/>
        <v>6469670</v>
      </c>
      <c r="I91" s="5">
        <f t="shared" ref="I91:I92" si="18">H91</f>
        <v>6469670</v>
      </c>
    </row>
    <row r="92">
      <c r="A92" s="1" t="s">
        <v>202</v>
      </c>
      <c r="B92" s="5">
        <f>Sheet2!I101</f>
        <v>491788.66</v>
      </c>
      <c r="C92" s="1">
        <v>426012.0</v>
      </c>
      <c r="D92" s="6">
        <f t="shared" si="16"/>
        <v>1.154400956</v>
      </c>
      <c r="E92" s="1">
        <v>200.0</v>
      </c>
      <c r="F92" s="1">
        <v>200.0</v>
      </c>
      <c r="G92" s="5">
        <f t="shared" si="2"/>
        <v>85202400</v>
      </c>
      <c r="H92" s="5">
        <f t="shared" si="3"/>
        <v>13155332</v>
      </c>
      <c r="I92" s="5">
        <f t="shared" si="18"/>
        <v>13155332</v>
      </c>
    </row>
    <row r="93">
      <c r="A93" s="1" t="s">
        <v>203</v>
      </c>
      <c r="B93" s="5">
        <f>Sheet2!I104</f>
        <v>14906.22</v>
      </c>
      <c r="C93" s="1">
        <v>11502.0</v>
      </c>
      <c r="D93" s="6">
        <f t="shared" si="16"/>
        <v>1.295967658</v>
      </c>
      <c r="E93" s="1">
        <v>350.0</v>
      </c>
      <c r="F93" s="1">
        <v>350.0</v>
      </c>
      <c r="G93" s="5">
        <f t="shared" si="2"/>
        <v>4025700</v>
      </c>
      <c r="H93" s="5">
        <f t="shared" si="3"/>
        <v>1191477</v>
      </c>
    </row>
    <row r="94">
      <c r="A94" s="1" t="s">
        <v>204</v>
      </c>
      <c r="B94" s="5">
        <f>Sheet2!I105</f>
        <v>14906.22</v>
      </c>
      <c r="C94" s="1">
        <v>10000.0</v>
      </c>
      <c r="D94" s="6">
        <f t="shared" si="16"/>
        <v>1.490622</v>
      </c>
      <c r="E94" s="1">
        <v>250.0</v>
      </c>
      <c r="F94" s="1">
        <v>250.0</v>
      </c>
      <c r="G94" s="5">
        <f t="shared" si="2"/>
        <v>2500000</v>
      </c>
      <c r="H94" s="5">
        <f t="shared" si="3"/>
        <v>1226555</v>
      </c>
    </row>
    <row r="95">
      <c r="A95" s="1" t="s">
        <v>205</v>
      </c>
      <c r="B95" s="5">
        <f>Sheet2!I106</f>
        <v>14906.22</v>
      </c>
      <c r="C95" s="1">
        <v>11000.0</v>
      </c>
      <c r="D95" s="6">
        <f t="shared" si="16"/>
        <v>1.355110909</v>
      </c>
      <c r="E95" s="1">
        <v>550.0</v>
      </c>
      <c r="F95" s="1">
        <v>550.0</v>
      </c>
      <c r="G95" s="5">
        <f t="shared" si="2"/>
        <v>6050000</v>
      </c>
      <c r="H95" s="5">
        <f t="shared" si="3"/>
        <v>2148421</v>
      </c>
    </row>
    <row r="96">
      <c r="A96" s="1" t="s">
        <v>206</v>
      </c>
      <c r="B96" s="5">
        <f>Sheet2!I107</f>
        <v>31227.14</v>
      </c>
      <c r="C96" s="1">
        <v>24750.0</v>
      </c>
      <c r="D96" s="6">
        <f t="shared" si="16"/>
        <v>1.261702626</v>
      </c>
      <c r="E96" s="1">
        <v>700.0</v>
      </c>
      <c r="F96" s="1">
        <v>700.0</v>
      </c>
      <c r="G96" s="5">
        <f t="shared" si="2"/>
        <v>17325000</v>
      </c>
      <c r="H96" s="5">
        <f t="shared" si="3"/>
        <v>4533998</v>
      </c>
      <c r="I96" s="5">
        <f t="shared" ref="I96:I99" si="19">H96</f>
        <v>4533998</v>
      </c>
    </row>
    <row r="97">
      <c r="A97" s="1" t="s">
        <v>207</v>
      </c>
      <c r="B97" s="5">
        <f>Sheet2!I108</f>
        <v>23445.51</v>
      </c>
      <c r="C97" s="1">
        <v>20250.0</v>
      </c>
      <c r="D97" s="6">
        <f t="shared" si="16"/>
        <v>1.157802963</v>
      </c>
      <c r="E97" s="1">
        <v>650.0</v>
      </c>
      <c r="F97" s="1">
        <v>650.0</v>
      </c>
      <c r="G97" s="5">
        <f t="shared" si="2"/>
        <v>13162500</v>
      </c>
      <c r="H97" s="5">
        <f t="shared" si="3"/>
        <v>2077081.5</v>
      </c>
      <c r="I97" s="5">
        <f t="shared" si="19"/>
        <v>2077081.5</v>
      </c>
    </row>
    <row r="98">
      <c r="A98" s="1" t="s">
        <v>208</v>
      </c>
      <c r="B98" s="5">
        <f>Sheet2!I102</f>
        <v>14052.28</v>
      </c>
      <c r="C98" s="1">
        <v>10006.0</v>
      </c>
      <c r="D98" s="6">
        <f t="shared" si="16"/>
        <v>1.404385369</v>
      </c>
      <c r="E98" s="1">
        <v>450.0</v>
      </c>
      <c r="F98" s="1">
        <v>450.0</v>
      </c>
      <c r="G98" s="5">
        <f t="shared" si="2"/>
        <v>4502700</v>
      </c>
      <c r="H98" s="5">
        <f t="shared" si="3"/>
        <v>1820826</v>
      </c>
      <c r="I98" s="5">
        <f t="shared" si="19"/>
        <v>1820826</v>
      </c>
    </row>
    <row r="99">
      <c r="A99" s="1" t="s">
        <v>209</v>
      </c>
      <c r="B99" s="5">
        <f>Sheet2!I103</f>
        <v>56377.48</v>
      </c>
      <c r="C99" s="1">
        <v>45200.0</v>
      </c>
      <c r="D99" s="6">
        <f t="shared" si="16"/>
        <v>1.247289381</v>
      </c>
      <c r="E99" s="1">
        <v>750.0</v>
      </c>
      <c r="F99" s="1">
        <v>750.0</v>
      </c>
      <c r="G99" s="5">
        <f t="shared" si="2"/>
        <v>33900000</v>
      </c>
      <c r="H99" s="5">
        <f t="shared" si="3"/>
        <v>8383110</v>
      </c>
      <c r="I99" s="5">
        <f t="shared" si="19"/>
        <v>8383110</v>
      </c>
    </row>
    <row r="100">
      <c r="A100" s="1" t="s">
        <v>210</v>
      </c>
      <c r="B100" s="5">
        <f>Sheet2!I109</f>
        <v>30867.15</v>
      </c>
      <c r="C100" s="1">
        <v>19003.0</v>
      </c>
      <c r="D100" s="6">
        <f t="shared" si="16"/>
        <v>1.624330369</v>
      </c>
      <c r="E100" s="1">
        <v>175.0</v>
      </c>
      <c r="F100" s="1">
        <v>175.0</v>
      </c>
      <c r="G100" s="5">
        <f t="shared" si="2"/>
        <v>3325525</v>
      </c>
      <c r="H100" s="5">
        <f t="shared" si="3"/>
        <v>2076226.25</v>
      </c>
    </row>
    <row r="101">
      <c r="A101" s="1" t="s">
        <v>211</v>
      </c>
      <c r="B101" s="5">
        <f>Sheet2!I111</f>
        <v>80908.74</v>
      </c>
      <c r="C101" s="1">
        <v>53016.0</v>
      </c>
      <c r="D101" s="6">
        <f t="shared" si="16"/>
        <v>1.526119285</v>
      </c>
      <c r="E101" s="1">
        <v>250.0</v>
      </c>
      <c r="F101" s="1">
        <v>250.0</v>
      </c>
      <c r="G101" s="5">
        <f t="shared" si="2"/>
        <v>13254000</v>
      </c>
      <c r="H101" s="5">
        <f t="shared" si="3"/>
        <v>6973185</v>
      </c>
      <c r="I101" s="5">
        <f>H101</f>
        <v>6973185</v>
      </c>
    </row>
    <row r="102">
      <c r="A102" s="1" t="s">
        <v>212</v>
      </c>
      <c r="B102" s="5">
        <f>Sheet2!I115</f>
        <v>14052.28</v>
      </c>
      <c r="C102" s="1">
        <v>10000.0</v>
      </c>
      <c r="D102" s="6">
        <f t="shared" si="16"/>
        <v>1.405228</v>
      </c>
      <c r="E102" s="1">
        <v>160.0</v>
      </c>
      <c r="F102" s="1">
        <v>160.0</v>
      </c>
      <c r="G102" s="5">
        <f t="shared" si="2"/>
        <v>1600000</v>
      </c>
      <c r="H102" s="5">
        <f t="shared" si="3"/>
        <v>648364.8</v>
      </c>
    </row>
    <row r="103">
      <c r="A103" s="1" t="s">
        <v>214</v>
      </c>
      <c r="B103" s="5">
        <f>Sheet2!I116</f>
        <v>56377.48</v>
      </c>
      <c r="C103" s="1">
        <v>45700.0</v>
      </c>
      <c r="D103" s="6">
        <f t="shared" si="16"/>
        <v>1.233642888</v>
      </c>
      <c r="E103" s="1">
        <v>500.0</v>
      </c>
      <c r="F103" s="1">
        <v>500.0</v>
      </c>
      <c r="G103" s="5">
        <f t="shared" si="2"/>
        <v>22850000</v>
      </c>
      <c r="H103" s="5">
        <f t="shared" si="3"/>
        <v>5338740</v>
      </c>
      <c r="I103" s="5">
        <f t="shared" ref="I103:I117" si="20">H103</f>
        <v>5338740</v>
      </c>
    </row>
    <row r="104">
      <c r="A104" s="1" t="s">
        <v>215</v>
      </c>
      <c r="B104" s="5">
        <f>Sheet2!I120</f>
        <v>491912.39</v>
      </c>
      <c r="C104" s="1">
        <v>421001.0</v>
      </c>
      <c r="D104" s="6">
        <f t="shared" si="16"/>
        <v>1.168435206</v>
      </c>
      <c r="E104" s="1">
        <v>275.0</v>
      </c>
      <c r="F104" s="1">
        <v>275.0</v>
      </c>
      <c r="G104" s="5">
        <f t="shared" si="2"/>
        <v>115775275</v>
      </c>
      <c r="H104" s="5">
        <f t="shared" si="3"/>
        <v>19500632.25</v>
      </c>
      <c r="I104" s="5">
        <f t="shared" si="20"/>
        <v>19500632.25</v>
      </c>
    </row>
    <row r="105">
      <c r="A105" s="1" t="s">
        <v>216</v>
      </c>
      <c r="B105" s="5">
        <f>Sheet2!I121</f>
        <v>261025.46</v>
      </c>
      <c r="C105" s="1">
        <v>226009.0</v>
      </c>
      <c r="D105" s="6">
        <f t="shared" si="16"/>
        <v>1.154933919</v>
      </c>
      <c r="E105" s="1">
        <v>200.0</v>
      </c>
      <c r="F105" s="1">
        <v>200.0</v>
      </c>
      <c r="G105" s="5">
        <f t="shared" si="2"/>
        <v>45201800</v>
      </c>
      <c r="H105" s="5">
        <f t="shared" si="3"/>
        <v>7003292</v>
      </c>
      <c r="I105" s="5">
        <f t="shared" si="20"/>
        <v>7003292</v>
      </c>
    </row>
    <row r="106">
      <c r="A106" s="1" t="s">
        <v>217</v>
      </c>
      <c r="B106" s="5">
        <f>Sheet2!I122</f>
        <v>491912.39</v>
      </c>
      <c r="C106" s="1">
        <v>425009.0</v>
      </c>
      <c r="D106" s="6">
        <f t="shared" si="16"/>
        <v>1.157416408</v>
      </c>
      <c r="E106" s="1">
        <v>220.0</v>
      </c>
      <c r="F106" s="1">
        <v>220.0</v>
      </c>
      <c r="G106" s="5">
        <f t="shared" si="2"/>
        <v>93501980</v>
      </c>
      <c r="H106" s="5">
        <f t="shared" si="3"/>
        <v>14718745.8</v>
      </c>
      <c r="I106" s="5">
        <f t="shared" si="20"/>
        <v>14718745.8</v>
      </c>
    </row>
    <row r="107">
      <c r="A107" s="1" t="s">
        <v>218</v>
      </c>
      <c r="B107" s="5">
        <f>Sheet2!I117</f>
        <v>69896.14</v>
      </c>
      <c r="C107" s="1">
        <v>55000.0</v>
      </c>
      <c r="D107" s="6">
        <f t="shared" si="16"/>
        <v>1.270838909</v>
      </c>
      <c r="E107" s="1">
        <v>160.0</v>
      </c>
      <c r="F107" s="1">
        <v>160.0</v>
      </c>
      <c r="G107" s="5">
        <f t="shared" si="2"/>
        <v>8800000</v>
      </c>
      <c r="H107" s="5">
        <f t="shared" si="3"/>
        <v>2383382.4</v>
      </c>
      <c r="I107" s="5">
        <f t="shared" si="20"/>
        <v>2383382.4</v>
      </c>
    </row>
    <row r="108">
      <c r="A108" s="1" t="s">
        <v>219</v>
      </c>
      <c r="B108" s="5">
        <f>Sheet2!I118</f>
        <v>58117.69</v>
      </c>
      <c r="C108" s="1">
        <v>40000.0</v>
      </c>
      <c r="D108" s="6">
        <f t="shared" si="16"/>
        <v>1.45294225</v>
      </c>
      <c r="E108" s="1">
        <v>120.0</v>
      </c>
      <c r="F108" s="1">
        <v>120.0</v>
      </c>
      <c r="G108" s="5">
        <f t="shared" si="2"/>
        <v>4800000</v>
      </c>
      <c r="H108" s="5">
        <f t="shared" si="3"/>
        <v>2174122.8</v>
      </c>
      <c r="I108" s="5">
        <f t="shared" si="20"/>
        <v>2174122.8</v>
      </c>
    </row>
    <row r="109">
      <c r="A109" s="1" t="s">
        <v>220</v>
      </c>
      <c r="B109" s="5">
        <f>Sheet2!I131</f>
        <v>25950.4</v>
      </c>
      <c r="C109" s="1">
        <v>20107.0</v>
      </c>
      <c r="D109" s="6">
        <f t="shared" si="16"/>
        <v>1.290615209</v>
      </c>
      <c r="E109" s="1">
        <v>1000.0</v>
      </c>
      <c r="F109" s="1">
        <v>1000.0</v>
      </c>
      <c r="G109" s="5">
        <f t="shared" si="2"/>
        <v>20107000</v>
      </c>
      <c r="H109" s="5">
        <f t="shared" si="3"/>
        <v>5843400</v>
      </c>
      <c r="I109" s="5">
        <f t="shared" si="20"/>
        <v>5843400</v>
      </c>
    </row>
    <row r="110">
      <c r="A110" s="1" t="s">
        <v>221</v>
      </c>
      <c r="B110" s="5">
        <f>Sheet2!I123</f>
        <v>141065.93</v>
      </c>
      <c r="C110" s="1">
        <v>112755.0</v>
      </c>
      <c r="D110" s="6">
        <f t="shared" si="16"/>
        <v>1.251083588</v>
      </c>
      <c r="E110" s="1">
        <v>1500.0</v>
      </c>
      <c r="F110" s="1">
        <v>1500.0</v>
      </c>
      <c r="G110" s="5">
        <f t="shared" si="2"/>
        <v>169132500</v>
      </c>
      <c r="H110" s="5">
        <f t="shared" si="3"/>
        <v>42466395</v>
      </c>
      <c r="I110" s="5">
        <f t="shared" si="20"/>
        <v>42466395</v>
      </c>
    </row>
    <row r="111">
      <c r="A111" s="1" t="s">
        <v>222</v>
      </c>
      <c r="B111" s="5">
        <f>Sheet2!I124</f>
        <v>119907.79</v>
      </c>
      <c r="C111" s="1">
        <v>90000.0</v>
      </c>
      <c r="D111" s="6">
        <f t="shared" si="16"/>
        <v>1.332308778</v>
      </c>
      <c r="E111" s="1">
        <v>275.0</v>
      </c>
      <c r="F111" s="1">
        <v>275.0</v>
      </c>
      <c r="G111" s="5">
        <f t="shared" si="2"/>
        <v>24750000</v>
      </c>
      <c r="H111" s="5">
        <f t="shared" si="3"/>
        <v>8224642.25</v>
      </c>
      <c r="I111" s="5">
        <f t="shared" si="20"/>
        <v>8224642.25</v>
      </c>
    </row>
    <row r="112">
      <c r="A112" s="1" t="s">
        <v>223</v>
      </c>
      <c r="B112" s="5">
        <f>Sheet2!I125</f>
        <v>47485.03</v>
      </c>
      <c r="C112" s="1">
        <v>38000.0</v>
      </c>
      <c r="D112" s="6">
        <f t="shared" si="16"/>
        <v>1.249606053</v>
      </c>
      <c r="E112" s="1">
        <v>1300.0</v>
      </c>
      <c r="F112" s="1">
        <v>1300.0</v>
      </c>
      <c r="G112" s="5">
        <f t="shared" si="2"/>
        <v>49400000</v>
      </c>
      <c r="H112" s="5">
        <f t="shared" si="3"/>
        <v>12330539</v>
      </c>
      <c r="I112" s="5">
        <f t="shared" si="20"/>
        <v>12330539</v>
      </c>
    </row>
    <row r="113">
      <c r="A113" s="1" t="s">
        <v>224</v>
      </c>
      <c r="B113" s="5">
        <f>Sheet2!I126</f>
        <v>491788.66</v>
      </c>
      <c r="C113" s="1">
        <v>420003.0</v>
      </c>
      <c r="D113" s="6">
        <f t="shared" si="16"/>
        <v>1.170917017</v>
      </c>
      <c r="E113" s="1">
        <v>310.0</v>
      </c>
      <c r="F113" s="1">
        <v>310.0</v>
      </c>
      <c r="G113" s="5">
        <f t="shared" si="2"/>
        <v>130200930</v>
      </c>
      <c r="H113" s="5">
        <f t="shared" si="3"/>
        <v>22253554.6</v>
      </c>
      <c r="I113" s="5">
        <f t="shared" si="20"/>
        <v>22253554.6</v>
      </c>
    </row>
    <row r="114">
      <c r="A114" s="1" t="s">
        <v>225</v>
      </c>
      <c r="B114" s="5">
        <f>Sheet2!I127</f>
        <v>119907.79</v>
      </c>
      <c r="C114" s="1">
        <v>90003.0</v>
      </c>
      <c r="D114" s="6">
        <f t="shared" si="16"/>
        <v>1.332264369</v>
      </c>
      <c r="E114" s="1">
        <v>350.0</v>
      </c>
      <c r="F114" s="1">
        <v>350.0</v>
      </c>
      <c r="G114" s="5">
        <f t="shared" si="2"/>
        <v>31501050</v>
      </c>
      <c r="H114" s="5">
        <f t="shared" si="3"/>
        <v>10466676.5</v>
      </c>
      <c r="I114" s="5">
        <f t="shared" si="20"/>
        <v>10466676.5</v>
      </c>
    </row>
    <row r="115">
      <c r="A115" s="1" t="s">
        <v>226</v>
      </c>
      <c r="B115" s="5">
        <f>Sheet2!I128</f>
        <v>51759.4</v>
      </c>
      <c r="C115" s="1">
        <v>42501.0</v>
      </c>
      <c r="D115" s="6">
        <f t="shared" si="16"/>
        <v>1.21783958</v>
      </c>
      <c r="E115" s="1">
        <v>320.0</v>
      </c>
      <c r="F115" s="1">
        <v>320.0</v>
      </c>
      <c r="G115" s="5">
        <f t="shared" si="2"/>
        <v>13600320</v>
      </c>
      <c r="H115" s="5">
        <f t="shared" si="3"/>
        <v>2962688</v>
      </c>
      <c r="I115" s="5">
        <f t="shared" si="20"/>
        <v>2962688</v>
      </c>
    </row>
    <row r="116">
      <c r="A116" s="1" t="s">
        <v>227</v>
      </c>
      <c r="B116" s="5">
        <f>Sheet2!I129</f>
        <v>119907.79</v>
      </c>
      <c r="C116" s="1">
        <v>60335.0</v>
      </c>
      <c r="D116" s="6">
        <f t="shared" si="16"/>
        <v>1.987367034</v>
      </c>
      <c r="E116" s="1">
        <v>270.0</v>
      </c>
      <c r="F116" s="1">
        <v>270.0</v>
      </c>
      <c r="G116" s="5">
        <f t="shared" si="2"/>
        <v>16290450</v>
      </c>
      <c r="H116" s="5">
        <f t="shared" si="3"/>
        <v>16084653.3</v>
      </c>
      <c r="I116" s="5">
        <f t="shared" si="20"/>
        <v>16084653.3</v>
      </c>
    </row>
    <row r="117">
      <c r="A117" s="1" t="s">
        <v>228</v>
      </c>
      <c r="B117" s="5">
        <f>Sheet2!I130</f>
        <v>80908.74</v>
      </c>
      <c r="C117" s="1">
        <v>28637.0</v>
      </c>
      <c r="D117" s="6">
        <f t="shared" si="16"/>
        <v>2.825321786</v>
      </c>
      <c r="E117" s="1">
        <v>500.0</v>
      </c>
      <c r="F117" s="1">
        <v>500.0</v>
      </c>
      <c r="G117" s="5">
        <f t="shared" si="2"/>
        <v>14318500</v>
      </c>
      <c r="H117" s="5">
        <f t="shared" si="3"/>
        <v>26135870</v>
      </c>
      <c r="I117" s="5">
        <f t="shared" si="20"/>
        <v>26135870</v>
      </c>
    </row>
    <row r="118">
      <c r="A118" s="1" t="s">
        <v>229</v>
      </c>
      <c r="B118" s="5">
        <f>Sheet2!I133</f>
        <v>68445.67</v>
      </c>
      <c r="C118" s="1">
        <v>60000.0</v>
      </c>
      <c r="D118" s="6">
        <f t="shared" si="16"/>
        <v>1.140761167</v>
      </c>
      <c r="E118" s="1">
        <v>100.0</v>
      </c>
      <c r="F118" s="1">
        <v>100.0</v>
      </c>
      <c r="G118" s="5">
        <f t="shared" si="2"/>
        <v>6000000</v>
      </c>
      <c r="H118" s="5">
        <f t="shared" si="3"/>
        <v>844567</v>
      </c>
    </row>
    <row r="119">
      <c r="A119" s="1" t="s">
        <v>230</v>
      </c>
      <c r="B119" s="5">
        <f>Sheet2!I134</f>
        <v>53946.62</v>
      </c>
      <c r="D119" s="6" t="str">
        <f t="shared" si="16"/>
        <v>#DIV/0!</v>
      </c>
      <c r="E119" s="1">
        <v>120.0</v>
      </c>
      <c r="F119" s="1">
        <v>120.0</v>
      </c>
      <c r="G119" s="5">
        <f t="shared" si="2"/>
        <v>0</v>
      </c>
      <c r="H119" s="5">
        <f t="shared" si="3"/>
        <v>6473594.4</v>
      </c>
    </row>
    <row r="120">
      <c r="A120" s="1" t="s">
        <v>231</v>
      </c>
      <c r="B120" s="5">
        <f>Sheet2!I135</f>
        <v>108500.2</v>
      </c>
      <c r="C120" s="1">
        <v>92224.0</v>
      </c>
      <c r="D120" s="6">
        <f t="shared" si="16"/>
        <v>1.176485514</v>
      </c>
      <c r="E120" s="1">
        <v>575.0</v>
      </c>
      <c r="F120" s="1">
        <v>575.0</v>
      </c>
      <c r="G120" s="5">
        <f t="shared" si="2"/>
        <v>53028800</v>
      </c>
      <c r="H120" s="5">
        <f t="shared" si="3"/>
        <v>9358815</v>
      </c>
    </row>
    <row r="121">
      <c r="A121" s="1" t="s">
        <v>233</v>
      </c>
      <c r="B121" s="5">
        <f>Sheet2!I136</f>
        <v>108500.2</v>
      </c>
      <c r="C121" s="1">
        <v>93053.0</v>
      </c>
      <c r="D121" s="6">
        <f t="shared" si="16"/>
        <v>1.16600432</v>
      </c>
      <c r="E121" s="1">
        <v>900.0</v>
      </c>
      <c r="F121" s="1">
        <v>900.0</v>
      </c>
      <c r="G121" s="5">
        <f t="shared" si="2"/>
        <v>83747700</v>
      </c>
      <c r="H121" s="5">
        <f t="shared" si="3"/>
        <v>13902480</v>
      </c>
    </row>
    <row r="122">
      <c r="A122" s="1" t="s">
        <v>234</v>
      </c>
      <c r="B122" s="5">
        <f>Sheet2!I137</f>
        <v>261025.46</v>
      </c>
      <c r="C122" s="1">
        <v>221009.0</v>
      </c>
      <c r="D122" s="6">
        <f t="shared" si="16"/>
        <v>1.181062581</v>
      </c>
      <c r="E122" s="1">
        <v>220.0</v>
      </c>
      <c r="F122" s="1">
        <v>220.0</v>
      </c>
      <c r="G122" s="5">
        <f t="shared" si="2"/>
        <v>48621980</v>
      </c>
      <c r="H122" s="5">
        <f t="shared" si="3"/>
        <v>8803621.2</v>
      </c>
      <c r="I122" s="5">
        <f t="shared" ref="I122:I123" si="21">H122</f>
        <v>8803621.2</v>
      </c>
    </row>
    <row r="123">
      <c r="A123" s="1" t="s">
        <v>235</v>
      </c>
      <c r="B123" s="5">
        <f>Sheet2!I138</f>
        <v>117469.05</v>
      </c>
      <c r="C123" s="1">
        <v>80003.0</v>
      </c>
      <c r="D123" s="6">
        <f t="shared" si="16"/>
        <v>1.468308063</v>
      </c>
      <c r="E123" s="1">
        <v>275.0</v>
      </c>
      <c r="F123" s="1">
        <v>275.0</v>
      </c>
      <c r="G123" s="5">
        <f t="shared" si="2"/>
        <v>22000825</v>
      </c>
      <c r="H123" s="5">
        <f t="shared" si="3"/>
        <v>10303163.75</v>
      </c>
      <c r="I123" s="5">
        <f t="shared" si="21"/>
        <v>10303163.75</v>
      </c>
    </row>
    <row r="124">
      <c r="A124" s="1" t="s">
        <v>236</v>
      </c>
      <c r="B124" s="5">
        <f>Sheet2!I139</f>
        <v>52491.93</v>
      </c>
      <c r="C124" s="4">
        <f>400*104.06</f>
        <v>41624</v>
      </c>
      <c r="D124" s="6">
        <f t="shared" si="16"/>
        <v>1.261097684</v>
      </c>
      <c r="F124" s="1">
        <v>0.0</v>
      </c>
      <c r="G124" s="5">
        <f t="shared" si="2"/>
        <v>0</v>
      </c>
      <c r="H124" s="5">
        <f t="shared" si="3"/>
        <v>0</v>
      </c>
    </row>
    <row r="125">
      <c r="A125" s="1" t="s">
        <v>238</v>
      </c>
      <c r="B125" s="5">
        <f>Sheet2!I140</f>
        <v>13101.51</v>
      </c>
      <c r="C125" s="1">
        <v>4150.0</v>
      </c>
      <c r="D125" s="6">
        <f t="shared" si="16"/>
        <v>3.156990361</v>
      </c>
      <c r="E125" s="1">
        <v>150.0</v>
      </c>
      <c r="F125" s="1">
        <v>150.0</v>
      </c>
      <c r="G125" s="5">
        <f t="shared" si="2"/>
        <v>622500</v>
      </c>
      <c r="H125" s="5">
        <f t="shared" si="3"/>
        <v>1342726.5</v>
      </c>
    </row>
    <row r="126">
      <c r="A126" s="1" t="s">
        <v>240</v>
      </c>
      <c r="B126" s="5">
        <f>Sheet2!I141</f>
        <v>37591.2</v>
      </c>
      <c r="C126" s="1">
        <v>26421.0</v>
      </c>
      <c r="D126" s="6">
        <f t="shared" si="16"/>
        <v>1.422777336</v>
      </c>
      <c r="E126" s="1">
        <v>300.0</v>
      </c>
      <c r="F126" s="1">
        <v>300.0</v>
      </c>
      <c r="G126" s="5">
        <f t="shared" si="2"/>
        <v>7926300</v>
      </c>
      <c r="H126" s="5">
        <f t="shared" si="3"/>
        <v>3351060</v>
      </c>
      <c r="I126" s="5">
        <f t="shared" ref="I126:I136" si="22">H126</f>
        <v>3351060</v>
      </c>
    </row>
    <row r="127">
      <c r="A127" s="1" t="s">
        <v>242</v>
      </c>
      <c r="B127" s="5">
        <f>Sheet2!I142</f>
        <v>480790.65</v>
      </c>
      <c r="C127" s="1">
        <v>410008.0</v>
      </c>
      <c r="D127" s="6">
        <f t="shared" si="16"/>
        <v>1.172637241</v>
      </c>
      <c r="E127" s="1">
        <v>350.0</v>
      </c>
      <c r="F127" s="1">
        <v>350.0</v>
      </c>
      <c r="G127" s="5">
        <f t="shared" si="2"/>
        <v>143502800</v>
      </c>
      <c r="H127" s="5">
        <f t="shared" si="3"/>
        <v>24773927.5</v>
      </c>
      <c r="I127" s="5">
        <f t="shared" si="22"/>
        <v>24773927.5</v>
      </c>
    </row>
    <row r="128">
      <c r="A128" s="1" t="s">
        <v>243</v>
      </c>
      <c r="B128" s="5">
        <f>Sheet2!I155</f>
        <v>710204.95</v>
      </c>
      <c r="C128" s="1">
        <v>615000.0</v>
      </c>
      <c r="D128" s="6">
        <f t="shared" si="16"/>
        <v>1.154804797</v>
      </c>
      <c r="E128" s="1">
        <v>900.0</v>
      </c>
      <c r="F128" s="1">
        <v>900.0</v>
      </c>
      <c r="G128" s="5">
        <f t="shared" si="2"/>
        <v>553500000</v>
      </c>
      <c r="H128" s="5">
        <f t="shared" si="3"/>
        <v>85684455</v>
      </c>
      <c r="I128" s="5">
        <f t="shared" si="22"/>
        <v>85684455</v>
      </c>
    </row>
    <row r="129">
      <c r="A129" s="1" t="s">
        <v>244</v>
      </c>
      <c r="B129" s="5">
        <f>Sheet2!I143</f>
        <v>710204.95</v>
      </c>
      <c r="C129" s="1">
        <v>666666.0</v>
      </c>
      <c r="D129" s="6">
        <f t="shared" si="16"/>
        <v>1.06530849</v>
      </c>
      <c r="E129" s="1">
        <v>400.0</v>
      </c>
      <c r="F129" s="1">
        <v>400.0</v>
      </c>
      <c r="G129" s="5">
        <f t="shared" si="2"/>
        <v>266666400</v>
      </c>
      <c r="H129" s="5">
        <f t="shared" si="3"/>
        <v>17415580</v>
      </c>
      <c r="I129" s="5">
        <f t="shared" si="22"/>
        <v>17415580</v>
      </c>
    </row>
    <row r="130">
      <c r="A130" s="1" t="s">
        <v>245</v>
      </c>
      <c r="B130" s="5">
        <f>Sheet2!I144</f>
        <v>480790.65</v>
      </c>
      <c r="C130" s="1">
        <v>420007.0</v>
      </c>
      <c r="D130" s="6">
        <f t="shared" si="16"/>
        <v>1.144720564</v>
      </c>
      <c r="E130" s="1">
        <v>300.0</v>
      </c>
      <c r="F130" s="1">
        <v>300.0</v>
      </c>
      <c r="G130" s="5">
        <f t="shared" si="2"/>
        <v>126002100</v>
      </c>
      <c r="H130" s="5">
        <f t="shared" si="3"/>
        <v>18235095</v>
      </c>
      <c r="I130" s="5">
        <f t="shared" si="22"/>
        <v>18235095</v>
      </c>
    </row>
    <row r="131">
      <c r="A131" s="1" t="s">
        <v>246</v>
      </c>
      <c r="B131" s="5">
        <f>Sheet2!I145</f>
        <v>68837.23</v>
      </c>
      <c r="C131" s="1">
        <v>55000.0</v>
      </c>
      <c r="D131" s="6">
        <f t="shared" si="16"/>
        <v>1.251586</v>
      </c>
      <c r="E131" s="1">
        <v>140.0</v>
      </c>
      <c r="F131" s="1">
        <v>140.0</v>
      </c>
      <c r="G131" s="5">
        <f t="shared" si="2"/>
        <v>7700000</v>
      </c>
      <c r="H131" s="5">
        <f t="shared" si="3"/>
        <v>1937212.2</v>
      </c>
      <c r="I131" s="5">
        <f t="shared" si="22"/>
        <v>1937212.2</v>
      </c>
    </row>
    <row r="132">
      <c r="A132" s="1" t="s">
        <v>247</v>
      </c>
      <c r="B132" s="5">
        <f>Sheet2!I146</f>
        <v>37591.2</v>
      </c>
      <c r="C132" s="1">
        <v>31000.0</v>
      </c>
      <c r="D132" s="6">
        <f t="shared" si="16"/>
        <v>1.212619355</v>
      </c>
      <c r="E132" s="1">
        <v>215.0</v>
      </c>
      <c r="F132" s="1">
        <v>215.0</v>
      </c>
      <c r="G132" s="5">
        <f t="shared" si="2"/>
        <v>6665000</v>
      </c>
      <c r="H132" s="5">
        <f t="shared" si="3"/>
        <v>1417108</v>
      </c>
      <c r="I132" s="5">
        <f t="shared" si="22"/>
        <v>1417108</v>
      </c>
    </row>
    <row r="133">
      <c r="A133" s="1" t="s">
        <v>248</v>
      </c>
      <c r="B133" s="5">
        <f>Sheet2!I147</f>
        <v>43521.44</v>
      </c>
      <c r="C133" s="1">
        <v>38000.0</v>
      </c>
      <c r="D133" s="6">
        <f t="shared" si="16"/>
        <v>1.145301053</v>
      </c>
      <c r="E133" s="1">
        <v>425.0</v>
      </c>
      <c r="F133" s="1">
        <v>425.0</v>
      </c>
      <c r="G133" s="5">
        <f t="shared" si="2"/>
        <v>16150000</v>
      </c>
      <c r="H133" s="5">
        <f t="shared" si="3"/>
        <v>2346612</v>
      </c>
      <c r="I133" s="5">
        <f t="shared" si="22"/>
        <v>2346612</v>
      </c>
    </row>
    <row r="134">
      <c r="A134" s="1" t="s">
        <v>249</v>
      </c>
      <c r="B134" s="5">
        <f>Sheet2!I148</f>
        <v>61089.24</v>
      </c>
      <c r="C134" s="1">
        <v>41252.0</v>
      </c>
      <c r="D134" s="6">
        <f t="shared" si="16"/>
        <v>1.480879473</v>
      </c>
      <c r="E134" s="1">
        <v>275.0</v>
      </c>
      <c r="F134" s="1">
        <v>275.0</v>
      </c>
      <c r="G134" s="5">
        <f t="shared" si="2"/>
        <v>11344300</v>
      </c>
      <c r="H134" s="5">
        <f t="shared" si="3"/>
        <v>5455241</v>
      </c>
      <c r="I134" s="5">
        <f t="shared" si="22"/>
        <v>5455241</v>
      </c>
    </row>
    <row r="135">
      <c r="A135" s="1" t="s">
        <v>250</v>
      </c>
      <c r="B135" s="5">
        <f>Sheet2!I149</f>
        <v>54282.07</v>
      </c>
      <c r="C135" s="1">
        <v>47000.0</v>
      </c>
      <c r="D135" s="6">
        <f t="shared" si="16"/>
        <v>1.15493766</v>
      </c>
      <c r="E135" s="1">
        <v>1200.0</v>
      </c>
      <c r="F135" s="1">
        <v>1200.0</v>
      </c>
      <c r="G135" s="5">
        <f t="shared" si="2"/>
        <v>56400000</v>
      </c>
      <c r="H135" s="5">
        <f t="shared" si="3"/>
        <v>8738484</v>
      </c>
      <c r="I135" s="5">
        <f t="shared" si="22"/>
        <v>8738484</v>
      </c>
    </row>
    <row r="136">
      <c r="A136" s="1" t="s">
        <v>251</v>
      </c>
      <c r="B136" s="5">
        <f>Sheet2!I150</f>
        <v>61089.24</v>
      </c>
      <c r="C136" s="1">
        <v>51000.0</v>
      </c>
      <c r="D136" s="6">
        <f t="shared" si="16"/>
        <v>1.197828235</v>
      </c>
      <c r="E136" s="1">
        <v>275.0</v>
      </c>
      <c r="F136" s="1">
        <v>275.0</v>
      </c>
      <c r="G136" s="5">
        <f t="shared" si="2"/>
        <v>14025000</v>
      </c>
      <c r="H136" s="5">
        <f t="shared" si="3"/>
        <v>2774541</v>
      </c>
      <c r="I136" s="5">
        <f t="shared" si="22"/>
        <v>2774541</v>
      </c>
    </row>
    <row r="137">
      <c r="A137" s="1" t="s">
        <v>253</v>
      </c>
      <c r="B137" s="5">
        <f>Sheet2!I151</f>
        <v>27698.73</v>
      </c>
      <c r="C137" s="1">
        <v>17612.0</v>
      </c>
      <c r="D137" s="6">
        <f t="shared" si="16"/>
        <v>1.572719169</v>
      </c>
      <c r="E137" s="1">
        <v>200.0</v>
      </c>
      <c r="F137" s="1">
        <v>200.0</v>
      </c>
      <c r="G137" s="5">
        <f t="shared" si="2"/>
        <v>3522400</v>
      </c>
      <c r="H137" s="5">
        <f t="shared" si="3"/>
        <v>2017346</v>
      </c>
    </row>
    <row r="138">
      <c r="A138" s="1" t="s">
        <v>254</v>
      </c>
      <c r="B138" s="5">
        <f>Sheet2!I152</f>
        <v>37591.2</v>
      </c>
      <c r="C138" s="1">
        <v>25000.0</v>
      </c>
      <c r="D138" s="6">
        <f t="shared" si="16"/>
        <v>1.503648</v>
      </c>
      <c r="E138" s="1">
        <v>225.0</v>
      </c>
      <c r="F138" s="1">
        <v>225.0</v>
      </c>
      <c r="G138" s="5">
        <f t="shared" si="2"/>
        <v>5625000</v>
      </c>
      <c r="H138" s="5">
        <f t="shared" si="3"/>
        <v>2833020</v>
      </c>
      <c r="I138" s="5">
        <f t="shared" ref="I138:I144" si="23">H138</f>
        <v>2833020</v>
      </c>
    </row>
    <row r="139">
      <c r="A139" s="1" t="s">
        <v>255</v>
      </c>
      <c r="B139" s="5">
        <f>Sheet2!I153</f>
        <v>37591.2</v>
      </c>
      <c r="C139" s="1">
        <v>28211.0</v>
      </c>
      <c r="D139" s="6">
        <f t="shared" si="16"/>
        <v>1.332501507</v>
      </c>
      <c r="E139" s="1">
        <v>225.0</v>
      </c>
      <c r="F139" s="1">
        <v>225.0</v>
      </c>
      <c r="G139" s="5">
        <f t="shared" si="2"/>
        <v>6347475</v>
      </c>
      <c r="H139" s="5">
        <f t="shared" si="3"/>
        <v>2110545</v>
      </c>
      <c r="I139" s="5">
        <f t="shared" si="23"/>
        <v>2110545</v>
      </c>
    </row>
    <row r="140">
      <c r="A140" s="1" t="s">
        <v>256</v>
      </c>
      <c r="B140" s="5">
        <f>Sheet2!I154</f>
        <v>27216.64</v>
      </c>
      <c r="C140" s="1">
        <v>22000.0</v>
      </c>
      <c r="D140" s="6">
        <f t="shared" si="16"/>
        <v>1.23712</v>
      </c>
      <c r="E140" s="1">
        <v>250.0</v>
      </c>
      <c r="F140" s="1">
        <v>250.0</v>
      </c>
      <c r="G140" s="5">
        <f t="shared" si="2"/>
        <v>5500000</v>
      </c>
      <c r="H140" s="5">
        <f t="shared" si="3"/>
        <v>1304160</v>
      </c>
      <c r="I140" s="5">
        <f t="shared" si="23"/>
        <v>1304160</v>
      </c>
    </row>
    <row r="141">
      <c r="A141" s="1" t="s">
        <v>257</v>
      </c>
      <c r="B141" s="5">
        <f>Sheet2!I156</f>
        <v>69356.97</v>
      </c>
      <c r="C141" s="1">
        <v>55000.0</v>
      </c>
      <c r="D141" s="6">
        <f t="shared" si="16"/>
        <v>1.261035818</v>
      </c>
      <c r="E141" s="1">
        <v>110.0</v>
      </c>
      <c r="F141" s="1">
        <v>110.0</v>
      </c>
      <c r="G141" s="5">
        <f t="shared" si="2"/>
        <v>6050000</v>
      </c>
      <c r="H141" s="5">
        <f t="shared" si="3"/>
        <v>1579266.7</v>
      </c>
      <c r="I141" s="5">
        <f t="shared" si="23"/>
        <v>1579266.7</v>
      </c>
    </row>
    <row r="142">
      <c r="A142" s="1" t="s">
        <v>258</v>
      </c>
      <c r="B142" s="5">
        <f>Sheet2!I157</f>
        <v>480790.65</v>
      </c>
      <c r="C142" s="1">
        <v>393000.0</v>
      </c>
      <c r="D142" s="6">
        <f t="shared" si="16"/>
        <v>1.223385878</v>
      </c>
      <c r="E142" s="1">
        <v>375.0</v>
      </c>
      <c r="F142" s="1">
        <v>375.0</v>
      </c>
      <c r="G142" s="5">
        <f t="shared" si="2"/>
        <v>147375000</v>
      </c>
      <c r="H142" s="5">
        <f t="shared" si="3"/>
        <v>32921493.75</v>
      </c>
      <c r="I142" s="5">
        <f t="shared" si="23"/>
        <v>32921493.75</v>
      </c>
    </row>
    <row r="143">
      <c r="A143" s="1" t="s">
        <v>259</v>
      </c>
      <c r="B143" s="5">
        <f>Sheet2!I159</f>
        <v>61942.16</v>
      </c>
      <c r="C143" s="1">
        <v>51003.0</v>
      </c>
      <c r="D143" s="6">
        <f t="shared" si="16"/>
        <v>1.214480717</v>
      </c>
      <c r="E143" s="1">
        <v>250.0</v>
      </c>
      <c r="F143" s="1">
        <v>250.0</v>
      </c>
      <c r="G143" s="5">
        <f t="shared" si="2"/>
        <v>12750750</v>
      </c>
      <c r="H143" s="5">
        <f t="shared" si="3"/>
        <v>2734790</v>
      </c>
      <c r="I143" s="5">
        <f t="shared" si="23"/>
        <v>2734790</v>
      </c>
    </row>
    <row r="144">
      <c r="A144" s="1" t="s">
        <v>260</v>
      </c>
      <c r="B144" s="5">
        <f>Sheet2!I158</f>
        <v>27698.73</v>
      </c>
      <c r="C144" s="1">
        <v>14108.0</v>
      </c>
      <c r="D144" s="6">
        <f t="shared" si="16"/>
        <v>1.963334987</v>
      </c>
      <c r="E144" s="1">
        <v>200.0</v>
      </c>
      <c r="F144" s="1">
        <v>200.0</v>
      </c>
      <c r="G144" s="5">
        <f t="shared" si="2"/>
        <v>2821600</v>
      </c>
      <c r="H144" s="5">
        <f t="shared" si="3"/>
        <v>2718146</v>
      </c>
      <c r="I144" s="5">
        <f t="shared" si="23"/>
        <v>2718146</v>
      </c>
    </row>
    <row r="145">
      <c r="A145" s="1" t="s">
        <v>261</v>
      </c>
      <c r="B145" s="5">
        <f>Sheet2!I160</f>
        <v>24369.49</v>
      </c>
      <c r="C145" s="1">
        <v>17029.0</v>
      </c>
      <c r="D145" s="6">
        <f t="shared" si="16"/>
        <v>1.431058195</v>
      </c>
      <c r="E145" s="1">
        <v>600.0</v>
      </c>
      <c r="F145" s="1">
        <v>600.0</v>
      </c>
      <c r="G145" s="5">
        <f t="shared" si="2"/>
        <v>10217400</v>
      </c>
      <c r="H145" s="5">
        <f t="shared" si="3"/>
        <v>4404294</v>
      </c>
    </row>
    <row r="146">
      <c r="A146" s="1" t="s">
        <v>262</v>
      </c>
      <c r="B146" s="5">
        <f>Sheet2!I161</f>
        <v>710204.95</v>
      </c>
      <c r="C146" s="1">
        <v>660000.0</v>
      </c>
      <c r="D146" s="6">
        <f t="shared" si="16"/>
        <v>1.076068106</v>
      </c>
      <c r="E146" s="1">
        <v>1000.0</v>
      </c>
      <c r="F146" s="1">
        <v>1000.0</v>
      </c>
      <c r="G146" s="5">
        <f t="shared" si="2"/>
        <v>660000000</v>
      </c>
      <c r="H146" s="5">
        <f t="shared" si="3"/>
        <v>50204950</v>
      </c>
      <c r="I146" s="5">
        <f t="shared" ref="I146:I147" si="24">H146</f>
        <v>50204950</v>
      </c>
    </row>
    <row r="147">
      <c r="A147" s="1" t="s">
        <v>263</v>
      </c>
      <c r="B147" s="5">
        <f>Sheet2!I162</f>
        <v>480790.65</v>
      </c>
      <c r="C147" s="1">
        <v>430000.0</v>
      </c>
      <c r="D147" s="6">
        <f t="shared" si="16"/>
        <v>1.118117791</v>
      </c>
      <c r="E147" s="1">
        <v>925.0</v>
      </c>
      <c r="F147" s="1">
        <v>925.0</v>
      </c>
      <c r="G147" s="5">
        <f t="shared" si="2"/>
        <v>397750000</v>
      </c>
      <c r="H147" s="5">
        <f t="shared" si="3"/>
        <v>46981351.25</v>
      </c>
      <c r="I147" s="5">
        <f t="shared" si="24"/>
        <v>46981351.25</v>
      </c>
    </row>
    <row r="148">
      <c r="A148" s="1" t="s">
        <v>264</v>
      </c>
      <c r="B148" s="5">
        <f>Sheet2!I163</f>
        <v>119478.55</v>
      </c>
      <c r="C148" s="1">
        <v>102000.0</v>
      </c>
      <c r="D148" s="6">
        <f t="shared" si="16"/>
        <v>1.171358333</v>
      </c>
      <c r="E148" s="1">
        <v>95.0</v>
      </c>
      <c r="F148" s="1">
        <v>95.0</v>
      </c>
      <c r="G148" s="5">
        <f t="shared" si="2"/>
        <v>9690000</v>
      </c>
      <c r="H148" s="5">
        <f t="shared" si="3"/>
        <v>1660462.25</v>
      </c>
    </row>
    <row r="149">
      <c r="A149" s="1" t="s">
        <v>265</v>
      </c>
      <c r="B149" s="5">
        <f>Sheet2!I165</f>
        <v>43700.78</v>
      </c>
      <c r="C149" s="1">
        <v>35007.0</v>
      </c>
      <c r="D149" s="6">
        <f t="shared" si="16"/>
        <v>1.248344045</v>
      </c>
      <c r="E149" s="1">
        <v>275.0</v>
      </c>
      <c r="F149" s="1">
        <v>275.0</v>
      </c>
      <c r="G149" s="5">
        <f t="shared" si="2"/>
        <v>9626925</v>
      </c>
      <c r="H149" s="5">
        <f t="shared" si="3"/>
        <v>2390789.5</v>
      </c>
      <c r="I149" s="5">
        <f t="shared" ref="I149:I150" si="25">H149</f>
        <v>2390789.5</v>
      </c>
    </row>
    <row r="150">
      <c r="A150" s="1" t="s">
        <v>266</v>
      </c>
      <c r="B150" s="5">
        <f>Sheet2!I166</f>
        <v>43700.78</v>
      </c>
      <c r="C150" s="1">
        <v>31008.0</v>
      </c>
      <c r="D150" s="6">
        <f t="shared" si="16"/>
        <v>1.40933888</v>
      </c>
      <c r="E150" s="1">
        <v>250.0</v>
      </c>
      <c r="F150" s="1">
        <v>250.0</v>
      </c>
      <c r="G150" s="5">
        <f t="shared" si="2"/>
        <v>7752000</v>
      </c>
      <c r="H150" s="5">
        <f t="shared" si="3"/>
        <v>3173195</v>
      </c>
      <c r="I150" s="5">
        <f t="shared" si="25"/>
        <v>3173195</v>
      </c>
    </row>
    <row r="151">
      <c r="A151" s="1" t="s">
        <v>267</v>
      </c>
      <c r="B151" s="5">
        <f>Sheet2!I167</f>
        <v>710204.95</v>
      </c>
      <c r="C151" s="1">
        <v>690000.0</v>
      </c>
      <c r="D151" s="6">
        <f t="shared" si="16"/>
        <v>1.029282536</v>
      </c>
      <c r="E151" s="1">
        <v>550.0</v>
      </c>
      <c r="F151" s="1">
        <v>550.0</v>
      </c>
      <c r="G151" s="5">
        <f t="shared" si="2"/>
        <v>379500000</v>
      </c>
      <c r="H151" s="5">
        <f t="shared" si="3"/>
        <v>11112722.5</v>
      </c>
    </row>
    <row r="152">
      <c r="A152" s="1" t="s">
        <v>268</v>
      </c>
      <c r="B152" s="5">
        <f>Sheet2!I168</f>
        <v>137871.876</v>
      </c>
      <c r="C152" s="1">
        <v>119000.0</v>
      </c>
      <c r="D152" s="6">
        <f t="shared" si="16"/>
        <v>1.158587193</v>
      </c>
      <c r="E152" s="1">
        <v>3500.0</v>
      </c>
      <c r="F152" s="1">
        <v>3500.0</v>
      </c>
      <c r="G152" s="5">
        <f t="shared" si="2"/>
        <v>416500000</v>
      </c>
      <c r="H152" s="5">
        <f t="shared" si="3"/>
        <v>66051566</v>
      </c>
      <c r="I152" s="5">
        <f>H152</f>
        <v>66051566</v>
      </c>
    </row>
    <row r="153">
      <c r="A153" s="1" t="s">
        <v>269</v>
      </c>
      <c r="B153" s="5">
        <f>Sheet2!I169</f>
        <v>243348.35</v>
      </c>
      <c r="C153" s="1">
        <v>205000.0</v>
      </c>
      <c r="D153" s="6">
        <f t="shared" si="16"/>
        <v>1.187065122</v>
      </c>
      <c r="E153" s="1">
        <v>215.0</v>
      </c>
      <c r="F153" s="1">
        <v>215.0</v>
      </c>
      <c r="G153" s="5">
        <f t="shared" si="2"/>
        <v>44075000</v>
      </c>
      <c r="H153" s="5">
        <f t="shared" si="3"/>
        <v>8244895.25</v>
      </c>
    </row>
    <row r="154">
      <c r="A154" s="1" t="s">
        <v>270</v>
      </c>
      <c r="B154" s="5">
        <f>Sheet2!I170</f>
        <v>468837.36</v>
      </c>
      <c r="C154" s="1">
        <v>405014.0</v>
      </c>
      <c r="D154" s="6">
        <f t="shared" si="16"/>
        <v>1.157583096</v>
      </c>
      <c r="E154" s="1">
        <v>175.0</v>
      </c>
      <c r="F154" s="1">
        <v>175.0</v>
      </c>
      <c r="G154" s="5">
        <f t="shared" si="2"/>
        <v>70877450</v>
      </c>
      <c r="H154" s="5">
        <f t="shared" si="3"/>
        <v>11169088</v>
      </c>
      <c r="I154" s="5">
        <f>H154</f>
        <v>11169088</v>
      </c>
    </row>
    <row r="155">
      <c r="A155" s="1" t="s">
        <v>271</v>
      </c>
      <c r="B155" s="5">
        <f>Sheet2!I171</f>
        <v>55088.75</v>
      </c>
      <c r="C155" s="1">
        <v>30000.0</v>
      </c>
      <c r="D155" s="6">
        <f t="shared" si="16"/>
        <v>1.836291667</v>
      </c>
      <c r="E155" s="1">
        <v>75.0</v>
      </c>
      <c r="F155" s="1">
        <v>75.0</v>
      </c>
      <c r="G155" s="5">
        <f t="shared" si="2"/>
        <v>2250000</v>
      </c>
      <c r="H155" s="5">
        <f t="shared" si="3"/>
        <v>1881656.25</v>
      </c>
    </row>
    <row r="156">
      <c r="A156" s="1" t="s">
        <v>272</v>
      </c>
      <c r="B156" s="5">
        <f>Sheet2!I172</f>
        <v>487787.06</v>
      </c>
      <c r="C156" s="4">
        <f>100*3774.01</f>
        <v>377401</v>
      </c>
      <c r="D156" s="6">
        <f t="shared" si="16"/>
        <v>1.29249011</v>
      </c>
      <c r="E156" s="4">
        <f>35000/100</f>
        <v>350</v>
      </c>
      <c r="F156" s="1">
        <v>350.0</v>
      </c>
      <c r="G156" s="5">
        <f t="shared" si="2"/>
        <v>132090350</v>
      </c>
      <c r="H156" s="5">
        <f t="shared" si="3"/>
        <v>38635121</v>
      </c>
    </row>
    <row r="157">
      <c r="A157" s="1" t="s">
        <v>273</v>
      </c>
      <c r="B157" s="5">
        <f>Sheet2!I174</f>
        <v>26023.86</v>
      </c>
      <c r="C157" s="1">
        <v>19600.0</v>
      </c>
      <c r="D157" s="6">
        <f t="shared" si="16"/>
        <v>1.327747959</v>
      </c>
      <c r="E157" s="1">
        <v>175.0</v>
      </c>
      <c r="F157" s="1">
        <v>175.0</v>
      </c>
      <c r="G157" s="5">
        <f t="shared" si="2"/>
        <v>3430000</v>
      </c>
      <c r="H157" s="5">
        <f t="shared" si="3"/>
        <v>1124175.5</v>
      </c>
    </row>
    <row r="158">
      <c r="A158" s="1" t="s">
        <v>274</v>
      </c>
      <c r="B158" s="5">
        <f>Sheet2!I175</f>
        <v>703292.73</v>
      </c>
      <c r="C158" s="1">
        <v>660013.0</v>
      </c>
      <c r="D158" s="6">
        <f t="shared" si="16"/>
        <v>1.065574057</v>
      </c>
      <c r="E158" s="1">
        <v>50.0</v>
      </c>
      <c r="F158" s="1">
        <v>50.0</v>
      </c>
      <c r="G158" s="5">
        <f t="shared" si="2"/>
        <v>33000650</v>
      </c>
      <c r="H158" s="5">
        <f t="shared" si="3"/>
        <v>2163986.5</v>
      </c>
      <c r="I158" s="5">
        <f t="shared" ref="I158:I169" si="26">H158</f>
        <v>2163986.5</v>
      </c>
    </row>
    <row r="159">
      <c r="A159" s="1" t="s">
        <v>275</v>
      </c>
      <c r="B159" s="5">
        <f>Sheet2!I176</f>
        <v>36778.6238</v>
      </c>
      <c r="C159" s="1">
        <v>30010.0</v>
      </c>
      <c r="D159" s="6">
        <f t="shared" si="16"/>
        <v>1.225545611</v>
      </c>
      <c r="E159" s="1">
        <v>1300.0</v>
      </c>
      <c r="F159" s="1">
        <v>1300.0</v>
      </c>
      <c r="G159" s="5">
        <f t="shared" si="2"/>
        <v>39013000</v>
      </c>
      <c r="H159" s="5">
        <f t="shared" si="3"/>
        <v>8799210.94</v>
      </c>
      <c r="I159" s="5">
        <f t="shared" si="26"/>
        <v>8799210.94</v>
      </c>
    </row>
    <row r="160">
      <c r="A160" s="1" t="s">
        <v>276</v>
      </c>
      <c r="B160" s="5">
        <f>Sheet2!I178</f>
        <v>21095.44</v>
      </c>
      <c r="C160" s="1">
        <v>17601.0</v>
      </c>
      <c r="D160" s="6">
        <f t="shared" si="16"/>
        <v>1.198536447</v>
      </c>
      <c r="E160" s="1">
        <v>1300.0</v>
      </c>
      <c r="F160" s="1">
        <v>1300.0</v>
      </c>
      <c r="G160" s="5">
        <f t="shared" si="2"/>
        <v>22881300</v>
      </c>
      <c r="H160" s="5">
        <f t="shared" si="3"/>
        <v>4542772</v>
      </c>
      <c r="I160" s="5">
        <f t="shared" si="26"/>
        <v>4542772</v>
      </c>
    </row>
    <row r="161">
      <c r="A161" s="1" t="s">
        <v>277</v>
      </c>
      <c r="B161" s="5">
        <f>Sheet2!I179</f>
        <v>20008.35</v>
      </c>
      <c r="C161" s="1">
        <v>17777.0</v>
      </c>
      <c r="D161" s="6">
        <f t="shared" si="16"/>
        <v>1.125518929</v>
      </c>
      <c r="E161" s="1">
        <v>1900.0</v>
      </c>
      <c r="F161" s="1">
        <v>1900.0</v>
      </c>
      <c r="G161" s="5">
        <f t="shared" si="2"/>
        <v>33776300</v>
      </c>
      <c r="H161" s="5">
        <f t="shared" si="3"/>
        <v>4239565</v>
      </c>
      <c r="I161" s="5">
        <f t="shared" si="26"/>
        <v>4239565</v>
      </c>
    </row>
    <row r="162">
      <c r="A162" s="1" t="s">
        <v>278</v>
      </c>
      <c r="B162" s="5">
        <f>Sheet2!I180</f>
        <v>137139.93</v>
      </c>
      <c r="C162" s="1">
        <v>85003.0</v>
      </c>
      <c r="D162" s="6">
        <f t="shared" si="16"/>
        <v>1.613353999</v>
      </c>
      <c r="E162" s="1">
        <v>225.0</v>
      </c>
      <c r="F162" s="1">
        <v>225.0</v>
      </c>
      <c r="G162" s="5">
        <f t="shared" si="2"/>
        <v>19125675</v>
      </c>
      <c r="H162" s="5">
        <f t="shared" si="3"/>
        <v>11730809.25</v>
      </c>
      <c r="I162" s="5">
        <f t="shared" si="26"/>
        <v>11730809.25</v>
      </c>
    </row>
    <row r="163">
      <c r="A163" s="1" t="s">
        <v>279</v>
      </c>
      <c r="B163" s="5">
        <f>Sheet2!I181</f>
        <v>55794.23</v>
      </c>
      <c r="C163" s="1">
        <v>30100.0</v>
      </c>
      <c r="D163" s="6">
        <f t="shared" si="16"/>
        <v>1.853628904</v>
      </c>
      <c r="E163" s="1">
        <v>300.0</v>
      </c>
      <c r="F163" s="1">
        <v>300.0</v>
      </c>
      <c r="G163" s="5">
        <f t="shared" si="2"/>
        <v>9030000</v>
      </c>
      <c r="H163" s="5">
        <f t="shared" si="3"/>
        <v>7708269</v>
      </c>
      <c r="I163" s="5">
        <f t="shared" si="26"/>
        <v>7708269</v>
      </c>
    </row>
    <row r="164">
      <c r="A164" s="1" t="s">
        <v>280</v>
      </c>
      <c r="B164" s="5">
        <f>Sheet2!I182</f>
        <v>62137.31</v>
      </c>
      <c r="C164" s="1">
        <v>40231.0</v>
      </c>
      <c r="D164" s="6">
        <f t="shared" si="16"/>
        <v>1.544513186</v>
      </c>
      <c r="E164" s="1">
        <v>360.0</v>
      </c>
      <c r="F164" s="1">
        <v>360.0</v>
      </c>
      <c r="G164" s="5">
        <f t="shared" si="2"/>
        <v>14483160</v>
      </c>
      <c r="H164" s="5">
        <f t="shared" si="3"/>
        <v>7886271.6</v>
      </c>
      <c r="I164" s="5">
        <f t="shared" si="26"/>
        <v>7886271.6</v>
      </c>
    </row>
    <row r="165">
      <c r="A165" s="1" t="s">
        <v>281</v>
      </c>
      <c r="B165" s="5">
        <f>Sheet2!I183</f>
        <v>122120.79</v>
      </c>
      <c r="C165" s="1">
        <v>105000.0</v>
      </c>
      <c r="D165" s="6">
        <f t="shared" si="16"/>
        <v>1.163055143</v>
      </c>
      <c r="E165" s="1">
        <v>650.0</v>
      </c>
      <c r="F165" s="1">
        <v>650.0</v>
      </c>
      <c r="G165" s="5">
        <f t="shared" si="2"/>
        <v>68250000</v>
      </c>
      <c r="H165" s="5">
        <f t="shared" si="3"/>
        <v>11128513.5</v>
      </c>
      <c r="I165" s="5">
        <f t="shared" si="26"/>
        <v>11128513.5</v>
      </c>
    </row>
    <row r="166">
      <c r="A166" s="1" t="s">
        <v>282</v>
      </c>
      <c r="B166" s="5">
        <f>Sheet2!I184</f>
        <v>59301.0808</v>
      </c>
      <c r="C166" s="1">
        <v>28628.0</v>
      </c>
      <c r="D166" s="6">
        <f t="shared" si="16"/>
        <v>2.071436384</v>
      </c>
      <c r="E166" s="1">
        <v>1400.0</v>
      </c>
      <c r="F166" s="1">
        <v>1400.0</v>
      </c>
      <c r="G166" s="5">
        <f t="shared" si="2"/>
        <v>40079200</v>
      </c>
      <c r="H166" s="5">
        <f t="shared" si="3"/>
        <v>42942313.12</v>
      </c>
      <c r="I166" s="5">
        <f t="shared" si="26"/>
        <v>42942313.12</v>
      </c>
    </row>
    <row r="167">
      <c r="A167" s="1" t="s">
        <v>283</v>
      </c>
      <c r="B167" s="5">
        <f>Sheet2!I185</f>
        <v>103935.76</v>
      </c>
      <c r="C167" s="1">
        <v>85003.0</v>
      </c>
      <c r="D167" s="6">
        <f t="shared" si="16"/>
        <v>1.222730492</v>
      </c>
      <c r="E167" s="1">
        <v>225.0</v>
      </c>
      <c r="F167" s="1">
        <v>225.0</v>
      </c>
      <c r="G167" s="5">
        <f t="shared" si="2"/>
        <v>19125675</v>
      </c>
      <c r="H167" s="5">
        <f t="shared" si="3"/>
        <v>4259871</v>
      </c>
      <c r="I167" s="5">
        <f t="shared" si="26"/>
        <v>4259871</v>
      </c>
    </row>
    <row r="168">
      <c r="A168" s="1" t="s">
        <v>284</v>
      </c>
      <c r="B168" s="5">
        <f>Sheet2!I186</f>
        <v>160816.62</v>
      </c>
      <c r="C168" s="1">
        <v>109001.0</v>
      </c>
      <c r="D168" s="6">
        <f t="shared" si="16"/>
        <v>1.475368299</v>
      </c>
      <c r="E168" s="1">
        <v>225.0</v>
      </c>
      <c r="F168" s="1">
        <v>225.0</v>
      </c>
      <c r="G168" s="5">
        <f t="shared" si="2"/>
        <v>24525225</v>
      </c>
      <c r="H168" s="5">
        <f t="shared" si="3"/>
        <v>11658514.5</v>
      </c>
      <c r="I168" s="5">
        <f t="shared" si="26"/>
        <v>11658514.5</v>
      </c>
    </row>
    <row r="169">
      <c r="A169" s="1" t="s">
        <v>285</v>
      </c>
      <c r="B169" s="5">
        <f>Sheet2!I187</f>
        <v>113168.41</v>
      </c>
      <c r="C169" s="1">
        <v>95000.0</v>
      </c>
      <c r="D169" s="6">
        <f t="shared" si="16"/>
        <v>1.191246421</v>
      </c>
      <c r="E169" s="1">
        <v>900.0</v>
      </c>
      <c r="F169" s="1">
        <v>900.0</v>
      </c>
      <c r="G169" s="5">
        <f t="shared" si="2"/>
        <v>85500000</v>
      </c>
      <c r="H169" s="5">
        <f t="shared" si="3"/>
        <v>16351569</v>
      </c>
      <c r="I169" s="5">
        <f t="shared" si="26"/>
        <v>16351569</v>
      </c>
    </row>
    <row r="170">
      <c r="A170" s="1" t="s">
        <v>287</v>
      </c>
      <c r="B170" s="5">
        <f>Sheet2!I189</f>
        <v>10572.71</v>
      </c>
      <c r="C170" s="1">
        <v>2009.0</v>
      </c>
      <c r="D170" s="6">
        <f t="shared" si="16"/>
        <v>5.262672972</v>
      </c>
      <c r="E170" s="1">
        <v>375.0</v>
      </c>
      <c r="F170" s="1">
        <v>375.0</v>
      </c>
      <c r="G170" s="5">
        <f t="shared" si="2"/>
        <v>753375</v>
      </c>
      <c r="H170" s="5">
        <f t="shared" si="3"/>
        <v>3211391.25</v>
      </c>
    </row>
    <row r="171">
      <c r="A171" s="1" t="s">
        <v>288</v>
      </c>
      <c r="B171" s="5">
        <f>Sheet2!I190</f>
        <v>710324.47</v>
      </c>
      <c r="C171" s="1">
        <v>666666.0</v>
      </c>
      <c r="D171" s="6">
        <f t="shared" si="16"/>
        <v>1.06548777</v>
      </c>
      <c r="E171" s="1">
        <v>175.0</v>
      </c>
      <c r="F171" s="1">
        <v>175.0</v>
      </c>
      <c r="G171" s="5">
        <f t="shared" si="2"/>
        <v>116666550</v>
      </c>
      <c r="H171" s="5">
        <f t="shared" si="3"/>
        <v>7640232.25</v>
      </c>
      <c r="I171" s="5">
        <f t="shared" ref="I171:I177" si="27">H171</f>
        <v>7640232.25</v>
      </c>
    </row>
    <row r="172">
      <c r="A172" s="1" t="s">
        <v>289</v>
      </c>
      <c r="B172" s="5">
        <f>Sheet2!I191</f>
        <v>25068.85</v>
      </c>
      <c r="C172" s="1">
        <v>15702.0</v>
      </c>
      <c r="D172" s="6">
        <f t="shared" si="16"/>
        <v>1.596538657</v>
      </c>
      <c r="E172" s="1">
        <v>2000.0</v>
      </c>
      <c r="F172" s="1">
        <v>2000.0</v>
      </c>
      <c r="G172" s="5">
        <f t="shared" si="2"/>
        <v>31404000</v>
      </c>
      <c r="H172" s="5">
        <f t="shared" si="3"/>
        <v>18733700</v>
      </c>
      <c r="I172" s="5">
        <f t="shared" si="27"/>
        <v>18733700</v>
      </c>
    </row>
    <row r="173">
      <c r="A173" s="1" t="s">
        <v>290</v>
      </c>
      <c r="B173" s="5">
        <f>Sheet2!I193</f>
        <v>10572.71</v>
      </c>
      <c r="C173" s="1">
        <v>4325.0</v>
      </c>
      <c r="D173" s="6">
        <f t="shared" si="16"/>
        <v>2.444557225</v>
      </c>
      <c r="E173" s="1">
        <v>800.0</v>
      </c>
      <c r="F173" s="1">
        <v>800.0</v>
      </c>
      <c r="G173" s="5">
        <f t="shared" si="2"/>
        <v>3460000</v>
      </c>
      <c r="H173" s="5">
        <f t="shared" si="3"/>
        <v>4998168</v>
      </c>
      <c r="I173" s="5">
        <f t="shared" si="27"/>
        <v>4998168</v>
      </c>
    </row>
    <row r="174">
      <c r="A174" s="1" t="s">
        <v>291</v>
      </c>
      <c r="B174" s="5">
        <f>Sheet2!I194</f>
        <v>704331.73</v>
      </c>
      <c r="C174" s="1">
        <v>655009.0</v>
      </c>
      <c r="D174" s="6">
        <f t="shared" si="16"/>
        <v>1.075300843</v>
      </c>
      <c r="E174" s="1">
        <v>100.0</v>
      </c>
      <c r="F174" s="1">
        <v>100.0</v>
      </c>
      <c r="G174" s="5">
        <f t="shared" si="2"/>
        <v>65500900</v>
      </c>
      <c r="H174" s="5">
        <f t="shared" si="3"/>
        <v>4932273</v>
      </c>
      <c r="I174" s="5">
        <f t="shared" si="27"/>
        <v>4932273</v>
      </c>
    </row>
    <row r="175">
      <c r="A175" s="1" t="s">
        <v>292</v>
      </c>
      <c r="B175" s="5">
        <f>Sheet2!I195</f>
        <v>472456.91</v>
      </c>
      <c r="C175" s="1">
        <v>400000.0</v>
      </c>
      <c r="D175" s="6">
        <f t="shared" si="16"/>
        <v>1.181142275</v>
      </c>
      <c r="E175" s="1">
        <v>175.0</v>
      </c>
      <c r="F175" s="1">
        <v>175.0</v>
      </c>
      <c r="G175" s="5">
        <f t="shared" si="2"/>
        <v>70000000</v>
      </c>
      <c r="H175" s="5">
        <f t="shared" si="3"/>
        <v>12679959.25</v>
      </c>
      <c r="I175" s="5">
        <f t="shared" si="27"/>
        <v>12679959.25</v>
      </c>
    </row>
    <row r="176">
      <c r="A176" s="1" t="s">
        <v>293</v>
      </c>
      <c r="B176" s="5">
        <f>Sheet2!I196</f>
        <v>352399.38</v>
      </c>
      <c r="C176" s="1">
        <v>290000.0</v>
      </c>
      <c r="D176" s="6">
        <f t="shared" si="16"/>
        <v>1.215170276</v>
      </c>
      <c r="E176" s="1">
        <v>290.0</v>
      </c>
      <c r="F176" s="1">
        <v>290.0</v>
      </c>
      <c r="G176" s="5">
        <f t="shared" si="2"/>
        <v>84100000</v>
      </c>
      <c r="H176" s="5">
        <f t="shared" si="3"/>
        <v>18095820.2</v>
      </c>
      <c r="I176" s="5">
        <f t="shared" si="27"/>
        <v>18095820.2</v>
      </c>
    </row>
    <row r="177">
      <c r="A177" s="1" t="s">
        <v>294</v>
      </c>
      <c r="B177" s="5">
        <f>Sheet2!I197</f>
        <v>472456.91</v>
      </c>
      <c r="C177" s="1">
        <v>385007.0</v>
      </c>
      <c r="D177" s="6">
        <f t="shared" si="16"/>
        <v>1.227138494</v>
      </c>
      <c r="E177" s="1">
        <v>420.0</v>
      </c>
      <c r="F177" s="1">
        <v>420.0</v>
      </c>
      <c r="G177" s="5">
        <f t="shared" si="2"/>
        <v>161702940</v>
      </c>
      <c r="H177" s="5">
        <f t="shared" si="3"/>
        <v>36728962.2</v>
      </c>
      <c r="I177" s="5">
        <f t="shared" si="27"/>
        <v>36728962.2</v>
      </c>
    </row>
    <row r="178">
      <c r="A178" s="1" t="s">
        <v>295</v>
      </c>
      <c r="B178" s="5">
        <f>Sheet2!I198</f>
        <v>473212.01</v>
      </c>
      <c r="C178" s="1">
        <v>385000.0</v>
      </c>
      <c r="D178" s="6">
        <f t="shared" si="16"/>
        <v>1.229122104</v>
      </c>
      <c r="E178" s="1">
        <v>250.0</v>
      </c>
      <c r="F178" s="1">
        <v>250.0</v>
      </c>
      <c r="G178" s="5">
        <f t="shared" si="2"/>
        <v>96250000</v>
      </c>
      <c r="H178" s="5">
        <f t="shared" si="3"/>
        <v>22053002.5</v>
      </c>
      <c r="P178" s="1">
        <v>1.0</v>
      </c>
    </row>
    <row r="179">
      <c r="A179" s="1" t="s">
        <v>296</v>
      </c>
      <c r="B179" s="5">
        <f>Sheet2!I199</f>
        <v>472315.31</v>
      </c>
      <c r="C179" s="1">
        <v>390000.0</v>
      </c>
      <c r="D179" s="6">
        <f t="shared" si="16"/>
        <v>1.211064897</v>
      </c>
      <c r="E179" s="1">
        <v>300.0</v>
      </c>
      <c r="F179" s="1">
        <v>300.0</v>
      </c>
      <c r="G179" s="5">
        <f t="shared" si="2"/>
        <v>117000000</v>
      </c>
      <c r="H179" s="5">
        <f t="shared" si="3"/>
        <v>24694593</v>
      </c>
    </row>
    <row r="180">
      <c r="A180" s="1" t="s">
        <v>297</v>
      </c>
      <c r="B180" s="5">
        <f>Sheet2!I201</f>
        <v>151267.31</v>
      </c>
      <c r="C180" s="1">
        <v>115002.0</v>
      </c>
      <c r="D180" s="6">
        <f t="shared" si="16"/>
        <v>1.315345037</v>
      </c>
      <c r="E180" s="1">
        <v>300.0</v>
      </c>
      <c r="F180" s="1">
        <v>300.0</v>
      </c>
      <c r="G180" s="5">
        <f t="shared" si="2"/>
        <v>34500600</v>
      </c>
      <c r="H180" s="5">
        <f t="shared" si="3"/>
        <v>10879593</v>
      </c>
      <c r="I180" s="5">
        <f t="shared" ref="I180:I191" si="28">H180</f>
        <v>10879593</v>
      </c>
    </row>
    <row r="181">
      <c r="A181" s="1" t="s">
        <v>298</v>
      </c>
      <c r="B181" s="5">
        <f>Sheet2!I202</f>
        <v>270203.94</v>
      </c>
      <c r="C181" s="1">
        <v>226001.0</v>
      </c>
      <c r="D181" s="6">
        <f t="shared" si="16"/>
        <v>1.195587365</v>
      </c>
      <c r="E181" s="1">
        <v>300.0</v>
      </c>
      <c r="F181" s="1">
        <v>300.0</v>
      </c>
      <c r="G181" s="5">
        <f t="shared" si="2"/>
        <v>67800300</v>
      </c>
      <c r="H181" s="5">
        <f t="shared" si="3"/>
        <v>13260882</v>
      </c>
      <c r="I181" s="5">
        <f t="shared" si="28"/>
        <v>13260882</v>
      </c>
    </row>
    <row r="182">
      <c r="A182" s="1" t="s">
        <v>299</v>
      </c>
      <c r="B182" s="5">
        <f>Sheet2!I203</f>
        <v>231400.8702</v>
      </c>
      <c r="C182" s="1">
        <v>170002.0</v>
      </c>
      <c r="D182" s="6">
        <f t="shared" si="16"/>
        <v>1.361165576</v>
      </c>
      <c r="E182" s="1">
        <v>300.0</v>
      </c>
      <c r="F182" s="1">
        <v>300.0</v>
      </c>
      <c r="G182" s="5">
        <f t="shared" si="2"/>
        <v>51000600</v>
      </c>
      <c r="H182" s="5">
        <f t="shared" si="3"/>
        <v>18419661.06</v>
      </c>
      <c r="I182" s="5">
        <f t="shared" si="28"/>
        <v>18419661.06</v>
      </c>
    </row>
    <row r="183">
      <c r="A183" s="1" t="s">
        <v>301</v>
      </c>
      <c r="B183" s="5">
        <f>Sheet2!I204</f>
        <v>197902.036</v>
      </c>
      <c r="C183" s="1">
        <v>166009.0</v>
      </c>
      <c r="D183" s="6">
        <f t="shared" si="16"/>
        <v>1.192116307</v>
      </c>
      <c r="E183" s="1">
        <v>300.0</v>
      </c>
      <c r="F183" s="1">
        <v>300.0</v>
      </c>
      <c r="G183" s="5">
        <f t="shared" si="2"/>
        <v>49802700</v>
      </c>
      <c r="H183" s="5">
        <f t="shared" si="3"/>
        <v>9567910.8</v>
      </c>
      <c r="I183" s="5">
        <f t="shared" si="28"/>
        <v>9567910.8</v>
      </c>
    </row>
    <row r="184">
      <c r="A184" s="1" t="s">
        <v>302</v>
      </c>
      <c r="B184" s="5">
        <f>Sheet2!I205</f>
        <v>8321.75</v>
      </c>
      <c r="C184" s="1">
        <v>6700.0</v>
      </c>
      <c r="D184" s="6">
        <f t="shared" si="16"/>
        <v>1.242052239</v>
      </c>
      <c r="E184" s="1">
        <v>2200.0</v>
      </c>
      <c r="F184" s="1">
        <v>2200.0</v>
      </c>
      <c r="G184" s="5">
        <f t="shared" si="2"/>
        <v>14740000</v>
      </c>
      <c r="H184" s="5">
        <f t="shared" si="3"/>
        <v>3567850</v>
      </c>
      <c r="I184" s="5">
        <f t="shared" si="28"/>
        <v>3567850</v>
      </c>
    </row>
    <row r="185">
      <c r="A185" s="1" t="s">
        <v>303</v>
      </c>
      <c r="B185" s="5">
        <f>Sheet2!I206</f>
        <v>248059.68</v>
      </c>
      <c r="C185" s="1">
        <v>210000.0</v>
      </c>
      <c r="D185" s="6">
        <f t="shared" si="16"/>
        <v>1.181236571</v>
      </c>
      <c r="E185" s="1">
        <v>140.0</v>
      </c>
      <c r="F185" s="1">
        <v>140.0</v>
      </c>
      <c r="G185" s="5">
        <f t="shared" si="2"/>
        <v>29400000</v>
      </c>
      <c r="H185" s="5">
        <f t="shared" si="3"/>
        <v>5328355.2</v>
      </c>
      <c r="I185" s="5">
        <f t="shared" si="28"/>
        <v>5328355.2</v>
      </c>
    </row>
    <row r="186">
      <c r="A186" s="1" t="s">
        <v>304</v>
      </c>
      <c r="B186" s="5">
        <f>Sheet2!I207</f>
        <v>468837.36</v>
      </c>
      <c r="C186" s="1">
        <v>405017.0</v>
      </c>
      <c r="D186" s="6">
        <f t="shared" si="16"/>
        <v>1.157574522</v>
      </c>
      <c r="E186" s="1">
        <v>300.0</v>
      </c>
      <c r="F186" s="1">
        <v>300.0</v>
      </c>
      <c r="G186" s="5">
        <f t="shared" si="2"/>
        <v>121505100</v>
      </c>
      <c r="H186" s="5">
        <f t="shared" si="3"/>
        <v>19146108</v>
      </c>
      <c r="I186" s="5">
        <f t="shared" si="28"/>
        <v>19146108</v>
      </c>
    </row>
    <row r="187">
      <c r="A187" s="1" t="s">
        <v>305</v>
      </c>
      <c r="B187" s="5">
        <f>Sheet2!I209</f>
        <v>151267.31</v>
      </c>
      <c r="C187" s="1">
        <v>120000.0</v>
      </c>
      <c r="D187" s="6">
        <f t="shared" si="16"/>
        <v>1.260560917</v>
      </c>
      <c r="E187" s="1">
        <v>450.0</v>
      </c>
      <c r="F187" s="1">
        <v>450.0</v>
      </c>
      <c r="G187" s="5">
        <f t="shared" si="2"/>
        <v>54000000</v>
      </c>
      <c r="H187" s="5">
        <f t="shared" si="3"/>
        <v>14070289.5</v>
      </c>
      <c r="I187" s="5">
        <f t="shared" si="28"/>
        <v>14070289.5</v>
      </c>
    </row>
    <row r="188">
      <c r="A188" s="1" t="s">
        <v>306</v>
      </c>
      <c r="B188" s="5">
        <f>Sheet2!I210</f>
        <v>263802.88</v>
      </c>
      <c r="C188" s="1">
        <v>211012.0</v>
      </c>
      <c r="D188" s="6">
        <f t="shared" si="16"/>
        <v>1.250179516</v>
      </c>
      <c r="E188" s="1">
        <v>500.0</v>
      </c>
      <c r="F188" s="1">
        <v>500.0</v>
      </c>
      <c r="G188" s="5">
        <f t="shared" si="2"/>
        <v>105506000</v>
      </c>
      <c r="H188" s="5">
        <f t="shared" si="3"/>
        <v>26395440</v>
      </c>
      <c r="I188" s="5">
        <f t="shared" si="28"/>
        <v>26395440</v>
      </c>
    </row>
    <row r="189">
      <c r="A189" s="1" t="s">
        <v>307</v>
      </c>
      <c r="B189" s="5">
        <f>Sheet2!I211</f>
        <v>231400.8702</v>
      </c>
      <c r="C189" s="1">
        <v>190000.0</v>
      </c>
      <c r="D189" s="6">
        <f t="shared" si="16"/>
        <v>1.217899317</v>
      </c>
      <c r="E189" s="1">
        <v>475.0</v>
      </c>
      <c r="F189" s="1">
        <v>475.0</v>
      </c>
      <c r="G189" s="5">
        <f t="shared" si="2"/>
        <v>90250000</v>
      </c>
      <c r="H189" s="5">
        <f t="shared" si="3"/>
        <v>19665413.35</v>
      </c>
      <c r="I189" s="5">
        <f t="shared" si="28"/>
        <v>19665413.35</v>
      </c>
    </row>
    <row r="190">
      <c r="A190" s="1" t="s">
        <v>309</v>
      </c>
      <c r="B190" s="5">
        <f>Sheet2!I212</f>
        <v>197902.036</v>
      </c>
      <c r="C190" s="1">
        <v>165000.0</v>
      </c>
      <c r="D190" s="6">
        <f t="shared" si="16"/>
        <v>1.199406279</v>
      </c>
      <c r="E190" s="1">
        <v>450.0</v>
      </c>
      <c r="F190" s="1">
        <v>450.0</v>
      </c>
      <c r="G190" s="5">
        <f t="shared" si="2"/>
        <v>74250000</v>
      </c>
      <c r="H190" s="5">
        <f t="shared" si="3"/>
        <v>14805916.2</v>
      </c>
      <c r="I190" s="5">
        <f t="shared" si="28"/>
        <v>14805916.2</v>
      </c>
    </row>
    <row r="191">
      <c r="A191" s="1" t="s">
        <v>310</v>
      </c>
      <c r="B191" s="5">
        <f>Sheet2!I213</f>
        <v>941263.35</v>
      </c>
      <c r="C191" s="1">
        <v>726007.0</v>
      </c>
      <c r="D191" s="6">
        <f t="shared" si="16"/>
        <v>1.296493491</v>
      </c>
      <c r="E191" s="1">
        <v>75.0</v>
      </c>
      <c r="F191" s="1">
        <v>75.0</v>
      </c>
      <c r="G191" s="5">
        <f t="shared" si="2"/>
        <v>54450525</v>
      </c>
      <c r="H191" s="5">
        <f t="shared" si="3"/>
        <v>16144226.25</v>
      </c>
      <c r="I191" s="5">
        <f t="shared" si="28"/>
        <v>16144226.25</v>
      </c>
    </row>
    <row r="192">
      <c r="A192" s="1" t="s">
        <v>311</v>
      </c>
      <c r="B192" s="5">
        <f>Sheet2!I214</f>
        <v>23953.22</v>
      </c>
      <c r="C192" s="4">
        <f>43.02*500</f>
        <v>21510</v>
      </c>
      <c r="D192" s="6">
        <f t="shared" si="16"/>
        <v>1.113585309</v>
      </c>
      <c r="G192" s="5">
        <f t="shared" si="2"/>
        <v>0</v>
      </c>
      <c r="H192" s="5">
        <f t="shared" si="3"/>
        <v>0</v>
      </c>
    </row>
    <row r="193">
      <c r="A193" s="1" t="s">
        <v>313</v>
      </c>
      <c r="B193" s="5">
        <f>Sheet2!I216</f>
        <v>34333</v>
      </c>
      <c r="C193" s="1">
        <v>26108.0</v>
      </c>
      <c r="D193" s="6">
        <f t="shared" si="16"/>
        <v>1.315037536</v>
      </c>
      <c r="E193" s="1">
        <v>1000.0</v>
      </c>
      <c r="F193" s="1">
        <v>1000.0</v>
      </c>
      <c r="G193" s="5">
        <f t="shared" si="2"/>
        <v>26108000</v>
      </c>
      <c r="H193" s="5">
        <f t="shared" si="3"/>
        <v>8225000</v>
      </c>
    </row>
    <row r="194">
      <c r="A194" s="1" t="s">
        <v>314</v>
      </c>
      <c r="B194" s="5">
        <f>Sheet2!I217</f>
        <v>15535.74</v>
      </c>
      <c r="C194" s="1">
        <v>13000.0</v>
      </c>
      <c r="D194" s="6">
        <f t="shared" si="16"/>
        <v>1.195056923</v>
      </c>
      <c r="E194" s="1">
        <v>350.0</v>
      </c>
      <c r="F194" s="1">
        <v>350.0</v>
      </c>
      <c r="G194" s="5">
        <f t="shared" si="2"/>
        <v>4550000</v>
      </c>
      <c r="H194" s="5">
        <f t="shared" si="3"/>
        <v>887509</v>
      </c>
      <c r="I194" s="5">
        <f>H194</f>
        <v>887509</v>
      </c>
    </row>
    <row r="195">
      <c r="A195" s="1" t="s">
        <v>316</v>
      </c>
      <c r="B195" s="5">
        <f>Sheet2!I218</f>
        <v>56377.48</v>
      </c>
      <c r="C195" s="1">
        <v>45701.0</v>
      </c>
      <c r="D195" s="6">
        <f t="shared" si="16"/>
        <v>1.233615895</v>
      </c>
      <c r="E195" s="1">
        <v>750.0</v>
      </c>
      <c r="F195" s="1">
        <v>750.0</v>
      </c>
      <c r="G195" s="5">
        <f t="shared" si="2"/>
        <v>34275750</v>
      </c>
      <c r="H195" s="5">
        <f t="shared" si="3"/>
        <v>8007360</v>
      </c>
    </row>
    <row r="196">
      <c r="A196" s="1" t="s">
        <v>317</v>
      </c>
      <c r="B196" s="5">
        <f>Sheet2!I219</f>
        <v>10799.62</v>
      </c>
      <c r="C196" s="4">
        <f>34.3*333</f>
        <v>11421.9</v>
      </c>
      <c r="D196" s="6">
        <f t="shared" si="16"/>
        <v>0.9455186965</v>
      </c>
      <c r="G196" s="5">
        <f t="shared" si="2"/>
        <v>0</v>
      </c>
      <c r="H196" s="5">
        <f t="shared" si="3"/>
        <v>0</v>
      </c>
    </row>
    <row r="197">
      <c r="A197" s="1" t="s">
        <v>318</v>
      </c>
      <c r="B197" s="5">
        <f>Sheet2!I222</f>
        <v>6275.54</v>
      </c>
      <c r="C197" s="4">
        <f>22.93*333</f>
        <v>7635.69</v>
      </c>
      <c r="D197" s="6">
        <f t="shared" si="16"/>
        <v>0.8218694054</v>
      </c>
      <c r="G197" s="5">
        <f t="shared" si="2"/>
        <v>0</v>
      </c>
      <c r="H197" s="5">
        <f t="shared" si="3"/>
        <v>0</v>
      </c>
    </row>
    <row r="198">
      <c r="A198" s="1" t="s">
        <v>319</v>
      </c>
      <c r="B198" s="5">
        <f>Sheet2!I223</f>
        <v>643619.96</v>
      </c>
      <c r="C198" s="1">
        <v>580000.0</v>
      </c>
      <c r="D198" s="6">
        <f t="shared" si="16"/>
        <v>1.109689586</v>
      </c>
      <c r="E198" s="1">
        <v>6000.0</v>
      </c>
      <c r="F198" s="1">
        <v>6000.0</v>
      </c>
      <c r="G198" s="5">
        <f t="shared" si="2"/>
        <v>3480000000</v>
      </c>
      <c r="H198" s="5">
        <f t="shared" si="3"/>
        <v>381719760</v>
      </c>
      <c r="I198" s="5">
        <f>H198</f>
        <v>381719760</v>
      </c>
    </row>
    <row r="199">
      <c r="A199" s="1" t="s">
        <v>320</v>
      </c>
      <c r="B199" s="5">
        <f>Sheet2!I224</f>
        <v>12910.79</v>
      </c>
      <c r="C199" s="1">
        <v>2701.0</v>
      </c>
      <c r="D199" s="6">
        <f t="shared" si="16"/>
        <v>4.780003702</v>
      </c>
      <c r="E199" s="1">
        <v>375.0</v>
      </c>
      <c r="F199" s="1">
        <v>375.0</v>
      </c>
      <c r="G199" s="5">
        <f t="shared" si="2"/>
        <v>1012875</v>
      </c>
      <c r="H199" s="5">
        <f t="shared" si="3"/>
        <v>3828671.25</v>
      </c>
    </row>
    <row r="200">
      <c r="A200" s="1" t="s">
        <v>321</v>
      </c>
      <c r="B200" s="5">
        <f>Sheet2!I225</f>
        <v>151267.31</v>
      </c>
      <c r="C200" s="1">
        <v>125002.0</v>
      </c>
      <c r="D200" s="6">
        <f t="shared" si="16"/>
        <v>1.210119118</v>
      </c>
      <c r="E200" s="1">
        <v>320.0</v>
      </c>
      <c r="F200" s="1">
        <v>320.0</v>
      </c>
      <c r="G200" s="5">
        <f t="shared" si="2"/>
        <v>40000640</v>
      </c>
      <c r="H200" s="5">
        <f t="shared" si="3"/>
        <v>8404899.2</v>
      </c>
    </row>
    <row r="201">
      <c r="A201" s="1" t="s">
        <v>322</v>
      </c>
      <c r="B201" s="5">
        <f>Sheet2!I226</f>
        <v>270203.94</v>
      </c>
      <c r="C201" s="1">
        <v>217000.0</v>
      </c>
      <c r="D201" s="6">
        <f t="shared" si="16"/>
        <v>1.245179447</v>
      </c>
      <c r="E201" s="1">
        <v>275.0</v>
      </c>
      <c r="F201" s="1">
        <v>275.0</v>
      </c>
      <c r="G201" s="5">
        <f t="shared" si="2"/>
        <v>59675000</v>
      </c>
      <c r="H201" s="5">
        <f t="shared" si="3"/>
        <v>14631083.5</v>
      </c>
    </row>
    <row r="202">
      <c r="A202" s="1" t="s">
        <v>323</v>
      </c>
      <c r="B202" s="5">
        <f>Sheet2!I227</f>
        <v>231400.8702</v>
      </c>
      <c r="C202" s="1">
        <v>175003.0</v>
      </c>
      <c r="D202" s="6">
        <f t="shared" si="16"/>
        <v>1.322268019</v>
      </c>
      <c r="E202" s="1">
        <v>325.0</v>
      </c>
      <c r="F202" s="1">
        <v>325.0</v>
      </c>
      <c r="G202" s="5">
        <f t="shared" si="2"/>
        <v>56875975</v>
      </c>
      <c r="H202" s="5">
        <f t="shared" si="3"/>
        <v>18329307.82</v>
      </c>
    </row>
    <row r="203">
      <c r="A203" s="1" t="s">
        <v>324</v>
      </c>
      <c r="B203" s="5">
        <f>Sheet2!I228</f>
        <v>197902.036</v>
      </c>
      <c r="C203" s="1">
        <v>165000.0</v>
      </c>
      <c r="D203" s="6">
        <f t="shared" si="16"/>
        <v>1.199406279</v>
      </c>
      <c r="E203" s="1">
        <v>325.0</v>
      </c>
      <c r="F203" s="1">
        <v>325.0</v>
      </c>
      <c r="G203" s="5">
        <f t="shared" si="2"/>
        <v>53625000</v>
      </c>
      <c r="H203" s="5">
        <f t="shared" si="3"/>
        <v>10693161.7</v>
      </c>
    </row>
    <row r="204">
      <c r="A204" s="1" t="s">
        <v>325</v>
      </c>
      <c r="B204" s="5">
        <f>Sheet2!I229</f>
        <v>248059.68</v>
      </c>
      <c r="C204" s="1">
        <v>211000.0</v>
      </c>
      <c r="D204" s="6">
        <f t="shared" si="16"/>
        <v>1.175638294</v>
      </c>
      <c r="E204" s="1">
        <v>220.0</v>
      </c>
      <c r="F204" s="1">
        <v>220.0</v>
      </c>
      <c r="G204" s="5">
        <f t="shared" si="2"/>
        <v>46420000</v>
      </c>
      <c r="H204" s="5">
        <f t="shared" si="3"/>
        <v>8153129.6</v>
      </c>
    </row>
    <row r="205">
      <c r="A205" s="1" t="s">
        <v>326</v>
      </c>
      <c r="B205" s="5">
        <f>Sheet2!I230</f>
        <v>468837.36</v>
      </c>
      <c r="C205" s="1">
        <v>366009.0</v>
      </c>
      <c r="D205" s="6">
        <f t="shared" si="16"/>
        <v>1.280944895</v>
      </c>
      <c r="E205" s="1">
        <v>300.0</v>
      </c>
      <c r="F205" s="1">
        <v>300.0</v>
      </c>
      <c r="G205" s="5">
        <f t="shared" si="2"/>
        <v>109802700</v>
      </c>
      <c r="H205" s="5">
        <f t="shared" si="3"/>
        <v>30848508</v>
      </c>
      <c r="I205" s="5">
        <f>H205</f>
        <v>30848508</v>
      </c>
    </row>
    <row r="206">
      <c r="A206" s="1" t="s">
        <v>327</v>
      </c>
      <c r="B206" s="5">
        <f>Sheet2!I231</f>
        <v>38559.6</v>
      </c>
      <c r="C206" s="1">
        <v>32003.0</v>
      </c>
      <c r="D206" s="6">
        <f t="shared" si="16"/>
        <v>1.204874543</v>
      </c>
      <c r="E206" s="1">
        <v>800.0</v>
      </c>
      <c r="F206" s="1">
        <v>800.0</v>
      </c>
      <c r="G206" s="5">
        <f t="shared" si="2"/>
        <v>25602400</v>
      </c>
      <c r="H206" s="5">
        <f t="shared" si="3"/>
        <v>5245280</v>
      </c>
    </row>
    <row r="207">
      <c r="A207" s="1" t="s">
        <v>329</v>
      </c>
      <c r="B207" s="5">
        <f>Sheet2!I232</f>
        <v>4279.26</v>
      </c>
      <c r="C207" s="4">
        <f>J207*333</f>
        <v>3280.05</v>
      </c>
      <c r="D207" s="6">
        <f t="shared" si="16"/>
        <v>1.304632551</v>
      </c>
      <c r="G207" s="5">
        <f t="shared" si="2"/>
        <v>0</v>
      </c>
      <c r="H207" s="5">
        <f t="shared" si="3"/>
        <v>0</v>
      </c>
      <c r="J207" s="1">
        <v>9.85</v>
      </c>
    </row>
    <row r="208">
      <c r="A208" s="1" t="s">
        <v>331</v>
      </c>
      <c r="B208" s="5">
        <f>Sheet2!I245</f>
        <v>7067.93</v>
      </c>
      <c r="C208" s="1">
        <v>5800.0</v>
      </c>
      <c r="D208" s="6">
        <f t="shared" si="16"/>
        <v>1.218608621</v>
      </c>
      <c r="E208" s="1">
        <v>1300.0</v>
      </c>
      <c r="F208" s="1">
        <v>1300.0</v>
      </c>
      <c r="G208" s="5">
        <f t="shared" si="2"/>
        <v>7540000</v>
      </c>
      <c r="H208" s="5">
        <f t="shared" si="3"/>
        <v>1648309</v>
      </c>
    </row>
    <row r="209">
      <c r="A209" s="1" t="s">
        <v>331</v>
      </c>
      <c r="B209" s="5">
        <f>Sheet2!I234</f>
        <v>6998.6</v>
      </c>
      <c r="C209" s="1">
        <v>3114.0</v>
      </c>
      <c r="D209" s="6">
        <f t="shared" si="16"/>
        <v>2.24746307</v>
      </c>
      <c r="E209" s="1">
        <v>1200.0</v>
      </c>
      <c r="F209" s="1">
        <v>1200.0</v>
      </c>
      <c r="G209" s="5">
        <f t="shared" si="2"/>
        <v>3736800</v>
      </c>
      <c r="H209" s="5">
        <f t="shared" si="3"/>
        <v>4661520</v>
      </c>
      <c r="I209" s="5">
        <f>H209</f>
        <v>4661520</v>
      </c>
    </row>
    <row r="210">
      <c r="A210" s="1" t="s">
        <v>332</v>
      </c>
      <c r="B210" s="5">
        <f>Sheet2!I235</f>
        <v>8807.32</v>
      </c>
      <c r="C210" s="1">
        <v>7200.0</v>
      </c>
      <c r="D210" s="6">
        <f t="shared" si="16"/>
        <v>1.223238889</v>
      </c>
      <c r="E210" s="1">
        <v>1000.0</v>
      </c>
      <c r="F210" s="1">
        <v>1000.0</v>
      </c>
      <c r="G210" s="5">
        <f t="shared" si="2"/>
        <v>7200000</v>
      </c>
      <c r="H210" s="5">
        <f t="shared" si="3"/>
        <v>1607320</v>
      </c>
    </row>
    <row r="211">
      <c r="A211" s="1" t="s">
        <v>333</v>
      </c>
      <c r="B211" s="5">
        <f>Sheet2!I236</f>
        <v>6497.37</v>
      </c>
      <c r="C211" s="1">
        <v>5602.0</v>
      </c>
      <c r="D211" s="6">
        <f t="shared" si="16"/>
        <v>1.159830418</v>
      </c>
      <c r="E211" s="1">
        <v>1000.0</v>
      </c>
      <c r="F211" s="1">
        <v>1000.0</v>
      </c>
      <c r="G211" s="5">
        <f t="shared" si="2"/>
        <v>5602000</v>
      </c>
      <c r="H211" s="5">
        <f t="shared" si="3"/>
        <v>895370</v>
      </c>
    </row>
    <row r="212">
      <c r="A212" s="1" t="s">
        <v>335</v>
      </c>
      <c r="B212" s="5">
        <f>Sheet2!I238</f>
        <v>17125.199</v>
      </c>
      <c r="C212" s="1">
        <v>14300.0</v>
      </c>
      <c r="D212" s="6">
        <f t="shared" si="16"/>
        <v>1.197566364</v>
      </c>
      <c r="E212" s="1">
        <v>1900.0</v>
      </c>
      <c r="F212" s="1">
        <v>1900.0</v>
      </c>
      <c r="G212" s="5">
        <f t="shared" si="2"/>
        <v>27170000</v>
      </c>
      <c r="H212" s="5">
        <f t="shared" si="3"/>
        <v>5367878.1</v>
      </c>
      <c r="I212" s="5">
        <f>H212</f>
        <v>5367878.1</v>
      </c>
    </row>
    <row r="213">
      <c r="A213" s="1" t="s">
        <v>336</v>
      </c>
      <c r="B213" s="5">
        <f>Sheet2!I239</f>
        <v>27255.83</v>
      </c>
      <c r="C213" s="1">
        <v>20203.0</v>
      </c>
      <c r="D213" s="6">
        <f t="shared" si="16"/>
        <v>1.349098154</v>
      </c>
      <c r="E213" s="1">
        <v>3500.0</v>
      </c>
      <c r="F213" s="1">
        <v>3500.0</v>
      </c>
      <c r="G213" s="5">
        <f t="shared" si="2"/>
        <v>70710500</v>
      </c>
      <c r="H213" s="5">
        <f t="shared" si="3"/>
        <v>24684905</v>
      </c>
    </row>
    <row r="214">
      <c r="A214" s="1" t="s">
        <v>337</v>
      </c>
      <c r="B214" s="5">
        <f>Sheet2!I240</f>
        <v>40434.93</v>
      </c>
      <c r="C214" s="1">
        <v>32500.0</v>
      </c>
      <c r="D214" s="6">
        <f t="shared" si="16"/>
        <v>1.244151692</v>
      </c>
      <c r="E214" s="1">
        <v>350.0</v>
      </c>
      <c r="F214" s="1">
        <v>350.0</v>
      </c>
      <c r="G214" s="5">
        <f t="shared" si="2"/>
        <v>11375000</v>
      </c>
      <c r="H214" s="5">
        <f t="shared" si="3"/>
        <v>2777225.5</v>
      </c>
      <c r="I214" s="5">
        <f>H214</f>
        <v>2777225.5</v>
      </c>
    </row>
    <row r="215">
      <c r="A215" s="1" t="s">
        <v>338</v>
      </c>
      <c r="B215" s="5">
        <f>Sheet2!I242</f>
        <v>29061.96</v>
      </c>
      <c r="C215" s="1">
        <v>24000.0</v>
      </c>
      <c r="D215" s="6">
        <f t="shared" si="16"/>
        <v>1.210915</v>
      </c>
      <c r="E215" s="1">
        <v>2000.0</v>
      </c>
      <c r="F215" s="1">
        <v>2000.0</v>
      </c>
      <c r="G215" s="5">
        <f t="shared" si="2"/>
        <v>48000000</v>
      </c>
      <c r="H215" s="5">
        <f t="shared" si="3"/>
        <v>10123920</v>
      </c>
    </row>
    <row r="216">
      <c r="A216" s="1" t="s">
        <v>339</v>
      </c>
      <c r="B216" s="5">
        <f>Sheet2!I241</f>
        <v>23754.19</v>
      </c>
      <c r="C216" s="1">
        <v>19500.0</v>
      </c>
      <c r="D216" s="6">
        <f t="shared" si="16"/>
        <v>1.21816359</v>
      </c>
      <c r="E216" s="1">
        <v>2000.0</v>
      </c>
      <c r="F216" s="1">
        <v>2000.0</v>
      </c>
      <c r="G216" s="5">
        <f t="shared" si="2"/>
        <v>39000000</v>
      </c>
      <c r="H216" s="5">
        <f t="shared" si="3"/>
        <v>8508380</v>
      </c>
      <c r="I216" s="5">
        <f t="shared" ref="I216:I217" si="29">H216</f>
        <v>8508380</v>
      </c>
    </row>
    <row r="217">
      <c r="A217" s="1" t="s">
        <v>340</v>
      </c>
      <c r="B217" s="5">
        <f>Sheet2!I244</f>
        <v>38570.44</v>
      </c>
      <c r="C217" s="1">
        <v>30500.0</v>
      </c>
      <c r="D217" s="6">
        <f t="shared" si="16"/>
        <v>1.26460459</v>
      </c>
      <c r="E217" s="1">
        <v>600.0</v>
      </c>
      <c r="F217" s="1">
        <v>600.0</v>
      </c>
      <c r="G217" s="5">
        <f t="shared" si="2"/>
        <v>18300000</v>
      </c>
      <c r="H217" s="5">
        <f t="shared" si="3"/>
        <v>4842264</v>
      </c>
      <c r="I217" s="5">
        <f t="shared" si="29"/>
        <v>4842264</v>
      </c>
    </row>
    <row r="218">
      <c r="A218" s="1" t="s">
        <v>341</v>
      </c>
      <c r="B218" s="5">
        <f>Sheet2!I246</f>
        <v>5341.45</v>
      </c>
      <c r="C218" s="1">
        <v>3519.0</v>
      </c>
      <c r="D218" s="6">
        <f t="shared" si="16"/>
        <v>1.517888605</v>
      </c>
      <c r="E218" s="1">
        <v>420.0</v>
      </c>
      <c r="F218" s="1">
        <v>420.0</v>
      </c>
      <c r="G218" s="5">
        <f t="shared" si="2"/>
        <v>1477980</v>
      </c>
      <c r="H218" s="5">
        <f t="shared" si="3"/>
        <v>765429</v>
      </c>
    </row>
    <row r="219">
      <c r="A219" s="1" t="s">
        <v>342</v>
      </c>
      <c r="B219" s="5">
        <f>Sheet2!I247</f>
        <v>6292.72</v>
      </c>
      <c r="C219" s="1">
        <v>3501.0</v>
      </c>
      <c r="D219" s="6">
        <f t="shared" si="16"/>
        <v>1.797406455</v>
      </c>
      <c r="E219" s="1">
        <v>150.0</v>
      </c>
      <c r="F219" s="1">
        <v>150.0</v>
      </c>
      <c r="G219" s="5">
        <f t="shared" si="2"/>
        <v>525150</v>
      </c>
      <c r="H219" s="5">
        <f t="shared" si="3"/>
        <v>418758</v>
      </c>
    </row>
    <row r="220">
      <c r="A220" s="1" t="s">
        <v>343</v>
      </c>
      <c r="B220" s="5">
        <f>Sheet2!I248</f>
        <v>8177.86</v>
      </c>
      <c r="C220" s="1">
        <v>6810.0</v>
      </c>
      <c r="D220" s="6">
        <f t="shared" si="16"/>
        <v>1.200860499</v>
      </c>
      <c r="E220" s="1">
        <v>1450.0</v>
      </c>
      <c r="F220" s="1">
        <v>1450.0</v>
      </c>
      <c r="G220" s="5">
        <f t="shared" si="2"/>
        <v>9874500</v>
      </c>
      <c r="H220" s="5">
        <f t="shared" si="3"/>
        <v>1983397</v>
      </c>
      <c r="I220" s="5">
        <f>H220</f>
        <v>1983397</v>
      </c>
    </row>
    <row r="221">
      <c r="A221" s="1" t="s">
        <v>344</v>
      </c>
      <c r="B221" s="5">
        <f>Sheet2!I249</f>
        <v>5341.45</v>
      </c>
      <c r="C221" s="1">
        <v>1052.0</v>
      </c>
      <c r="D221" s="6">
        <f t="shared" si="16"/>
        <v>5.077423954</v>
      </c>
      <c r="E221" s="1">
        <v>600.0</v>
      </c>
      <c r="F221" s="1">
        <v>600.0</v>
      </c>
      <c r="G221" s="5">
        <f t="shared" si="2"/>
        <v>631200</v>
      </c>
      <c r="H221" s="5">
        <f t="shared" si="3"/>
        <v>2573670</v>
      </c>
    </row>
    <row r="222">
      <c r="A222" s="1" t="s">
        <v>345</v>
      </c>
      <c r="B222" s="5">
        <f>Sheet2!I250</f>
        <v>19059.8</v>
      </c>
      <c r="C222" s="1">
        <v>15015.0</v>
      </c>
      <c r="D222" s="6">
        <f t="shared" si="16"/>
        <v>1.269383949</v>
      </c>
      <c r="E222" s="1">
        <v>1750.0</v>
      </c>
      <c r="F222" s="1">
        <v>1750.0</v>
      </c>
      <c r="G222" s="5">
        <f t="shared" si="2"/>
        <v>26276250</v>
      </c>
      <c r="H222" s="5">
        <f t="shared" si="3"/>
        <v>7078400</v>
      </c>
    </row>
    <row r="223">
      <c r="A223" s="1" t="s">
        <v>346</v>
      </c>
      <c r="B223" s="5">
        <f>Sheet2!I251</f>
        <v>577676.55</v>
      </c>
      <c r="C223" s="1">
        <v>500000.0</v>
      </c>
      <c r="D223" s="6">
        <f t="shared" si="16"/>
        <v>1.1553531</v>
      </c>
      <c r="E223" s="1">
        <v>175.0</v>
      </c>
      <c r="F223" s="1">
        <v>175.0</v>
      </c>
      <c r="G223" s="5">
        <f t="shared" si="2"/>
        <v>87500000</v>
      </c>
      <c r="H223" s="5">
        <f t="shared" si="3"/>
        <v>13593396.25</v>
      </c>
    </row>
    <row r="224">
      <c r="A224" s="1" t="s">
        <v>347</v>
      </c>
      <c r="B224" s="5">
        <f>Sheet2!I252</f>
        <v>577676.55</v>
      </c>
      <c r="C224" s="1">
        <v>451000.0</v>
      </c>
      <c r="D224" s="6">
        <f t="shared" si="16"/>
        <v>1.280879268</v>
      </c>
      <c r="E224" s="1">
        <v>110.0</v>
      </c>
      <c r="F224" s="1">
        <v>110.0</v>
      </c>
      <c r="G224" s="5">
        <f t="shared" si="2"/>
        <v>49610000</v>
      </c>
      <c r="H224" s="5">
        <f t="shared" si="3"/>
        <v>13934420.5</v>
      </c>
    </row>
    <row r="225">
      <c r="A225" s="1" t="s">
        <v>348</v>
      </c>
      <c r="B225" s="5">
        <f>Sheet2!I252</f>
        <v>577676.55</v>
      </c>
      <c r="C225" s="1">
        <v>505011.0</v>
      </c>
      <c r="D225" s="6">
        <f t="shared" si="16"/>
        <v>1.143889044</v>
      </c>
      <c r="E225" s="1">
        <v>150.0</v>
      </c>
      <c r="F225" s="1">
        <v>150.0</v>
      </c>
      <c r="G225" s="5">
        <f t="shared" si="2"/>
        <v>75751650</v>
      </c>
      <c r="H225" s="5">
        <f t="shared" si="3"/>
        <v>10899832.5</v>
      </c>
    </row>
    <row r="226">
      <c r="A226" s="1" t="s">
        <v>349</v>
      </c>
      <c r="B226" s="5">
        <f>Sheet2!I254</f>
        <v>21691.04</v>
      </c>
      <c r="C226" s="1">
        <v>19800.0</v>
      </c>
      <c r="D226" s="6">
        <f t="shared" si="16"/>
        <v>1.095507071</v>
      </c>
      <c r="E226" s="1">
        <v>550.0</v>
      </c>
      <c r="F226" s="1">
        <v>550.0</v>
      </c>
      <c r="G226" s="5">
        <f t="shared" si="2"/>
        <v>10890000</v>
      </c>
      <c r="H226" s="5">
        <f t="shared" si="3"/>
        <v>1040072</v>
      </c>
    </row>
    <row r="227">
      <c r="A227" s="1" t="s">
        <v>350</v>
      </c>
      <c r="B227" s="5">
        <f>Sheet2!I255</f>
        <v>18526.25</v>
      </c>
      <c r="C227" s="1">
        <v>15500.0</v>
      </c>
      <c r="D227" s="6">
        <f t="shared" si="16"/>
        <v>1.195241935</v>
      </c>
      <c r="E227" s="1">
        <v>700.0</v>
      </c>
      <c r="F227" s="1">
        <v>700.0</v>
      </c>
      <c r="G227" s="5">
        <f t="shared" si="2"/>
        <v>10850000</v>
      </c>
      <c r="H227" s="5">
        <f t="shared" si="3"/>
        <v>2118375</v>
      </c>
    </row>
    <row r="228">
      <c r="A228" s="1" t="s">
        <v>351</v>
      </c>
      <c r="B228" s="5">
        <f>Sheet2!I256</f>
        <v>18295.2</v>
      </c>
      <c r="C228" s="1">
        <v>8151.0</v>
      </c>
      <c r="D228" s="6">
        <f t="shared" si="16"/>
        <v>2.244534413</v>
      </c>
      <c r="E228" s="1">
        <v>650.0</v>
      </c>
      <c r="F228" s="1">
        <v>650.0</v>
      </c>
      <c r="G228" s="5">
        <f t="shared" si="2"/>
        <v>5298150</v>
      </c>
      <c r="H228" s="5">
        <f t="shared" si="3"/>
        <v>6593730</v>
      </c>
    </row>
    <row r="229">
      <c r="A229" s="1" t="s">
        <v>352</v>
      </c>
      <c r="B229" s="5">
        <f>Sheet2!I257</f>
        <v>2855.06</v>
      </c>
      <c r="C229" s="4">
        <f>6.36*333</f>
        <v>2117.88</v>
      </c>
      <c r="D229" s="6">
        <f t="shared" si="16"/>
        <v>1.34807449</v>
      </c>
      <c r="G229" s="5">
        <f t="shared" si="2"/>
        <v>0</v>
      </c>
      <c r="H229" s="5">
        <f t="shared" si="3"/>
        <v>0</v>
      </c>
    </row>
    <row r="230">
      <c r="A230" s="1" t="s">
        <v>353</v>
      </c>
      <c r="B230" s="5">
        <f>Sheet2!I258</f>
        <v>151267.31</v>
      </c>
      <c r="C230" s="1">
        <v>111111.0</v>
      </c>
      <c r="D230" s="6">
        <f t="shared" si="16"/>
        <v>1.361407151</v>
      </c>
      <c r="E230" s="1">
        <v>350.0</v>
      </c>
      <c r="F230" s="1">
        <v>350.0</v>
      </c>
      <c r="G230" s="5">
        <f t="shared" si="2"/>
        <v>38888850</v>
      </c>
      <c r="H230" s="5">
        <f t="shared" si="3"/>
        <v>14054708.5</v>
      </c>
    </row>
    <row r="231">
      <c r="A231" s="1" t="s">
        <v>354</v>
      </c>
      <c r="B231" s="5">
        <f>Sheet2!I259</f>
        <v>270203.94</v>
      </c>
      <c r="C231" s="1">
        <v>220002.0</v>
      </c>
      <c r="D231" s="6">
        <f t="shared" si="16"/>
        <v>1.228188562</v>
      </c>
      <c r="E231" s="1">
        <v>325.0</v>
      </c>
      <c r="F231" s="1">
        <v>325.0</v>
      </c>
      <c r="G231" s="5">
        <f t="shared" si="2"/>
        <v>71500650</v>
      </c>
      <c r="H231" s="5">
        <f t="shared" si="3"/>
        <v>16315630.5</v>
      </c>
    </row>
    <row r="232">
      <c r="A232" s="1" t="s">
        <v>355</v>
      </c>
      <c r="B232" s="5">
        <f>Sheet2!I260</f>
        <v>231400.8702</v>
      </c>
      <c r="C232" s="1">
        <v>180000.0</v>
      </c>
      <c r="D232" s="6">
        <f t="shared" si="16"/>
        <v>1.28556039</v>
      </c>
      <c r="E232" s="1">
        <v>325.0</v>
      </c>
      <c r="F232" s="1">
        <v>325.0</v>
      </c>
      <c r="G232" s="5">
        <f t="shared" si="2"/>
        <v>58500000</v>
      </c>
      <c r="H232" s="5">
        <f t="shared" si="3"/>
        <v>16705282.82</v>
      </c>
      <c r="I232" s="5">
        <f t="shared" ref="I232:I233" si="30">H232</f>
        <v>16705282.82</v>
      </c>
    </row>
    <row r="233">
      <c r="A233" s="1" t="s">
        <v>356</v>
      </c>
      <c r="B233" s="5">
        <f>Sheet2!I261</f>
        <v>197902.036</v>
      </c>
      <c r="C233" s="1">
        <v>142002.0</v>
      </c>
      <c r="D233" s="6">
        <f t="shared" si="16"/>
        <v>1.393656681</v>
      </c>
      <c r="E233" s="1">
        <v>325.0</v>
      </c>
      <c r="F233" s="1">
        <v>325.0</v>
      </c>
      <c r="G233" s="5">
        <f t="shared" si="2"/>
        <v>46150650</v>
      </c>
      <c r="H233" s="5">
        <f t="shared" si="3"/>
        <v>18167511.7</v>
      </c>
      <c r="I233" s="5">
        <f t="shared" si="30"/>
        <v>18167511.7</v>
      </c>
    </row>
    <row r="234">
      <c r="A234" s="1" t="s">
        <v>357</v>
      </c>
      <c r="B234" s="5">
        <f>Sheet2!I262</f>
        <v>26524.86</v>
      </c>
      <c r="C234" s="1">
        <v>21603.0</v>
      </c>
      <c r="D234" s="6">
        <f t="shared" si="16"/>
        <v>1.227832246</v>
      </c>
      <c r="E234" s="1">
        <v>1350.0</v>
      </c>
      <c r="F234" s="1">
        <v>1350.0</v>
      </c>
      <c r="G234" s="5">
        <f t="shared" si="2"/>
        <v>29164050</v>
      </c>
      <c r="H234" s="5">
        <f t="shared" si="3"/>
        <v>6644511</v>
      </c>
    </row>
    <row r="235">
      <c r="A235" s="1" t="s">
        <v>358</v>
      </c>
      <c r="B235" s="5">
        <f>Sheet2!I264</f>
        <v>216326.25</v>
      </c>
      <c r="C235" s="1">
        <v>190000.0</v>
      </c>
      <c r="D235" s="6">
        <f t="shared" si="16"/>
        <v>1.138559211</v>
      </c>
      <c r="E235" s="1">
        <v>520.0</v>
      </c>
      <c r="F235" s="1">
        <v>520.0</v>
      </c>
      <c r="G235" s="5">
        <f t="shared" si="2"/>
        <v>98800000</v>
      </c>
      <c r="H235" s="5">
        <f t="shared" si="3"/>
        <v>13689650</v>
      </c>
      <c r="I235" s="5">
        <f t="shared" ref="I235:I238" si="31">H235</f>
        <v>13689650</v>
      </c>
    </row>
    <row r="236">
      <c r="A236" s="1" t="s">
        <v>359</v>
      </c>
      <c r="B236" s="5">
        <f>Sheet2!I265</f>
        <v>216326.25</v>
      </c>
      <c r="C236" s="1">
        <v>195000.0</v>
      </c>
      <c r="D236" s="6">
        <f t="shared" si="16"/>
        <v>1.109365385</v>
      </c>
      <c r="E236" s="1">
        <v>350.0</v>
      </c>
      <c r="F236" s="1">
        <v>350.0</v>
      </c>
      <c r="G236" s="5">
        <f t="shared" si="2"/>
        <v>68250000</v>
      </c>
      <c r="H236" s="5">
        <f t="shared" si="3"/>
        <v>7464187.5</v>
      </c>
      <c r="I236" s="5">
        <f t="shared" si="31"/>
        <v>7464187.5</v>
      </c>
    </row>
    <row r="237">
      <c r="A237" s="1" t="s">
        <v>360</v>
      </c>
      <c r="B237" s="5">
        <f>Sheet2!I266</f>
        <v>216326.25</v>
      </c>
      <c r="C237" s="1">
        <v>190000.0</v>
      </c>
      <c r="D237" s="6">
        <f t="shared" si="16"/>
        <v>1.138559211</v>
      </c>
      <c r="E237" s="1">
        <v>300.0</v>
      </c>
      <c r="F237" s="1">
        <v>300.0</v>
      </c>
      <c r="G237" s="5">
        <f t="shared" si="2"/>
        <v>57000000</v>
      </c>
      <c r="H237" s="5">
        <f t="shared" si="3"/>
        <v>7897875</v>
      </c>
      <c r="I237" s="5">
        <f t="shared" si="31"/>
        <v>7897875</v>
      </c>
    </row>
    <row r="238">
      <c r="A238" s="1" t="s">
        <v>362</v>
      </c>
      <c r="B238" s="5">
        <f>Sheet2!I267</f>
        <v>216326.25</v>
      </c>
      <c r="C238" s="1">
        <v>195008.0</v>
      </c>
      <c r="D238" s="6">
        <f t="shared" si="16"/>
        <v>1.109319874</v>
      </c>
      <c r="E238" s="1">
        <v>320.0</v>
      </c>
      <c r="F238" s="1">
        <v>320.0</v>
      </c>
      <c r="G238" s="5">
        <f t="shared" si="2"/>
        <v>62402560</v>
      </c>
      <c r="H238" s="5">
        <f t="shared" si="3"/>
        <v>6821840</v>
      </c>
      <c r="I238" s="5">
        <f t="shared" si="31"/>
        <v>6821840</v>
      </c>
    </row>
    <row r="239">
      <c r="A239" s="1" t="s">
        <v>363</v>
      </c>
      <c r="B239" s="5">
        <f>Sheet2!I268</f>
        <v>34103.34</v>
      </c>
      <c r="C239" s="1">
        <v>26001.0</v>
      </c>
      <c r="D239" s="6">
        <f t="shared" si="16"/>
        <v>1.311616476</v>
      </c>
      <c r="E239" s="1">
        <v>300.0</v>
      </c>
      <c r="F239" s="1">
        <v>300.0</v>
      </c>
      <c r="G239" s="5">
        <f t="shared" si="2"/>
        <v>7800300</v>
      </c>
      <c r="H239" s="5">
        <f t="shared" si="3"/>
        <v>2430702</v>
      </c>
    </row>
    <row r="240">
      <c r="D240" s="6" t="str">
        <f t="shared" si="16"/>
        <v>#DIV/0!</v>
      </c>
      <c r="G240" s="5">
        <f t="shared" ref="G240:I240" si="32">SUM(G2:G239)</f>
        <v>17321028245</v>
      </c>
      <c r="H240" s="5">
        <f t="shared" si="32"/>
        <v>2983917370</v>
      </c>
      <c r="I240" s="5">
        <f t="shared" si="32"/>
        <v>2490622801</v>
      </c>
    </row>
    <row r="242">
      <c r="A242" s="1" t="s">
        <v>364</v>
      </c>
      <c r="B242" s="11">
        <v>3.48499909E8</v>
      </c>
      <c r="C242" s="1">
        <v>3.40006461E8</v>
      </c>
      <c r="D242" s="6">
        <f t="shared" ref="D242:D262" si="33">B242/C242</f>
        <v>1.024980255</v>
      </c>
    </row>
    <row r="243">
      <c r="A243" s="12" t="s">
        <v>2</v>
      </c>
      <c r="B243" s="13">
        <v>2.78</v>
      </c>
      <c r="C243" s="12">
        <v>2.66</v>
      </c>
      <c r="D243" s="6">
        <f t="shared" si="33"/>
        <v>1.045112782</v>
      </c>
      <c r="H243" s="5">
        <f t="shared" ref="H243:H262" si="34">(B243-C243)*F243</f>
        <v>0</v>
      </c>
    </row>
    <row r="244">
      <c r="A244" s="12" t="s">
        <v>365</v>
      </c>
      <c r="B244" s="13">
        <v>4.72</v>
      </c>
      <c r="C244" s="12">
        <v>4.66</v>
      </c>
      <c r="D244" s="6">
        <f t="shared" si="33"/>
        <v>1.012875536</v>
      </c>
      <c r="H244" s="5">
        <f t="shared" si="34"/>
        <v>0</v>
      </c>
    </row>
    <row r="245">
      <c r="A245" s="12" t="s">
        <v>7</v>
      </c>
      <c r="B245" s="13">
        <v>29.89</v>
      </c>
      <c r="C245" s="12">
        <v>29.5</v>
      </c>
      <c r="D245" s="6">
        <f t="shared" si="33"/>
        <v>1.013220339</v>
      </c>
      <c r="H245" s="5">
        <f t="shared" si="34"/>
        <v>0</v>
      </c>
    </row>
    <row r="246">
      <c r="A246" s="12" t="s">
        <v>8</v>
      </c>
      <c r="B246" s="13">
        <v>73.28</v>
      </c>
      <c r="C246" s="12">
        <v>69.58</v>
      </c>
      <c r="D246" s="6">
        <f t="shared" si="33"/>
        <v>1.0531762</v>
      </c>
      <c r="H246" s="5">
        <f t="shared" si="34"/>
        <v>0</v>
      </c>
    </row>
    <row r="247">
      <c r="A247" s="12" t="s">
        <v>9</v>
      </c>
      <c r="B247" s="13">
        <v>556.91</v>
      </c>
      <c r="C247" s="12">
        <v>539.02</v>
      </c>
      <c r="D247" s="6">
        <f t="shared" si="33"/>
        <v>1.033189863</v>
      </c>
      <c r="H247" s="5">
        <f t="shared" si="34"/>
        <v>0</v>
      </c>
    </row>
    <row r="248">
      <c r="A248" s="12" t="s">
        <v>10</v>
      </c>
      <c r="B248" s="13">
        <v>1039.0</v>
      </c>
      <c r="C248" s="12">
        <v>1029.0</v>
      </c>
      <c r="D248" s="6">
        <f t="shared" si="33"/>
        <v>1.009718173</v>
      </c>
      <c r="H248" s="5">
        <f t="shared" si="34"/>
        <v>0</v>
      </c>
    </row>
    <row r="249">
      <c r="A249" s="12" t="s">
        <v>11</v>
      </c>
      <c r="B249" s="13">
        <v>3028.94</v>
      </c>
      <c r="C249" s="12">
        <v>2922.24</v>
      </c>
      <c r="D249" s="6">
        <f t="shared" si="33"/>
        <v>1.036513086</v>
      </c>
      <c r="H249" s="5">
        <f t="shared" si="34"/>
        <v>0</v>
      </c>
    </row>
    <row r="250">
      <c r="A250" s="1" t="s">
        <v>308</v>
      </c>
      <c r="B250" s="5">
        <f>Sheet2!I112</f>
        <v>50321.64</v>
      </c>
      <c r="C250" s="1">
        <v>47000.0</v>
      </c>
      <c r="D250" s="6">
        <f t="shared" si="33"/>
        <v>1.070673191</v>
      </c>
      <c r="E250" s="1">
        <v>120.0</v>
      </c>
      <c r="F250" s="1">
        <v>120.0</v>
      </c>
      <c r="G250" s="5">
        <f t="shared" ref="G250:G260" si="35">C250*F250</f>
        <v>5640000</v>
      </c>
      <c r="H250" s="5">
        <f t="shared" si="34"/>
        <v>398596.8</v>
      </c>
    </row>
    <row r="251">
      <c r="A251" s="1" t="s">
        <v>83</v>
      </c>
      <c r="B251" s="5">
        <f>Sheet2!I12</f>
        <v>15755.31</v>
      </c>
      <c r="C251" s="1">
        <v>12321.0</v>
      </c>
      <c r="D251" s="6">
        <f t="shared" si="33"/>
        <v>1.278736304</v>
      </c>
      <c r="E251" s="1">
        <v>250.0</v>
      </c>
      <c r="F251" s="1">
        <v>250.0</v>
      </c>
      <c r="G251" s="5">
        <f t="shared" si="35"/>
        <v>3080250</v>
      </c>
      <c r="H251" s="5">
        <f t="shared" si="34"/>
        <v>858577.5</v>
      </c>
    </row>
    <row r="252">
      <c r="A252" s="1" t="s">
        <v>366</v>
      </c>
      <c r="B252" s="5">
        <f>Sheet2!I271</f>
        <v>17256.53</v>
      </c>
      <c r="C252" s="1">
        <v>14100.0</v>
      </c>
      <c r="D252" s="6">
        <f t="shared" si="33"/>
        <v>1.223867376</v>
      </c>
      <c r="E252" s="1">
        <v>300.0</v>
      </c>
      <c r="F252" s="1">
        <v>300.0</v>
      </c>
      <c r="G252" s="5">
        <f t="shared" si="35"/>
        <v>4230000</v>
      </c>
      <c r="H252" s="5">
        <f t="shared" si="34"/>
        <v>946959</v>
      </c>
    </row>
    <row r="253">
      <c r="A253" s="1" t="s">
        <v>90</v>
      </c>
      <c r="B253" s="5">
        <f>Sheet2!I23</f>
        <v>51759.4</v>
      </c>
      <c r="C253" s="1">
        <v>49006.0</v>
      </c>
      <c r="D253" s="6">
        <f t="shared" si="33"/>
        <v>1.056184957</v>
      </c>
      <c r="E253" s="1">
        <v>275.0</v>
      </c>
      <c r="F253" s="1">
        <v>275.0</v>
      </c>
      <c r="G253" s="5">
        <f t="shared" si="35"/>
        <v>13476650</v>
      </c>
      <c r="H253" s="5">
        <f t="shared" si="34"/>
        <v>757185</v>
      </c>
    </row>
    <row r="254">
      <c r="A254" s="1" t="s">
        <v>232</v>
      </c>
      <c r="B254" s="5">
        <f>Sheet2!I74</f>
        <v>32994.44</v>
      </c>
      <c r="C254" s="1">
        <v>33034.0</v>
      </c>
      <c r="D254" s="6">
        <f t="shared" si="33"/>
        <v>0.998802446</v>
      </c>
      <c r="E254" s="1">
        <v>850.0</v>
      </c>
      <c r="F254" s="1">
        <v>850.0</v>
      </c>
      <c r="G254" s="5">
        <f t="shared" si="35"/>
        <v>28078900</v>
      </c>
      <c r="H254" s="5">
        <f t="shared" si="34"/>
        <v>-33626</v>
      </c>
    </row>
    <row r="255">
      <c r="A255" s="1" t="s">
        <v>368</v>
      </c>
      <c r="B255" s="5">
        <f>Sheet2!I243</f>
        <v>8102.07</v>
      </c>
      <c r="C255" s="1">
        <v>7289.0</v>
      </c>
      <c r="D255" s="6">
        <f t="shared" si="33"/>
        <v>1.111547537</v>
      </c>
      <c r="E255" s="1">
        <v>600.0</v>
      </c>
      <c r="F255" s="1">
        <v>600.0</v>
      </c>
      <c r="G255" s="5">
        <f t="shared" si="35"/>
        <v>4373400</v>
      </c>
      <c r="H255" s="5">
        <f t="shared" si="34"/>
        <v>487842</v>
      </c>
    </row>
    <row r="256">
      <c r="A256" s="1" t="s">
        <v>74</v>
      </c>
      <c r="B256" s="5">
        <f>Sheet2!I9</f>
        <v>10549.2</v>
      </c>
      <c r="C256" s="9">
        <v>12000.0</v>
      </c>
      <c r="D256" s="6">
        <f t="shared" si="33"/>
        <v>0.8791</v>
      </c>
      <c r="E256" s="1">
        <v>400.0</v>
      </c>
      <c r="F256" s="1">
        <v>400.0</v>
      </c>
      <c r="G256" s="5">
        <f t="shared" si="35"/>
        <v>4800000</v>
      </c>
      <c r="H256" s="5">
        <f t="shared" si="34"/>
        <v>-580320</v>
      </c>
    </row>
    <row r="257">
      <c r="A257" s="1" t="s">
        <v>213</v>
      </c>
      <c r="B257" s="5">
        <f>Sheet2!I62</f>
        <v>1159494.32</v>
      </c>
      <c r="C257" s="1">
        <v>981000.0</v>
      </c>
      <c r="D257" s="6">
        <f t="shared" si="33"/>
        <v>1.181951397</v>
      </c>
      <c r="E257" s="1">
        <v>65.0</v>
      </c>
      <c r="F257" s="1">
        <v>65.0</v>
      </c>
      <c r="G257" s="5">
        <f t="shared" si="35"/>
        <v>63765000</v>
      </c>
      <c r="H257" s="5">
        <f t="shared" si="34"/>
        <v>11602130.8</v>
      </c>
    </row>
    <row r="258">
      <c r="A258" s="1" t="s">
        <v>369</v>
      </c>
      <c r="B258" s="5">
        <f>Sheet2!I215</f>
        <v>14525.84</v>
      </c>
      <c r="C258" s="1">
        <v>13000.0</v>
      </c>
      <c r="D258" s="6">
        <f t="shared" si="33"/>
        <v>1.117372308</v>
      </c>
      <c r="E258" s="1">
        <v>900.0</v>
      </c>
      <c r="F258" s="1">
        <v>900.0</v>
      </c>
      <c r="G258" s="5">
        <f t="shared" si="35"/>
        <v>11700000</v>
      </c>
      <c r="H258" s="5">
        <f t="shared" si="34"/>
        <v>1373256</v>
      </c>
    </row>
    <row r="259">
      <c r="A259" s="1" t="s">
        <v>370</v>
      </c>
      <c r="B259" s="5">
        <f>Sheet2!I263</f>
        <v>26524.86</v>
      </c>
      <c r="C259" s="1">
        <v>24331.0</v>
      </c>
      <c r="D259" s="6">
        <f t="shared" si="33"/>
        <v>1.090167276</v>
      </c>
      <c r="E259" s="1">
        <v>1800.0</v>
      </c>
      <c r="F259" s="1">
        <v>1800.0</v>
      </c>
      <c r="G259" s="5">
        <f t="shared" si="35"/>
        <v>43795800</v>
      </c>
      <c r="H259" s="5">
        <f t="shared" si="34"/>
        <v>3948948</v>
      </c>
    </row>
    <row r="260">
      <c r="A260" s="1" t="s">
        <v>328</v>
      </c>
      <c r="B260" s="5">
        <f>Sheet2!I119</f>
        <v>69896.14</v>
      </c>
      <c r="C260" s="1">
        <v>87000.0</v>
      </c>
      <c r="D260" s="6">
        <f t="shared" si="33"/>
        <v>0.803403908</v>
      </c>
      <c r="E260" s="1">
        <v>120.0</v>
      </c>
      <c r="F260" s="1">
        <v>120.0</v>
      </c>
      <c r="G260" s="5">
        <f t="shared" si="35"/>
        <v>10440000</v>
      </c>
      <c r="H260" s="5">
        <f t="shared" si="34"/>
        <v>-2052463.2</v>
      </c>
    </row>
    <row r="261">
      <c r="A261" s="1" t="s">
        <v>371</v>
      </c>
      <c r="B261" s="5">
        <f>Sheet2!I164</f>
        <v>25044.13</v>
      </c>
      <c r="C261" s="1">
        <v>25000.0</v>
      </c>
      <c r="D261" s="6">
        <f t="shared" si="33"/>
        <v>1.0017652</v>
      </c>
      <c r="E261" s="1">
        <v>1000.0</v>
      </c>
      <c r="F261" s="1">
        <v>1000.0</v>
      </c>
      <c r="H261" s="5">
        <f t="shared" si="34"/>
        <v>44130</v>
      </c>
    </row>
    <row r="262">
      <c r="A262" s="1" t="s">
        <v>361</v>
      </c>
      <c r="B262" s="5">
        <f>Sheet2!I132</f>
        <v>23370.49</v>
      </c>
      <c r="C262" s="1">
        <v>23521.0</v>
      </c>
      <c r="D262" s="6">
        <f t="shared" si="33"/>
        <v>0.9936010374</v>
      </c>
      <c r="E262" s="1">
        <v>2000.0</v>
      </c>
      <c r="F262" s="1">
        <v>2000.0</v>
      </c>
      <c r="G262" s="5">
        <f>C262*F262</f>
        <v>47042000</v>
      </c>
      <c r="H262" s="5">
        <f t="shared" si="34"/>
        <v>-301020</v>
      </c>
    </row>
    <row r="263" ht="13.5" customHeight="1"/>
    <row r="264">
      <c r="A264" s="1" t="s">
        <v>237</v>
      </c>
      <c r="B264" s="5">
        <f>Sheet2!I77</f>
        <v>93042.1</v>
      </c>
      <c r="C264" s="4">
        <f t="shared" ref="C264:C268" si="36">I264*100</f>
        <v>76800</v>
      </c>
      <c r="D264" s="6">
        <f t="shared" ref="D264:D276" si="37">B264/C264</f>
        <v>1.211485677</v>
      </c>
      <c r="E264" s="4">
        <f>40000/100</f>
        <v>400</v>
      </c>
      <c r="F264" s="1">
        <v>400.0</v>
      </c>
      <c r="G264" s="5">
        <f t="shared" ref="G264:G276" si="38">C264*F264</f>
        <v>30720000</v>
      </c>
      <c r="H264" s="5">
        <f t="shared" ref="H264:H276" si="39">(B264-C264)*F264</f>
        <v>6496840</v>
      </c>
      <c r="I264" s="11">
        <v>768.0</v>
      </c>
    </row>
    <row r="265">
      <c r="A265" s="1" t="s">
        <v>239</v>
      </c>
      <c r="B265" s="5">
        <f>Sheet2!I78</f>
        <v>115451.38</v>
      </c>
      <c r="C265" s="4">
        <f t="shared" si="36"/>
        <v>105542</v>
      </c>
      <c r="D265" s="6">
        <f t="shared" si="37"/>
        <v>1.093890394</v>
      </c>
      <c r="E265" s="4">
        <f>50000/100</f>
        <v>500</v>
      </c>
      <c r="F265" s="1">
        <v>500.0</v>
      </c>
      <c r="G265" s="5">
        <f t="shared" si="38"/>
        <v>52771000</v>
      </c>
      <c r="H265" s="5">
        <f t="shared" si="39"/>
        <v>4954690</v>
      </c>
      <c r="I265" s="11">
        <v>1055.42</v>
      </c>
    </row>
    <row r="266">
      <c r="A266" s="1" t="s">
        <v>241</v>
      </c>
      <c r="B266" s="5">
        <f>Sheet2!I79</f>
        <v>678323.94</v>
      </c>
      <c r="C266" s="4">
        <f t="shared" si="36"/>
        <v>450700</v>
      </c>
      <c r="D266" s="6">
        <f t="shared" si="37"/>
        <v>1.505045352</v>
      </c>
      <c r="E266" s="4">
        <f>12000/100</f>
        <v>120</v>
      </c>
      <c r="F266" s="1">
        <v>120.0</v>
      </c>
      <c r="G266" s="5">
        <f t="shared" si="38"/>
        <v>54084000</v>
      </c>
      <c r="H266" s="5">
        <f t="shared" si="39"/>
        <v>27314872.8</v>
      </c>
      <c r="I266" s="11">
        <v>4507.0</v>
      </c>
    </row>
    <row r="267">
      <c r="A267" s="1" t="s">
        <v>312</v>
      </c>
      <c r="B267" s="5">
        <f>Sheet2!I113</f>
        <v>379516.91</v>
      </c>
      <c r="C267" s="4">
        <f t="shared" si="36"/>
        <v>309100</v>
      </c>
      <c r="D267" s="6">
        <f t="shared" si="37"/>
        <v>1.227812714</v>
      </c>
      <c r="E267" s="4">
        <f>50000/100</f>
        <v>500</v>
      </c>
      <c r="F267" s="1">
        <v>500.0</v>
      </c>
      <c r="G267" s="5">
        <f t="shared" si="38"/>
        <v>154550000</v>
      </c>
      <c r="H267" s="5">
        <f t="shared" si="39"/>
        <v>35208455</v>
      </c>
      <c r="I267" s="11">
        <v>3091.0</v>
      </c>
    </row>
    <row r="268">
      <c r="A268" s="1" t="s">
        <v>315</v>
      </c>
      <c r="B268" s="5">
        <f>Sheet2!I114</f>
        <v>2781192.55</v>
      </c>
      <c r="C268" s="4">
        <f t="shared" si="36"/>
        <v>2770000</v>
      </c>
      <c r="D268" s="6">
        <f t="shared" si="37"/>
        <v>1.004040632</v>
      </c>
      <c r="E268" s="1">
        <v>9000.0</v>
      </c>
      <c r="F268" s="1">
        <v>9000.0</v>
      </c>
      <c r="G268" s="5">
        <f t="shared" si="38"/>
        <v>24930000000</v>
      </c>
      <c r="H268" s="5">
        <f t="shared" si="39"/>
        <v>100732950</v>
      </c>
      <c r="I268" s="11">
        <v>27700.0</v>
      </c>
    </row>
    <row r="269">
      <c r="A269" s="1" t="s">
        <v>272</v>
      </c>
      <c r="B269" s="5">
        <f>Sheet2!I172</f>
        <v>487787.06</v>
      </c>
      <c r="C269" s="4">
        <f>100*3774.01</f>
        <v>377401</v>
      </c>
      <c r="D269" s="6">
        <f t="shared" si="37"/>
        <v>1.29249011</v>
      </c>
      <c r="E269" s="4">
        <f>35000/100</f>
        <v>350</v>
      </c>
      <c r="F269" s="1">
        <v>350.0</v>
      </c>
      <c r="G269" s="5">
        <f t="shared" si="38"/>
        <v>132090350</v>
      </c>
      <c r="H269" s="5">
        <f t="shared" si="39"/>
        <v>38635121</v>
      </c>
      <c r="I269" s="11">
        <v>3785.0</v>
      </c>
    </row>
    <row r="270">
      <c r="A270" s="1" t="s">
        <v>372</v>
      </c>
      <c r="B270" s="5">
        <f>Sheet2!I173</f>
        <v>1900763.14</v>
      </c>
      <c r="C270" s="4">
        <f t="shared" ref="C270:C274" si="40">I270*100</f>
        <v>1538300</v>
      </c>
      <c r="D270" s="6">
        <f t="shared" si="37"/>
        <v>1.235625782</v>
      </c>
      <c r="E270" s="4">
        <f>8000/100</f>
        <v>80</v>
      </c>
      <c r="F270" s="1">
        <v>80.0</v>
      </c>
      <c r="G270" s="5">
        <f t="shared" si="38"/>
        <v>123064000</v>
      </c>
      <c r="H270" s="5">
        <f t="shared" si="39"/>
        <v>28997051.2</v>
      </c>
      <c r="I270" s="11">
        <v>15383.0</v>
      </c>
    </row>
    <row r="271">
      <c r="A271" s="1" t="s">
        <v>373</v>
      </c>
      <c r="B271" s="5">
        <f>Sheet2!I208</f>
        <v>848256.66</v>
      </c>
      <c r="C271" s="4">
        <f t="shared" si="40"/>
        <v>563300</v>
      </c>
      <c r="D271" s="6">
        <f t="shared" si="37"/>
        <v>1.505870158</v>
      </c>
      <c r="E271" s="4">
        <f>9000/100</f>
        <v>90</v>
      </c>
      <c r="F271" s="1">
        <v>90.0</v>
      </c>
      <c r="G271" s="5">
        <f t="shared" si="38"/>
        <v>50697000</v>
      </c>
      <c r="H271" s="5">
        <f t="shared" si="39"/>
        <v>25646099.4</v>
      </c>
      <c r="I271" s="11">
        <v>5633.0</v>
      </c>
    </row>
    <row r="272">
      <c r="A272" s="1" t="s">
        <v>374</v>
      </c>
      <c r="B272" s="5">
        <f>Sheet2!I220</f>
        <v>2500639.3</v>
      </c>
      <c r="C272" s="4">
        <f t="shared" si="40"/>
        <v>2501000</v>
      </c>
      <c r="D272" s="6">
        <f t="shared" si="37"/>
        <v>0.9998557777</v>
      </c>
      <c r="E272" s="1">
        <v>14000.0</v>
      </c>
      <c r="F272" s="1">
        <v>14000.0</v>
      </c>
      <c r="G272" s="5">
        <f t="shared" si="38"/>
        <v>35014000000</v>
      </c>
      <c r="H272" s="5">
        <f t="shared" si="39"/>
        <v>-5049800</v>
      </c>
      <c r="I272" s="11">
        <v>25010.0</v>
      </c>
    </row>
    <row r="273">
      <c r="A273" s="1" t="s">
        <v>375</v>
      </c>
      <c r="B273" s="5">
        <f>Sheet2!I221</f>
        <v>118751.84</v>
      </c>
      <c r="C273" s="4">
        <f t="shared" si="40"/>
        <v>99600</v>
      </c>
      <c r="D273" s="6">
        <f t="shared" si="37"/>
        <v>1.19228755</v>
      </c>
      <c r="E273" s="1">
        <v>1200.0</v>
      </c>
      <c r="F273" s="1">
        <v>1200.0</v>
      </c>
      <c r="G273" s="5">
        <f t="shared" si="38"/>
        <v>119520000</v>
      </c>
      <c r="H273" s="5">
        <f t="shared" si="39"/>
        <v>22982208</v>
      </c>
      <c r="I273" s="11">
        <v>996.0</v>
      </c>
    </row>
    <row r="274">
      <c r="A274" s="1" t="s">
        <v>376</v>
      </c>
      <c r="B274" s="5">
        <f>Sheet2!I233</f>
        <v>372133.46</v>
      </c>
      <c r="C274" s="4">
        <f t="shared" si="40"/>
        <v>272200</v>
      </c>
      <c r="D274" s="6">
        <f t="shared" si="37"/>
        <v>1.367132476</v>
      </c>
      <c r="E274" s="4">
        <f>50000/100</f>
        <v>500</v>
      </c>
      <c r="F274" s="1">
        <v>500.0</v>
      </c>
      <c r="G274" s="5">
        <f t="shared" si="38"/>
        <v>136100000</v>
      </c>
      <c r="H274" s="5">
        <f t="shared" si="39"/>
        <v>49966730</v>
      </c>
      <c r="I274" s="11">
        <v>2722.0</v>
      </c>
    </row>
    <row r="275">
      <c r="D275" s="6" t="str">
        <f t="shared" si="37"/>
        <v>#DIV/0!</v>
      </c>
      <c r="G275" s="5">
        <f t="shared" si="38"/>
        <v>0</v>
      </c>
      <c r="H275" s="5">
        <f t="shared" si="39"/>
        <v>0</v>
      </c>
    </row>
    <row r="276">
      <c r="A276" s="1" t="s">
        <v>170</v>
      </c>
      <c r="B276" s="5">
        <f>ice!G7</f>
        <v>77657.4</v>
      </c>
      <c r="C276" s="1">
        <v>75000.19</v>
      </c>
      <c r="D276" s="6">
        <f t="shared" si="37"/>
        <v>1.035429377</v>
      </c>
      <c r="E276" s="1">
        <v>90000.0</v>
      </c>
      <c r="F276" s="1">
        <v>90000.0</v>
      </c>
      <c r="G276" s="5">
        <f t="shared" si="38"/>
        <v>6750017100</v>
      </c>
      <c r="H276" s="5">
        <f t="shared" si="39"/>
        <v>239148900</v>
      </c>
    </row>
    <row r="277" ht="13.5" customHeight="1"/>
    <row r="278" ht="13.5" customHeight="1"/>
    <row r="279" ht="13.5" customHeight="1"/>
    <row r="280" ht="13.5" customHeight="1"/>
    <row r="281">
      <c r="B281" s="11">
        <v>2.2</v>
      </c>
    </row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5" ht="13.5" customHeight="1"/>
    <row r="296">
      <c r="A296" s="1" t="s">
        <v>377</v>
      </c>
      <c r="B296" s="5">
        <f>Sheet2!I281</f>
        <v>4752360</v>
      </c>
      <c r="C296" s="4">
        <f>32*150000</f>
        <v>4800000</v>
      </c>
      <c r="D296" s="3" t="s">
        <v>378</v>
      </c>
    </row>
    <row r="297">
      <c r="A297" s="1" t="s">
        <v>379</v>
      </c>
      <c r="B297" s="5">
        <f>Sheet2!I284</f>
        <v>15679080</v>
      </c>
    </row>
    <row r="298">
      <c r="H298" s="5">
        <f t="shared" ref="H298:H354" si="41">(B298-C298)*F298</f>
        <v>0</v>
      </c>
    </row>
    <row r="299">
      <c r="H299" s="5">
        <f t="shared" si="41"/>
        <v>0</v>
      </c>
    </row>
    <row r="300">
      <c r="H300" s="5">
        <f t="shared" si="41"/>
        <v>0</v>
      </c>
    </row>
    <row r="301">
      <c r="H301" s="5">
        <f t="shared" si="41"/>
        <v>0</v>
      </c>
    </row>
    <row r="302">
      <c r="H302" s="5">
        <f t="shared" si="41"/>
        <v>0</v>
      </c>
    </row>
    <row r="303">
      <c r="H303" s="5">
        <f t="shared" si="41"/>
        <v>0</v>
      </c>
    </row>
    <row r="304">
      <c r="H304" s="5">
        <f t="shared" si="41"/>
        <v>0</v>
      </c>
    </row>
    <row r="305">
      <c r="H305" s="5">
        <f t="shared" si="41"/>
        <v>0</v>
      </c>
    </row>
    <row r="306">
      <c r="H306" s="5">
        <f t="shared" si="41"/>
        <v>0</v>
      </c>
    </row>
    <row r="307">
      <c r="H307" s="5">
        <f t="shared" si="41"/>
        <v>0</v>
      </c>
    </row>
    <row r="308">
      <c r="H308" s="5">
        <f t="shared" si="41"/>
        <v>0</v>
      </c>
    </row>
    <row r="309">
      <c r="H309" s="5">
        <f t="shared" si="41"/>
        <v>0</v>
      </c>
    </row>
    <row r="310">
      <c r="H310" s="5">
        <f t="shared" si="41"/>
        <v>0</v>
      </c>
    </row>
    <row r="311">
      <c r="H311" s="5">
        <f t="shared" si="41"/>
        <v>0</v>
      </c>
    </row>
    <row r="312">
      <c r="H312" s="5">
        <f t="shared" si="41"/>
        <v>0</v>
      </c>
    </row>
    <row r="313">
      <c r="H313" s="5">
        <f t="shared" si="41"/>
        <v>0</v>
      </c>
    </row>
    <row r="314">
      <c r="H314" s="5">
        <f t="shared" si="41"/>
        <v>0</v>
      </c>
    </row>
    <row r="315">
      <c r="H315" s="5">
        <f t="shared" si="41"/>
        <v>0</v>
      </c>
    </row>
    <row r="316">
      <c r="H316" s="5">
        <f t="shared" si="41"/>
        <v>0</v>
      </c>
    </row>
    <row r="317">
      <c r="H317" s="5">
        <f t="shared" si="41"/>
        <v>0</v>
      </c>
    </row>
    <row r="318">
      <c r="H318" s="5">
        <f t="shared" si="41"/>
        <v>0</v>
      </c>
    </row>
    <row r="319">
      <c r="H319" s="5">
        <f t="shared" si="41"/>
        <v>0</v>
      </c>
    </row>
    <row r="320">
      <c r="H320" s="5">
        <f t="shared" si="41"/>
        <v>0</v>
      </c>
    </row>
    <row r="321">
      <c r="H321" s="5">
        <f t="shared" si="41"/>
        <v>0</v>
      </c>
    </row>
    <row r="322">
      <c r="H322" s="5">
        <f t="shared" si="41"/>
        <v>0</v>
      </c>
    </row>
    <row r="323">
      <c r="H323" s="5">
        <f t="shared" si="41"/>
        <v>0</v>
      </c>
    </row>
    <row r="324">
      <c r="H324" s="5">
        <f t="shared" si="41"/>
        <v>0</v>
      </c>
    </row>
    <row r="325">
      <c r="H325" s="5">
        <f t="shared" si="41"/>
        <v>0</v>
      </c>
    </row>
    <row r="326">
      <c r="H326" s="5">
        <f t="shared" si="41"/>
        <v>0</v>
      </c>
    </row>
    <row r="327">
      <c r="H327" s="5">
        <f t="shared" si="41"/>
        <v>0</v>
      </c>
    </row>
    <row r="328">
      <c r="H328" s="5">
        <f t="shared" si="41"/>
        <v>0</v>
      </c>
    </row>
    <row r="329">
      <c r="H329" s="5">
        <f t="shared" si="41"/>
        <v>0</v>
      </c>
    </row>
    <row r="330">
      <c r="H330" s="5">
        <f t="shared" si="41"/>
        <v>0</v>
      </c>
    </row>
    <row r="331">
      <c r="H331" s="5">
        <f t="shared" si="41"/>
        <v>0</v>
      </c>
    </row>
    <row r="332">
      <c r="H332" s="5">
        <f t="shared" si="41"/>
        <v>0</v>
      </c>
    </row>
    <row r="333">
      <c r="H333" s="5">
        <f t="shared" si="41"/>
        <v>0</v>
      </c>
    </row>
    <row r="334">
      <c r="H334" s="5">
        <f t="shared" si="41"/>
        <v>0</v>
      </c>
    </row>
    <row r="335">
      <c r="H335" s="5">
        <f t="shared" si="41"/>
        <v>0</v>
      </c>
    </row>
    <row r="336">
      <c r="H336" s="5">
        <f t="shared" si="41"/>
        <v>0</v>
      </c>
    </row>
    <row r="337">
      <c r="H337" s="5">
        <f t="shared" si="41"/>
        <v>0</v>
      </c>
    </row>
    <row r="338">
      <c r="H338" s="5">
        <f t="shared" si="41"/>
        <v>0</v>
      </c>
    </row>
    <row r="339">
      <c r="H339" s="5">
        <f t="shared" si="41"/>
        <v>0</v>
      </c>
    </row>
    <row r="340">
      <c r="H340" s="5">
        <f t="shared" si="41"/>
        <v>0</v>
      </c>
    </row>
    <row r="341">
      <c r="H341" s="5">
        <f t="shared" si="41"/>
        <v>0</v>
      </c>
    </row>
    <row r="342">
      <c r="H342" s="5">
        <f t="shared" si="41"/>
        <v>0</v>
      </c>
    </row>
    <row r="343">
      <c r="H343" s="5">
        <f t="shared" si="41"/>
        <v>0</v>
      </c>
    </row>
    <row r="344">
      <c r="H344" s="5">
        <f t="shared" si="41"/>
        <v>0</v>
      </c>
    </row>
    <row r="345">
      <c r="H345" s="5">
        <f t="shared" si="41"/>
        <v>0</v>
      </c>
    </row>
    <row r="346">
      <c r="H346" s="5">
        <f t="shared" si="41"/>
        <v>0</v>
      </c>
    </row>
    <row r="347">
      <c r="H347" s="5">
        <f t="shared" si="41"/>
        <v>0</v>
      </c>
    </row>
    <row r="348">
      <c r="H348" s="5">
        <f t="shared" si="41"/>
        <v>0</v>
      </c>
    </row>
    <row r="349">
      <c r="H349" s="5">
        <f t="shared" si="41"/>
        <v>0</v>
      </c>
    </row>
    <row r="350">
      <c r="H350" s="5">
        <f t="shared" si="41"/>
        <v>0</v>
      </c>
    </row>
    <row r="351">
      <c r="H351" s="5">
        <f t="shared" si="41"/>
        <v>0</v>
      </c>
    </row>
    <row r="352">
      <c r="H352" s="5">
        <f t="shared" si="41"/>
        <v>0</v>
      </c>
    </row>
    <row r="353">
      <c r="H353" s="5">
        <f t="shared" si="41"/>
        <v>0</v>
      </c>
    </row>
    <row r="354">
      <c r="H354" s="5">
        <f t="shared" si="41"/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6.14"/>
    <col customWidth="1" min="2" max="2" width="9.71"/>
    <col customWidth="1" min="3" max="3" width="12.71"/>
    <col customWidth="1" min="4" max="4" width="9.57"/>
    <col customWidth="1" min="5" max="5" width="7.43"/>
    <col customWidth="1" min="6" max="6" width="9.43"/>
    <col customWidth="1" min="7" max="7" width="9.29"/>
    <col customWidth="1" min="8" max="8" width="10.29"/>
    <col customWidth="1" min="9" max="9" width="10.43"/>
    <col customWidth="1" min="10" max="10" width="9.43"/>
    <col customWidth="1" min="11" max="11" width="11.86"/>
    <col customWidth="1" min="12" max="17" width="12.29"/>
  </cols>
  <sheetData>
    <row r="1">
      <c r="B1" s="1" t="s">
        <v>2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N1" s="1">
        <v>1.027</v>
      </c>
      <c r="O1" s="1">
        <v>1.027</v>
      </c>
    </row>
    <row r="2">
      <c r="B2" s="4">
        <f>Sheet1!B243</f>
        <v>2.78</v>
      </c>
      <c r="C2" s="4">
        <f>Sheet1!B244</f>
        <v>4.72</v>
      </c>
      <c r="D2" s="4">
        <f>Sheet1!B245</f>
        <v>29.89</v>
      </c>
      <c r="E2" s="4">
        <f>Sheet1!B246</f>
        <v>73.28</v>
      </c>
      <c r="F2" s="4">
        <f>Sheet1!B247</f>
        <v>556.91</v>
      </c>
      <c r="G2" s="4">
        <f>Sheet1!B248</f>
        <v>1039</v>
      </c>
      <c r="H2" s="4">
        <f>Sheet1!B249</f>
        <v>3028.94</v>
      </c>
      <c r="N2" s="1">
        <v>1.027</v>
      </c>
      <c r="O2" s="1">
        <v>1.027</v>
      </c>
    </row>
    <row r="3" ht="13.5" customHeight="1"/>
    <row r="4">
      <c r="A4" s="1" t="s">
        <v>46</v>
      </c>
      <c r="B4" s="1">
        <v>49.0</v>
      </c>
      <c r="C4" s="1">
        <v>126.0</v>
      </c>
      <c r="D4" s="1">
        <v>395.0</v>
      </c>
      <c r="E4" s="1">
        <v>148.0</v>
      </c>
      <c r="F4" s="1">
        <v>8.0</v>
      </c>
      <c r="H4" s="1">
        <v>1.0</v>
      </c>
      <c r="I4" s="8">
        <f>(B4*B2)+(C4*C2)+(D4*D2)+(E4*E2)+(F4*F2)+(G4*G2)+(H4*H2)</f>
        <v>30867.15</v>
      </c>
      <c r="K4" s="8">
        <f t="shared" ref="K4:K158" si="1">(B4+C4+D4+E4+F4+G4+H4)*0.01</f>
        <v>7.27</v>
      </c>
      <c r="N4" s="1">
        <v>1.027</v>
      </c>
      <c r="O4" s="1">
        <v>1.027</v>
      </c>
    </row>
    <row r="5">
      <c r="A5" s="1" t="s">
        <v>50</v>
      </c>
      <c r="B5" s="1">
        <v>630.0</v>
      </c>
      <c r="C5" s="1">
        <v>557.0</v>
      </c>
      <c r="D5" s="1">
        <v>1.0</v>
      </c>
      <c r="F5" s="1">
        <v>1.0</v>
      </c>
      <c r="I5" s="8">
        <f>(B5*B2)+(C5*C2)+(D5*D2)+(E5*E2)+(F5*F2)+(G5*G2)+(H5*H2)</f>
        <v>4967.24</v>
      </c>
      <c r="K5" s="8">
        <f t="shared" si="1"/>
        <v>11.89</v>
      </c>
      <c r="M5" s="5">
        <f t="shared" ref="M5:M12" si="2">(B5*N5)</f>
        <v>647.01</v>
      </c>
      <c r="N5" s="1">
        <v>1.027</v>
      </c>
      <c r="O5" s="1">
        <v>1.027</v>
      </c>
      <c r="P5" s="1">
        <v>630.0</v>
      </c>
      <c r="Q5" s="4">
        <f t="shared" ref="Q5:Q12" si="3">M5/P5</f>
        <v>1.027</v>
      </c>
    </row>
    <row r="6">
      <c r="A6" s="1" t="s">
        <v>52</v>
      </c>
      <c r="B6" s="1">
        <v>3561.57</v>
      </c>
      <c r="C6" s="1">
        <v>1913.48</v>
      </c>
      <c r="D6" s="1">
        <v>204.51</v>
      </c>
      <c r="E6" s="1">
        <v>12.0</v>
      </c>
      <c r="F6" s="1">
        <v>2.0</v>
      </c>
      <c r="I6" s="8">
        <f>(B6*B2)+(C6*C2)+(D6*D2)+(E6*E2)+(F6*F2)+(G6*G2)+(H6*H2)</f>
        <v>27038.7741</v>
      </c>
      <c r="J6" s="1">
        <v>10.0</v>
      </c>
      <c r="K6" s="8">
        <f t="shared" si="1"/>
        <v>56.9356</v>
      </c>
      <c r="L6" s="4">
        <f t="shared" ref="L6:L13" si="4">B6/C6</f>
        <v>1.861305057</v>
      </c>
      <c r="M6" s="5">
        <f t="shared" si="2"/>
        <v>3657.73239</v>
      </c>
      <c r="N6" s="1">
        <v>1.027</v>
      </c>
      <c r="O6" s="1">
        <v>1.027</v>
      </c>
      <c r="P6" s="1">
        <v>3527.0</v>
      </c>
      <c r="Q6" s="4">
        <f t="shared" si="3"/>
        <v>1.037066172</v>
      </c>
    </row>
    <row r="7">
      <c r="A7" s="1" t="s">
        <v>55</v>
      </c>
      <c r="B7" s="1">
        <v>3428.0</v>
      </c>
      <c r="C7" s="1">
        <v>3122.0</v>
      </c>
      <c r="D7" s="1">
        <v>3.0</v>
      </c>
      <c r="E7" s="1">
        <v>2.0</v>
      </c>
      <c r="I7" s="8">
        <f>(B7*B2)+(C7*C2)+(D7*D2)+(E7*E2)+(F7*F2)+(G7*G2)+(H7*H2)</f>
        <v>24501.91</v>
      </c>
      <c r="J7" s="1">
        <v>25.0</v>
      </c>
      <c r="K7" s="8">
        <f t="shared" si="1"/>
        <v>65.55</v>
      </c>
      <c r="L7" s="4">
        <f t="shared" si="4"/>
        <v>1.098014094</v>
      </c>
      <c r="M7" s="5">
        <f t="shared" si="2"/>
        <v>3520.556</v>
      </c>
      <c r="N7" s="1">
        <v>1.027</v>
      </c>
      <c r="O7" s="1">
        <v>1.027</v>
      </c>
      <c r="P7" s="1">
        <v>3394.0</v>
      </c>
      <c r="Q7" s="4">
        <f t="shared" si="3"/>
        <v>1.037288156</v>
      </c>
    </row>
    <row r="8">
      <c r="A8" s="1" t="s">
        <v>47</v>
      </c>
      <c r="B8" s="1">
        <v>15593.11</v>
      </c>
      <c r="C8" s="1">
        <v>13206.76</v>
      </c>
      <c r="D8" s="1">
        <v>60.85</v>
      </c>
      <c r="E8" s="1">
        <v>1.0</v>
      </c>
      <c r="F8" s="1">
        <v>1.0</v>
      </c>
      <c r="G8" s="1">
        <v>1.0</v>
      </c>
      <c r="H8" s="1">
        <v>2.0</v>
      </c>
      <c r="I8" s="8">
        <f>(B8*B2)+(C8*C2)+(D8*D2)+(E8*E2)+(F8*F2)+(G8*G2)+(H8*H2)</f>
        <v>115230.6295</v>
      </c>
      <c r="J8" s="1">
        <v>25.0</v>
      </c>
      <c r="K8" s="8">
        <f t="shared" si="1"/>
        <v>288.6572</v>
      </c>
      <c r="L8" s="4">
        <f t="shared" si="4"/>
        <v>1.180691555</v>
      </c>
      <c r="M8" s="5">
        <f t="shared" si="2"/>
        <v>16014.12397</v>
      </c>
      <c r="N8" s="1">
        <v>1.027</v>
      </c>
      <c r="O8" s="1">
        <v>1.027</v>
      </c>
      <c r="P8" s="1">
        <v>15442.0</v>
      </c>
      <c r="Q8" s="4">
        <f t="shared" si="3"/>
        <v>1.037049862</v>
      </c>
    </row>
    <row r="9">
      <c r="A9" s="1" t="s">
        <v>74</v>
      </c>
      <c r="B9" s="1">
        <v>1762.0</v>
      </c>
      <c r="C9" s="1">
        <v>85.0</v>
      </c>
      <c r="D9" s="1">
        <v>157.0</v>
      </c>
      <c r="F9" s="1">
        <v>1.0</v>
      </c>
      <c r="I9" s="8">
        <f>(B9*B2)+(C9*C2)+(D9*D2)+(E9*E2)+(F9*F2)+(G9*G2)+(H9*H2)</f>
        <v>10549.2</v>
      </c>
      <c r="K9" s="8">
        <f t="shared" si="1"/>
        <v>20.05</v>
      </c>
      <c r="L9" s="4">
        <f t="shared" si="4"/>
        <v>20.72941176</v>
      </c>
      <c r="M9" s="5">
        <f t="shared" si="2"/>
        <v>1809.574</v>
      </c>
      <c r="N9" s="1">
        <v>1.027</v>
      </c>
      <c r="O9" s="1">
        <v>1.027</v>
      </c>
      <c r="P9" s="1">
        <v>1762.0</v>
      </c>
      <c r="Q9" s="4">
        <f t="shared" si="3"/>
        <v>1.027</v>
      </c>
    </row>
    <row r="10">
      <c r="A10" s="1" t="s">
        <v>77</v>
      </c>
      <c r="B10" s="1">
        <v>3009.0</v>
      </c>
      <c r="C10" s="1">
        <v>2462.0</v>
      </c>
      <c r="D10" s="1">
        <v>161.0</v>
      </c>
      <c r="I10" s="8">
        <f>(B10*B2)+(C10*C2)+(D10*D2)+(E10*E2)+(F10*F2)+(G10*G2)+(H10*H2)</f>
        <v>24797.95</v>
      </c>
      <c r="K10" s="8">
        <f t="shared" si="1"/>
        <v>56.32</v>
      </c>
      <c r="L10" s="4">
        <f t="shared" si="4"/>
        <v>1.222177092</v>
      </c>
      <c r="M10" s="5">
        <f t="shared" si="2"/>
        <v>3090.243</v>
      </c>
      <c r="N10" s="1">
        <v>1.027</v>
      </c>
      <c r="O10" s="1">
        <v>1.027</v>
      </c>
      <c r="P10" s="1">
        <v>3008.0</v>
      </c>
      <c r="Q10" s="4">
        <f t="shared" si="3"/>
        <v>1.027341423</v>
      </c>
    </row>
    <row r="11">
      <c r="A11" s="1" t="s">
        <v>79</v>
      </c>
      <c r="B11" s="1">
        <v>668.0</v>
      </c>
      <c r="C11" s="1">
        <v>195.0</v>
      </c>
      <c r="D11" s="1">
        <v>269.0</v>
      </c>
      <c r="E11" s="1">
        <v>38.0</v>
      </c>
      <c r="F11" s="1">
        <v>2.0</v>
      </c>
      <c r="G11" s="1">
        <v>1.0</v>
      </c>
      <c r="I11" s="8">
        <f>(B11*B2)+(C11*C2)+(D11*D2)+(E11*E2)+(F11*F2)+(G11*G2)+(H11*H2)</f>
        <v>15755.31</v>
      </c>
      <c r="K11" s="8">
        <f t="shared" si="1"/>
        <v>11.73</v>
      </c>
      <c r="L11" s="4">
        <f t="shared" si="4"/>
        <v>3.425641026</v>
      </c>
      <c r="M11" s="5">
        <f t="shared" si="2"/>
        <v>686.036</v>
      </c>
      <c r="N11" s="1">
        <v>1.027</v>
      </c>
      <c r="O11" s="1">
        <v>1.027</v>
      </c>
      <c r="P11" s="1">
        <v>668.0</v>
      </c>
      <c r="Q11" s="4">
        <f t="shared" si="3"/>
        <v>1.027</v>
      </c>
    </row>
    <row r="12">
      <c r="A12" s="1" t="s">
        <v>83</v>
      </c>
      <c r="B12" s="1">
        <v>668.0</v>
      </c>
      <c r="C12" s="1">
        <v>195.0</v>
      </c>
      <c r="D12" s="1">
        <v>269.0</v>
      </c>
      <c r="E12" s="1">
        <v>38.0</v>
      </c>
      <c r="F12" s="1">
        <v>2.0</v>
      </c>
      <c r="G12" s="1">
        <v>1.0</v>
      </c>
      <c r="I12" s="8">
        <f>(B12*B2)+(C12*C2)+(D12*D2)+(E12*E2)+(F12*F2)+(G12*G2)+(H12*H2)</f>
        <v>15755.31</v>
      </c>
      <c r="K12" s="8">
        <f t="shared" si="1"/>
        <v>11.73</v>
      </c>
      <c r="L12" s="4">
        <f t="shared" si="4"/>
        <v>3.425641026</v>
      </c>
      <c r="M12" s="5">
        <f t="shared" si="2"/>
        <v>686.036</v>
      </c>
      <c r="N12" s="1">
        <v>1.027</v>
      </c>
      <c r="O12" s="1">
        <v>1.027</v>
      </c>
      <c r="P12" s="1">
        <v>668.0</v>
      </c>
      <c r="Q12" s="4">
        <f t="shared" si="3"/>
        <v>1.027</v>
      </c>
    </row>
    <row r="13">
      <c r="A13" s="1" t="s">
        <v>54</v>
      </c>
      <c r="B13" s="1">
        <v>1166.0</v>
      </c>
      <c r="C13" s="1">
        <v>421.0</v>
      </c>
      <c r="D13" s="1">
        <v>92.0</v>
      </c>
      <c r="E13" s="1">
        <v>2.0</v>
      </c>
      <c r="I13" s="8">
        <f>(B13*B2)+(C13*C2)+(D13*D2)+(E13*E2)+(F13*F2)+(G13*G2)+(H13*H2)</f>
        <v>8125.04</v>
      </c>
      <c r="K13" s="8">
        <f t="shared" si="1"/>
        <v>16.81</v>
      </c>
      <c r="L13" s="4">
        <f t="shared" si="4"/>
        <v>2.7695962</v>
      </c>
    </row>
    <row r="14">
      <c r="A14" s="1" t="s">
        <v>73</v>
      </c>
      <c r="B14" s="1">
        <v>1225.0</v>
      </c>
      <c r="C14" s="1">
        <v>66.0</v>
      </c>
      <c r="D14" s="1">
        <v>77.0</v>
      </c>
      <c r="G14" s="1">
        <v>1.0</v>
      </c>
      <c r="I14" s="8">
        <f>(B14*B2)+(C14*C2)+(D14*D2)+(E14*E2)+(F14*F2)+(G14*G2)+(H14*H2)</f>
        <v>7057.55</v>
      </c>
      <c r="K14" s="8">
        <f t="shared" si="1"/>
        <v>13.69</v>
      </c>
    </row>
    <row r="15">
      <c r="A15" s="1" t="s">
        <v>75</v>
      </c>
      <c r="B15" s="1">
        <v>885.0</v>
      </c>
      <c r="C15" s="1">
        <v>267.0</v>
      </c>
      <c r="G15" s="1">
        <v>1.0</v>
      </c>
      <c r="I15" s="8">
        <f>(B15*B2)+(C15*C2)+(D15*D2)+(E15*E2)+(F15*F2)+(G15*G2)+(H15*H2)</f>
        <v>4759.54</v>
      </c>
      <c r="K15" s="8">
        <f t="shared" si="1"/>
        <v>11.53</v>
      </c>
      <c r="L15" s="4">
        <f t="shared" ref="L15:L26" si="5">B15/C15</f>
        <v>3.314606742</v>
      </c>
    </row>
    <row r="16">
      <c r="A16" s="1" t="s">
        <v>76</v>
      </c>
      <c r="B16" s="1">
        <v>2427.0</v>
      </c>
      <c r="C16" s="1">
        <v>128.0</v>
      </c>
      <c r="D16" s="1">
        <v>148.0</v>
      </c>
      <c r="G16" s="1">
        <v>2.0</v>
      </c>
      <c r="I16" s="8">
        <f>(B16*B2)+(C16*C2)+(D16*D2)+(E16*E2)+(F16*F2)+(G16*G2)+(H16*H2)</f>
        <v>13852.94</v>
      </c>
      <c r="K16" s="8">
        <f t="shared" si="1"/>
        <v>27.05</v>
      </c>
      <c r="L16" s="4">
        <f t="shared" si="5"/>
        <v>18.9609375</v>
      </c>
      <c r="M16" s="5">
        <f>(B16*N16)</f>
        <v>2492.529</v>
      </c>
      <c r="N16" s="1">
        <v>1.027</v>
      </c>
      <c r="O16" s="1">
        <v>1.027</v>
      </c>
      <c r="P16" s="1">
        <v>2427.0</v>
      </c>
      <c r="Q16" s="4">
        <f>M16/P16</f>
        <v>1.027</v>
      </c>
    </row>
    <row r="17">
      <c r="A17" s="1" t="s">
        <v>84</v>
      </c>
      <c r="B17" s="1">
        <v>1482.0</v>
      </c>
      <c r="C17" s="1">
        <v>128.0</v>
      </c>
      <c r="D17" s="1">
        <v>74.0</v>
      </c>
      <c r="E17" s="1">
        <v>20.0</v>
      </c>
      <c r="I17" s="8">
        <f>(B17*B2)+(C17*C2)+(D17*D2)+(E17*E2)+(F17*F2)+(G17*G2)+(H17*H2)</f>
        <v>8401.58</v>
      </c>
      <c r="K17" s="8">
        <f t="shared" si="1"/>
        <v>17.04</v>
      </c>
      <c r="L17" s="4">
        <f t="shared" si="5"/>
        <v>11.578125</v>
      </c>
    </row>
    <row r="18">
      <c r="A18" s="1" t="s">
        <v>85</v>
      </c>
      <c r="B18" s="1">
        <v>4091.0</v>
      </c>
      <c r="C18" s="1">
        <v>1371.0</v>
      </c>
      <c r="D18" s="1">
        <v>1010.0</v>
      </c>
      <c r="E18" s="1">
        <v>55.0</v>
      </c>
      <c r="F18" s="1">
        <v>43.0</v>
      </c>
      <c r="G18" s="1">
        <v>8.0</v>
      </c>
      <c r="I18" s="8">
        <f>(B18*B2)+(C18*C2)+(D18*D2)+(E18*E2)+(F18*F2)+(G18*G2)+(H18*H2)</f>
        <v>84322.53</v>
      </c>
      <c r="J18" s="1">
        <v>10.0</v>
      </c>
      <c r="K18" s="8">
        <f t="shared" si="1"/>
        <v>65.78</v>
      </c>
      <c r="L18" s="4">
        <f t="shared" si="5"/>
        <v>2.983953319</v>
      </c>
      <c r="M18" s="5">
        <f t="shared" ref="M18:M20" si="6">(B18*N18)</f>
        <v>4201.457</v>
      </c>
      <c r="N18" s="1">
        <v>1.027</v>
      </c>
      <c r="O18" s="1">
        <v>1.027</v>
      </c>
      <c r="P18" s="1">
        <v>4091.0</v>
      </c>
      <c r="Q18" s="4">
        <f t="shared" ref="Q18:Q20" si="7">M18/P18</f>
        <v>1.027</v>
      </c>
    </row>
    <row r="19">
      <c r="A19" s="1" t="s">
        <v>100</v>
      </c>
      <c r="B19" s="1">
        <v>4708.86</v>
      </c>
      <c r="C19" s="1">
        <v>2837.26</v>
      </c>
      <c r="D19" s="1">
        <v>756.2</v>
      </c>
      <c r="F19" s="1">
        <v>18.0</v>
      </c>
      <c r="G19" s="1">
        <v>3.0</v>
      </c>
      <c r="H19" s="1">
        <v>1.0</v>
      </c>
      <c r="I19" s="8">
        <f>(B19*B2)+(C19*C2)+(D19*D2)+(E19*E2)+(F19*F2)+(G19*G2)+(H19*H2)</f>
        <v>65255.636</v>
      </c>
      <c r="K19" s="8">
        <f t="shared" si="1"/>
        <v>83.2432</v>
      </c>
      <c r="L19" s="4">
        <f t="shared" si="5"/>
        <v>1.659650508</v>
      </c>
      <c r="M19" s="5">
        <f t="shared" si="6"/>
        <v>4835.99922</v>
      </c>
      <c r="N19" s="1">
        <v>1.027</v>
      </c>
      <c r="O19" s="1">
        <v>1.027</v>
      </c>
      <c r="P19" s="1">
        <v>4664.0</v>
      </c>
      <c r="Q19" s="4">
        <f t="shared" si="7"/>
        <v>1.036878049</v>
      </c>
    </row>
    <row r="20">
      <c r="A20" s="1" t="s">
        <v>88</v>
      </c>
      <c r="B20" s="1">
        <v>4708.86</v>
      </c>
      <c r="C20" s="1">
        <v>2837.26</v>
      </c>
      <c r="D20" s="1">
        <v>756.2</v>
      </c>
      <c r="F20" s="1">
        <v>18.0</v>
      </c>
      <c r="G20" s="1">
        <v>3.0</v>
      </c>
      <c r="H20" s="1">
        <v>1.0</v>
      </c>
      <c r="I20" s="8">
        <f>(B20*B2)+(C20*C2)+(D20*D2)+(E20*E2)+(F20*F2)+(G20*G2)+(H20*H2)</f>
        <v>65255.636</v>
      </c>
      <c r="K20" s="8">
        <f t="shared" si="1"/>
        <v>83.2432</v>
      </c>
      <c r="L20" s="4">
        <f t="shared" si="5"/>
        <v>1.659650508</v>
      </c>
      <c r="M20" s="5">
        <f t="shared" si="6"/>
        <v>4835.99922</v>
      </c>
      <c r="N20" s="1">
        <v>1.027</v>
      </c>
      <c r="O20" s="1">
        <v>1.027</v>
      </c>
      <c r="P20" s="1">
        <v>4664.0</v>
      </c>
      <c r="Q20" s="4">
        <f t="shared" si="7"/>
        <v>1.036878049</v>
      </c>
    </row>
    <row r="21">
      <c r="A21" s="1" t="s">
        <v>87</v>
      </c>
      <c r="B21" s="1">
        <v>4708.86</v>
      </c>
      <c r="C21" s="1">
        <v>2837.26</v>
      </c>
      <c r="D21" s="1">
        <v>756.2</v>
      </c>
      <c r="F21" s="1">
        <v>18.0</v>
      </c>
      <c r="G21" s="1">
        <v>3.0</v>
      </c>
      <c r="H21" s="1">
        <v>1.0</v>
      </c>
      <c r="I21" s="8">
        <f>(B21*B2)+(C21*C2)+(D21*D2)+(E21*E2)+(F21*F2)+(G21*G2)+(H21*H2)</f>
        <v>65255.636</v>
      </c>
      <c r="K21" s="8">
        <f t="shared" si="1"/>
        <v>83.2432</v>
      </c>
      <c r="L21" s="4">
        <f t="shared" si="5"/>
        <v>1.659650508</v>
      </c>
    </row>
    <row r="22">
      <c r="A22" s="1" t="s">
        <v>89</v>
      </c>
      <c r="B22" s="1">
        <v>4708.86</v>
      </c>
      <c r="C22" s="1">
        <v>2837.26</v>
      </c>
      <c r="D22" s="1">
        <v>756.2</v>
      </c>
      <c r="F22" s="1">
        <v>18.0</v>
      </c>
      <c r="G22" s="1">
        <v>3.0</v>
      </c>
      <c r="H22" s="1">
        <v>1.0</v>
      </c>
      <c r="I22" s="8">
        <f>(B22*B2)+(C22*C2)+(D22*D2)+(E22*E2)+(F22*F2)+(G22*G2)+(H22*H2)</f>
        <v>65255.636</v>
      </c>
      <c r="K22" s="8">
        <f t="shared" si="1"/>
        <v>83.2432</v>
      </c>
      <c r="L22" s="4">
        <f t="shared" si="5"/>
        <v>1.659650508</v>
      </c>
      <c r="M22" s="5">
        <f t="shared" ref="M22:M23" si="8">(B22*N22)</f>
        <v>4835.99922</v>
      </c>
      <c r="N22" s="1">
        <v>1.027</v>
      </c>
      <c r="O22" s="1">
        <v>1.027</v>
      </c>
      <c r="P22" s="1">
        <v>4664.0</v>
      </c>
      <c r="Q22" s="4">
        <f t="shared" ref="Q22:Q23" si="9">M22/P22</f>
        <v>1.036878049</v>
      </c>
    </row>
    <row r="23">
      <c r="A23" s="1" t="s">
        <v>90</v>
      </c>
      <c r="B23" s="1">
        <v>3999.0</v>
      </c>
      <c r="C23" s="1">
        <v>1155.0</v>
      </c>
      <c r="D23" s="1">
        <v>1076.0</v>
      </c>
      <c r="H23" s="1">
        <v>1.0</v>
      </c>
      <c r="I23" s="8">
        <f>(B23*B2)+(C23*C2)+(D23*D2)+(E23*E2)+(F23*F2)+(G23*G2)+(H23*H2)</f>
        <v>51759.4</v>
      </c>
      <c r="K23" s="8">
        <f t="shared" si="1"/>
        <v>62.31</v>
      </c>
      <c r="L23" s="4">
        <f t="shared" si="5"/>
        <v>3.462337662</v>
      </c>
      <c r="M23" s="5">
        <f t="shared" si="8"/>
        <v>4106.973</v>
      </c>
      <c r="N23" s="1">
        <v>1.027</v>
      </c>
      <c r="O23" s="1">
        <v>1.027</v>
      </c>
      <c r="P23" s="1">
        <v>3960.0</v>
      </c>
      <c r="Q23" s="4">
        <f t="shared" si="9"/>
        <v>1.037114394</v>
      </c>
    </row>
    <row r="24">
      <c r="A24" s="1" t="s">
        <v>101</v>
      </c>
      <c r="B24" s="1">
        <v>4061.0</v>
      </c>
      <c r="C24" s="1">
        <v>1325.0</v>
      </c>
      <c r="D24" s="1">
        <v>1600.0</v>
      </c>
      <c r="E24" s="1">
        <v>1.0</v>
      </c>
      <c r="F24" s="1">
        <v>8.0</v>
      </c>
      <c r="I24" s="8">
        <f>(B24*B2)+(C24*C2)+(D24*D2)+(E24*E2)+(F24*F2)+(G24*G2)+(H24*H2)</f>
        <v>69896.14</v>
      </c>
      <c r="K24" s="8">
        <f t="shared" si="1"/>
        <v>69.95</v>
      </c>
      <c r="L24" s="4">
        <f t="shared" si="5"/>
        <v>3.06490566</v>
      </c>
    </row>
    <row r="25">
      <c r="A25" s="1" t="s">
        <v>102</v>
      </c>
      <c r="B25" s="1">
        <v>4061.0</v>
      </c>
      <c r="C25" s="1">
        <v>1325.0</v>
      </c>
      <c r="D25" s="1">
        <v>1600.0</v>
      </c>
      <c r="E25" s="1">
        <v>1.0</v>
      </c>
      <c r="F25" s="1">
        <v>8.0</v>
      </c>
      <c r="I25" s="8">
        <f>(B25*B2)+(C25*C2)+(D25*D2)+(E25*E2)+(F25*F2)+(G25*G2)+(H25*H2)</f>
        <v>69896.14</v>
      </c>
      <c r="J25" s="1">
        <v>10.0</v>
      </c>
      <c r="K25" s="8">
        <f t="shared" si="1"/>
        <v>69.95</v>
      </c>
      <c r="L25" s="4">
        <f t="shared" si="5"/>
        <v>3.06490566</v>
      </c>
      <c r="M25" s="5">
        <f>(B25*N25)</f>
        <v>4170.647</v>
      </c>
      <c r="N25" s="1">
        <v>1.027</v>
      </c>
      <c r="O25" s="1">
        <v>1.027</v>
      </c>
      <c r="P25" s="1">
        <v>4061.0</v>
      </c>
      <c r="Q25" s="4">
        <f>M25/P25</f>
        <v>1.027</v>
      </c>
    </row>
    <row r="26">
      <c r="A26" s="1" t="s">
        <v>103</v>
      </c>
      <c r="B26" s="1">
        <v>4061.0</v>
      </c>
      <c r="C26" s="1">
        <v>1325.0</v>
      </c>
      <c r="D26" s="1">
        <v>1600.0</v>
      </c>
      <c r="E26" s="1">
        <v>1.0</v>
      </c>
      <c r="F26" s="1">
        <v>8.0</v>
      </c>
      <c r="I26" s="8">
        <f>(B26*B2)+(C26*C2)+(D26*D2)+(E26*E2)+(F26*F2)+(G26*G2)+(H26*H2)</f>
        <v>69896.14</v>
      </c>
      <c r="K26" s="8">
        <f t="shared" si="1"/>
        <v>69.95</v>
      </c>
      <c r="L26" s="4">
        <f t="shared" si="5"/>
        <v>3.06490566</v>
      </c>
    </row>
    <row r="27">
      <c r="A27" s="1" t="s">
        <v>104</v>
      </c>
      <c r="B27" s="1">
        <v>1432.0</v>
      </c>
      <c r="C27" s="1">
        <v>619.0</v>
      </c>
      <c r="D27" s="1">
        <v>130.0</v>
      </c>
      <c r="I27" s="8">
        <f>(B27*B2)+(C27*C2)+(D27*D2)+(E27*E2)+(F27*F2)+(G27*G2)+(H27*H2)</f>
        <v>10788.34</v>
      </c>
      <c r="K27" s="8">
        <f t="shared" si="1"/>
        <v>21.81</v>
      </c>
    </row>
    <row r="28">
      <c r="A28" s="1" t="s">
        <v>105</v>
      </c>
      <c r="B28" s="1">
        <v>8201.0</v>
      </c>
      <c r="C28" s="1">
        <v>2677.0</v>
      </c>
      <c r="D28" s="1">
        <v>3231.0</v>
      </c>
      <c r="E28" s="1">
        <v>2.0</v>
      </c>
      <c r="F28" s="1">
        <v>16.0</v>
      </c>
      <c r="I28" s="8">
        <f>(B28*B2)+(C28*C2)+(D28*D2)+(E28*E2)+(F28*F2)+(G28*G2)+(H28*H2)</f>
        <v>141065.93</v>
      </c>
      <c r="J28" s="1">
        <v>25.0</v>
      </c>
      <c r="K28" s="8">
        <f t="shared" si="1"/>
        <v>141.27</v>
      </c>
      <c r="L28" s="4">
        <f t="shared" ref="L28:L31" si="10">B28/C28</f>
        <v>3.063503922</v>
      </c>
      <c r="M28" s="5">
        <f t="shared" ref="M28:M31" si="11">(B28*N28)</f>
        <v>8422.427</v>
      </c>
      <c r="N28" s="1">
        <v>1.027</v>
      </c>
      <c r="O28" s="1">
        <v>1.027</v>
      </c>
      <c r="P28" s="1">
        <v>8122.0</v>
      </c>
      <c r="Q28" s="4">
        <f t="shared" ref="Q28:Q31" si="12">M28/P28</f>
        <v>1.036989288</v>
      </c>
    </row>
    <row r="29">
      <c r="A29" s="1" t="s">
        <v>106</v>
      </c>
      <c r="B29" s="1">
        <v>2427.0</v>
      </c>
      <c r="C29" s="1">
        <v>128.0</v>
      </c>
      <c r="D29" s="1">
        <v>148.0</v>
      </c>
      <c r="G29" s="1">
        <v>2.0</v>
      </c>
      <c r="I29" s="8">
        <f>(B29*B2)+(C29*C2)+(D29*D2)+(E29*E2)+(F29*F2)+(G29*G2)+(H29*H2)</f>
        <v>13852.94</v>
      </c>
      <c r="J29" s="1">
        <v>5.0</v>
      </c>
      <c r="K29" s="8">
        <f t="shared" si="1"/>
        <v>27.05</v>
      </c>
      <c r="L29" s="4">
        <f t="shared" si="10"/>
        <v>18.9609375</v>
      </c>
      <c r="M29" s="5">
        <f t="shared" si="11"/>
        <v>2492.529</v>
      </c>
      <c r="N29" s="1">
        <v>1.027</v>
      </c>
      <c r="O29" s="1">
        <v>1.027</v>
      </c>
      <c r="P29" s="1">
        <v>2427.0</v>
      </c>
      <c r="Q29" s="4">
        <f t="shared" si="12"/>
        <v>1.027</v>
      </c>
    </row>
    <row r="30">
      <c r="A30" s="1" t="s">
        <v>122</v>
      </c>
      <c r="B30" s="1">
        <v>69508.0</v>
      </c>
      <c r="C30" s="1">
        <v>17772.0</v>
      </c>
      <c r="D30" s="1">
        <v>5146.0</v>
      </c>
      <c r="E30" s="1">
        <v>1082.0</v>
      </c>
      <c r="F30" s="1">
        <v>308.0</v>
      </c>
      <c r="G30" s="1">
        <v>93.0</v>
      </c>
      <c r="H30" s="1">
        <v>8.0</v>
      </c>
      <c r="I30" s="8">
        <f>(B30*B2)+(C30*C2)+(D30*D2)+(E30*E2)+(F30*F2)+(G30*G2)+(H30*H2)</f>
        <v>802605.78</v>
      </c>
      <c r="K30" s="8">
        <f t="shared" si="1"/>
        <v>939.17</v>
      </c>
      <c r="L30" s="4">
        <f t="shared" si="10"/>
        <v>3.911096106</v>
      </c>
      <c r="M30" s="5">
        <f t="shared" si="11"/>
        <v>71384.716</v>
      </c>
      <c r="N30" s="1">
        <v>1.027</v>
      </c>
      <c r="O30" s="1">
        <v>1.027</v>
      </c>
      <c r="P30" s="1">
        <v>68834.0</v>
      </c>
      <c r="Q30" s="4">
        <f t="shared" si="12"/>
        <v>1.037056048</v>
      </c>
    </row>
    <row r="31">
      <c r="A31" s="1" t="s">
        <v>123</v>
      </c>
      <c r="B31" s="1">
        <v>69508.0</v>
      </c>
      <c r="C31" s="1">
        <v>17772.0</v>
      </c>
      <c r="D31" s="1">
        <v>5146.0</v>
      </c>
      <c r="E31" s="1">
        <v>1082.0</v>
      </c>
      <c r="F31" s="1">
        <v>308.0</v>
      </c>
      <c r="G31" s="1">
        <v>93.0</v>
      </c>
      <c r="H31" s="1">
        <v>8.0</v>
      </c>
      <c r="I31" s="8">
        <f>(B31*B2)+(C31*C2)+(D31*D2)+(E31*E2)+(F31*F2)+(G31*G2)+(H31*H2)</f>
        <v>802605.78</v>
      </c>
      <c r="K31" s="8">
        <f t="shared" si="1"/>
        <v>939.17</v>
      </c>
      <c r="L31" s="4">
        <f t="shared" si="10"/>
        <v>3.911096106</v>
      </c>
      <c r="M31" s="5">
        <f t="shared" si="11"/>
        <v>71384.716</v>
      </c>
      <c r="N31" s="1">
        <v>1.027</v>
      </c>
      <c r="O31" s="1">
        <v>1.027</v>
      </c>
      <c r="P31" s="1">
        <v>68834.0</v>
      </c>
      <c r="Q31" s="4">
        <f t="shared" si="12"/>
        <v>1.037056048</v>
      </c>
    </row>
    <row r="32">
      <c r="A32" s="1" t="s">
        <v>124</v>
      </c>
      <c r="B32" s="1">
        <v>69508.0</v>
      </c>
      <c r="C32" s="1">
        <v>17772.0</v>
      </c>
      <c r="D32" s="1">
        <v>5146.0</v>
      </c>
      <c r="E32" s="1">
        <v>1082.0</v>
      </c>
      <c r="F32" s="1">
        <v>308.0</v>
      </c>
      <c r="G32" s="1">
        <v>93.0</v>
      </c>
      <c r="H32" s="1">
        <v>8.0</v>
      </c>
      <c r="I32" s="8">
        <f>(B32*B2)+(C32*C2)+(D32*D2)+(E32*E2)+(F32*F2)+(G32*G2)+(H32*H2)</f>
        <v>802605.78</v>
      </c>
      <c r="K32" s="8">
        <f t="shared" si="1"/>
        <v>939.17</v>
      </c>
    </row>
    <row r="33">
      <c r="A33" s="1" t="s">
        <v>125</v>
      </c>
      <c r="B33" s="1">
        <v>69508.0</v>
      </c>
      <c r="C33" s="1">
        <v>17772.0</v>
      </c>
      <c r="D33" s="1">
        <v>5146.0</v>
      </c>
      <c r="E33" s="1">
        <v>1082.0</v>
      </c>
      <c r="F33" s="1">
        <v>308.0</v>
      </c>
      <c r="G33" s="1">
        <v>93.0</v>
      </c>
      <c r="H33" s="1">
        <v>8.0</v>
      </c>
      <c r="I33" s="8">
        <f>(B33*B2)+(C33*C2)+(D33*D2)+(E33*E2)+(F33*F2)+(G33*G2)+(H33*H2)</f>
        <v>802605.78</v>
      </c>
      <c r="K33" s="8">
        <f t="shared" si="1"/>
        <v>939.17</v>
      </c>
    </row>
    <row r="34">
      <c r="A34" s="1" t="s">
        <v>151</v>
      </c>
      <c r="B34" s="1">
        <v>9509.5</v>
      </c>
      <c r="C34" s="1">
        <v>6270.17</v>
      </c>
      <c r="D34" s="1">
        <v>2247.69</v>
      </c>
      <c r="E34" s="1">
        <v>1.0</v>
      </c>
      <c r="G34" s="1">
        <v>5.0</v>
      </c>
      <c r="H34" s="1">
        <v>1.0</v>
      </c>
      <c r="I34" s="8">
        <f>(B34*B2)+(C34*C2)+(D34*D2)+(E34*E2)+(F34*F2)+(G34*G2)+(H34*H2)</f>
        <v>131512.2865</v>
      </c>
      <c r="K34" s="8">
        <f t="shared" si="1"/>
        <v>180.3436</v>
      </c>
      <c r="L34" s="4">
        <f t="shared" ref="L34:L46" si="13">B34/C34</f>
        <v>1.516625546</v>
      </c>
      <c r="M34" s="5">
        <f t="shared" ref="M34:M36" si="14">(B34*N34)</f>
        <v>9766.2565</v>
      </c>
      <c r="N34" s="1">
        <v>1.027</v>
      </c>
      <c r="O34" s="1">
        <v>1.027</v>
      </c>
      <c r="P34" s="1">
        <v>9418.0</v>
      </c>
      <c r="Q34" s="4">
        <f t="shared" ref="Q34:Q36" si="15">M34/P34</f>
        <v>1.036977755</v>
      </c>
    </row>
    <row r="35">
      <c r="A35" s="1" t="s">
        <v>127</v>
      </c>
      <c r="B35" s="1">
        <v>9509.5</v>
      </c>
      <c r="C35" s="1">
        <v>6270.17</v>
      </c>
      <c r="D35" s="1">
        <v>2247.69</v>
      </c>
      <c r="E35" s="1">
        <v>1.0</v>
      </c>
      <c r="G35" s="1">
        <v>5.0</v>
      </c>
      <c r="H35" s="1">
        <v>1.0</v>
      </c>
      <c r="I35" s="8">
        <f>(B35*B2)+(C35*C2)+(D35*D2)+(E35*E2)+(F35*F2)+(G35*G2)+(H35*H2)</f>
        <v>131512.2865</v>
      </c>
      <c r="K35" s="8">
        <f t="shared" si="1"/>
        <v>180.3436</v>
      </c>
      <c r="L35" s="4">
        <f t="shared" si="13"/>
        <v>1.516625546</v>
      </c>
      <c r="M35" s="5">
        <f t="shared" si="14"/>
        <v>9766.2565</v>
      </c>
      <c r="N35" s="1">
        <v>1.027</v>
      </c>
      <c r="O35" s="1">
        <v>1.027</v>
      </c>
      <c r="P35" s="1">
        <v>9418.0</v>
      </c>
      <c r="Q35" s="4">
        <f t="shared" si="15"/>
        <v>1.036977755</v>
      </c>
    </row>
    <row r="36">
      <c r="A36" s="1" t="s">
        <v>128</v>
      </c>
      <c r="B36" s="1">
        <v>9509.5</v>
      </c>
      <c r="C36" s="1">
        <v>6270.17</v>
      </c>
      <c r="D36" s="1">
        <v>2247.69</v>
      </c>
      <c r="E36" s="1">
        <v>1.0</v>
      </c>
      <c r="G36" s="1">
        <v>5.0</v>
      </c>
      <c r="H36" s="1">
        <v>1.0</v>
      </c>
      <c r="I36" s="8">
        <f>(B36*B2)+(C36*C2)+(D36*D2)+(E36*E2)+(F36*F2)+(G36*G2)+(H36*H2)</f>
        <v>131512.2865</v>
      </c>
      <c r="K36" s="8">
        <f t="shared" si="1"/>
        <v>180.3436</v>
      </c>
      <c r="L36" s="4">
        <f t="shared" si="13"/>
        <v>1.516625546</v>
      </c>
      <c r="M36" s="5">
        <f t="shared" si="14"/>
        <v>9766.2565</v>
      </c>
      <c r="N36" s="1">
        <v>1.027</v>
      </c>
      <c r="O36" s="1">
        <v>1.027</v>
      </c>
      <c r="P36" s="1">
        <v>9418.0</v>
      </c>
      <c r="Q36" s="4">
        <f t="shared" si="15"/>
        <v>1.036977755</v>
      </c>
    </row>
    <row r="37">
      <c r="A37" s="1" t="s">
        <v>129</v>
      </c>
      <c r="B37" s="1">
        <v>9509.5</v>
      </c>
      <c r="C37" s="1">
        <v>6270.17</v>
      </c>
      <c r="D37" s="1">
        <v>2247.69</v>
      </c>
      <c r="E37" s="1">
        <v>1.0</v>
      </c>
      <c r="G37" s="1">
        <v>5.0</v>
      </c>
      <c r="H37" s="1">
        <v>1.0</v>
      </c>
      <c r="I37" s="8">
        <f>(B37*B2)+(C37*C2)+(D37*D2)+(E37*E2)+(F37*F2)+(G37*G2)+(H37*H2)</f>
        <v>131512.2865</v>
      </c>
      <c r="K37" s="8">
        <f t="shared" si="1"/>
        <v>180.3436</v>
      </c>
      <c r="L37" s="4">
        <f t="shared" si="13"/>
        <v>1.516625546</v>
      </c>
    </row>
    <row r="38">
      <c r="A38" s="1" t="s">
        <v>131</v>
      </c>
      <c r="B38" s="1">
        <v>4066.0</v>
      </c>
      <c r="C38" s="1">
        <v>1476.0</v>
      </c>
      <c r="D38" s="1">
        <v>2167.0</v>
      </c>
      <c r="F38" s="1">
        <v>1.0</v>
      </c>
      <c r="I38" s="8">
        <f>(B38*B2)+(C38*C2)+(D38*D2)+(E38*E2)+(F38*F2)+(G38*G2)+(H38*H2)</f>
        <v>83598.74</v>
      </c>
      <c r="J38" s="1">
        <v>10.0</v>
      </c>
      <c r="K38" s="8">
        <f t="shared" si="1"/>
        <v>77.1</v>
      </c>
      <c r="L38" s="4">
        <f t="shared" si="13"/>
        <v>2.754742547</v>
      </c>
      <c r="M38" s="5">
        <f t="shared" ref="M38:M40" si="16">(B38*N38)</f>
        <v>4175.782</v>
      </c>
      <c r="N38" s="1">
        <v>1.027</v>
      </c>
      <c r="O38" s="1">
        <v>1.027</v>
      </c>
      <c r="P38" s="1">
        <v>4027.0</v>
      </c>
      <c r="Q38" s="4">
        <f t="shared" ref="Q38:Q40" si="17">M38/P38</f>
        <v>1.036946114</v>
      </c>
    </row>
    <row r="39">
      <c r="A39" s="1" t="s">
        <v>130</v>
      </c>
      <c r="B39" s="1">
        <v>51125.0</v>
      </c>
      <c r="C39" s="1">
        <v>13115.0</v>
      </c>
      <c r="D39" s="1">
        <v>4376.0</v>
      </c>
      <c r="E39" s="1">
        <v>1189.0</v>
      </c>
      <c r="F39" s="1">
        <v>185.0</v>
      </c>
      <c r="G39" s="1">
        <v>9.0</v>
      </c>
      <c r="H39" s="1">
        <v>16.0</v>
      </c>
      <c r="I39" s="8">
        <f>(B39*B2)+(C39*C2)+(D39*D2)+(E39*E2)+(F39*F2)+(G39*G2)+(H39*H2)</f>
        <v>582801.25</v>
      </c>
      <c r="K39" s="8">
        <f t="shared" si="1"/>
        <v>700.15</v>
      </c>
      <c r="L39" s="4">
        <f t="shared" si="13"/>
        <v>3.898208159</v>
      </c>
      <c r="M39" s="5">
        <f t="shared" si="16"/>
        <v>52505.375</v>
      </c>
      <c r="N39" s="1">
        <v>1.027</v>
      </c>
      <c r="O39" s="1">
        <v>1.027</v>
      </c>
      <c r="P39" s="1">
        <v>50630.0</v>
      </c>
      <c r="Q39" s="4">
        <f t="shared" si="17"/>
        <v>1.037040786</v>
      </c>
    </row>
    <row r="40">
      <c r="A40" s="1" t="s">
        <v>132</v>
      </c>
      <c r="B40" s="1">
        <v>51125.0</v>
      </c>
      <c r="C40" s="1">
        <v>13115.0</v>
      </c>
      <c r="D40" s="1">
        <v>4376.0</v>
      </c>
      <c r="E40" s="1">
        <v>1189.0</v>
      </c>
      <c r="F40" s="1">
        <v>185.0</v>
      </c>
      <c r="G40" s="1">
        <v>9.0</v>
      </c>
      <c r="H40" s="1">
        <v>16.0</v>
      </c>
      <c r="I40" s="8">
        <f>(B40*B2)+(C40*C2)+(D40*D2)+(E40*E2)+(F40*F2)+(G40*G2)+(H40*H2)</f>
        <v>582801.25</v>
      </c>
      <c r="K40" s="8">
        <f t="shared" si="1"/>
        <v>700.15</v>
      </c>
      <c r="L40" s="4">
        <f t="shared" si="13"/>
        <v>3.898208159</v>
      </c>
      <c r="M40" s="5">
        <f t="shared" si="16"/>
        <v>52505.375</v>
      </c>
      <c r="N40" s="1">
        <v>1.027</v>
      </c>
      <c r="O40" s="1">
        <v>1.027</v>
      </c>
      <c r="P40" s="1">
        <v>50630.0</v>
      </c>
      <c r="Q40" s="4">
        <f t="shared" si="17"/>
        <v>1.037040786</v>
      </c>
    </row>
    <row r="41">
      <c r="A41" s="1" t="s">
        <v>133</v>
      </c>
      <c r="B41" s="1">
        <v>51125.0</v>
      </c>
      <c r="C41" s="1">
        <v>13115.0</v>
      </c>
      <c r="D41" s="1">
        <v>4376.0</v>
      </c>
      <c r="E41" s="1">
        <v>1189.0</v>
      </c>
      <c r="F41" s="1">
        <v>183.0</v>
      </c>
      <c r="G41" s="1">
        <v>9.0</v>
      </c>
      <c r="H41" s="1">
        <v>16.0</v>
      </c>
      <c r="I41" s="8">
        <f>(B41*B2)+(C41*C2)+(D41*D2)+(E41*E2)+(F41*F2)+(G41*G2)+(H41*H2)</f>
        <v>581687.43</v>
      </c>
      <c r="K41" s="8">
        <f t="shared" si="1"/>
        <v>700.13</v>
      </c>
      <c r="L41" s="4">
        <f t="shared" si="13"/>
        <v>3.898208159</v>
      </c>
    </row>
    <row r="42">
      <c r="A42" s="1" t="s">
        <v>181</v>
      </c>
      <c r="B42" s="1">
        <v>2032.0</v>
      </c>
      <c r="C42" s="1">
        <v>737.0</v>
      </c>
      <c r="D42" s="1">
        <v>1083.0</v>
      </c>
      <c r="I42" s="8">
        <f>(B42*B2)+(C42*C2)+(D42*D2)+(E42*E2)+(F42*F2)+(G42*G2)+(H42*H2)</f>
        <v>41498.47</v>
      </c>
      <c r="K42" s="8">
        <f t="shared" si="1"/>
        <v>38.52</v>
      </c>
      <c r="L42" s="4">
        <f t="shared" si="13"/>
        <v>2.757123474</v>
      </c>
    </row>
    <row r="43">
      <c r="A43" s="1" t="s">
        <v>134</v>
      </c>
      <c r="B43" s="1">
        <v>1334.0</v>
      </c>
      <c r="C43" s="1">
        <v>1334.0</v>
      </c>
      <c r="D43" s="1">
        <v>1334.0</v>
      </c>
      <c r="E43" s="1">
        <v>1334.0</v>
      </c>
      <c r="G43" s="1">
        <v>45.0</v>
      </c>
      <c r="H43" s="1">
        <v>22.0</v>
      </c>
      <c r="I43" s="8">
        <f>(B43*B2)+(C43*C2)+(D43*D2)+(E43*E2)+(F43*F2)+(G43*G2)+(H43*H2)</f>
        <v>261025.46</v>
      </c>
      <c r="K43" s="8">
        <f t="shared" si="1"/>
        <v>54.03</v>
      </c>
      <c r="L43" s="4">
        <f t="shared" si="13"/>
        <v>1</v>
      </c>
    </row>
    <row r="44">
      <c r="A44" s="1" t="s">
        <v>135</v>
      </c>
      <c r="B44" s="1">
        <v>8081.0</v>
      </c>
      <c r="C44" s="1">
        <v>2412.0</v>
      </c>
      <c r="D44" s="1">
        <v>2447.0</v>
      </c>
      <c r="E44" s="1">
        <v>13.0</v>
      </c>
      <c r="F44" s="1">
        <v>1.0</v>
      </c>
      <c r="I44" s="8">
        <f>(B44*B2)+(C44*C2)+(D44*D2)+(E44*E2)+(F44*F2)+(G44*G2)+(H44*H2)</f>
        <v>108500.2</v>
      </c>
      <c r="J44" s="1">
        <v>25.0</v>
      </c>
      <c r="K44" s="8">
        <f t="shared" si="1"/>
        <v>129.54</v>
      </c>
      <c r="L44" s="4">
        <f t="shared" si="13"/>
        <v>3.350331675</v>
      </c>
      <c r="M44" s="5">
        <f>(B44*N44)</f>
        <v>8299.187</v>
      </c>
      <c r="N44" s="1">
        <v>1.027</v>
      </c>
      <c r="O44" s="1">
        <v>1.027</v>
      </c>
      <c r="P44" s="1">
        <v>8081.0</v>
      </c>
      <c r="Q44" s="4">
        <f>M44/P44</f>
        <v>1.027</v>
      </c>
    </row>
    <row r="45">
      <c r="A45" s="1" t="s">
        <v>136</v>
      </c>
      <c r="B45" s="1">
        <v>4041.0</v>
      </c>
      <c r="C45" s="1">
        <v>1238.0</v>
      </c>
      <c r="D45" s="1">
        <v>1257.0</v>
      </c>
      <c r="E45" s="1">
        <v>6.0</v>
      </c>
      <c r="I45" s="8">
        <f>(B45*B2)+(C45*C2)+(D45*D2)+(E45*E2)+(F45*F2)+(G45*G2)+(H45*H2)</f>
        <v>55088.75</v>
      </c>
      <c r="K45" s="8">
        <f t="shared" si="1"/>
        <v>65.42</v>
      </c>
      <c r="L45" s="4">
        <f t="shared" si="13"/>
        <v>3.264135703</v>
      </c>
    </row>
    <row r="46">
      <c r="A46" s="1" t="s">
        <v>189</v>
      </c>
      <c r="B46" s="1">
        <v>8200.0</v>
      </c>
      <c r="C46" s="1">
        <v>2676.67</v>
      </c>
      <c r="D46" s="1">
        <v>3231.35</v>
      </c>
      <c r="E46" s="1">
        <v>2.0</v>
      </c>
      <c r="F46" s="1">
        <v>16.0</v>
      </c>
      <c r="I46" s="8">
        <f>(B46*B2)+(C46*C2)+(D46*D2)+(E46*E2)+(F46*F2)+(G46*G2)+(H46*H2)</f>
        <v>141072.0539</v>
      </c>
      <c r="J46" s="1">
        <v>25.0</v>
      </c>
      <c r="K46" s="8">
        <f t="shared" si="1"/>
        <v>141.2602</v>
      </c>
      <c r="L46" s="4">
        <f t="shared" si="13"/>
        <v>3.063508016</v>
      </c>
      <c r="M46" s="5">
        <f>(B46*N46)</f>
        <v>8421.4</v>
      </c>
      <c r="N46" s="1">
        <v>1.027</v>
      </c>
      <c r="O46" s="1">
        <v>1.027</v>
      </c>
      <c r="P46" s="1">
        <v>8122.0</v>
      </c>
      <c r="Q46" s="4">
        <f>M46/P46</f>
        <v>1.036862842</v>
      </c>
    </row>
    <row r="47">
      <c r="A47" s="1" t="s">
        <v>138</v>
      </c>
      <c r="B47" s="1">
        <v>30655.0</v>
      </c>
      <c r="C47" s="1">
        <v>8005.0</v>
      </c>
      <c r="D47" s="1">
        <v>3229.0</v>
      </c>
      <c r="E47" s="1">
        <v>876.0</v>
      </c>
      <c r="F47" s="1">
        <v>105.0</v>
      </c>
      <c r="G47" s="1">
        <v>2.0</v>
      </c>
      <c r="H47" s="1">
        <v>6.0</v>
      </c>
      <c r="I47" s="8">
        <f>(B47*B2)+(C47*C2)+(D47*D2)+(E47*E2)+(F47*F2)+(G47*G2)+(H47*H2)</f>
        <v>362439.78</v>
      </c>
      <c r="K47" s="8">
        <f t="shared" si="1"/>
        <v>428.78</v>
      </c>
    </row>
    <row r="48">
      <c r="A48" s="1" t="s">
        <v>139</v>
      </c>
      <c r="B48" s="1">
        <v>30655.0</v>
      </c>
      <c r="C48" s="1">
        <v>8005.0</v>
      </c>
      <c r="D48" s="1">
        <v>3229.0</v>
      </c>
      <c r="E48" s="1">
        <v>876.0</v>
      </c>
      <c r="F48" s="1">
        <v>105.0</v>
      </c>
      <c r="G48" s="1">
        <v>2.0</v>
      </c>
      <c r="H48" s="1">
        <v>6.0</v>
      </c>
      <c r="I48" s="8">
        <f>(B48*B2)+(C48*C2)+(D48*D2)+(E48*E2)+(F48*F2)+(G48*G2)+(H48*H2)</f>
        <v>362439.78</v>
      </c>
      <c r="K48" s="8">
        <f t="shared" si="1"/>
        <v>428.78</v>
      </c>
    </row>
    <row r="49">
      <c r="A49" s="1" t="s">
        <v>140</v>
      </c>
      <c r="B49" s="1">
        <v>30655.0</v>
      </c>
      <c r="C49" s="1">
        <v>8005.0</v>
      </c>
      <c r="D49" s="1">
        <v>3229.0</v>
      </c>
      <c r="E49" s="1">
        <v>876.0</v>
      </c>
      <c r="F49" s="1">
        <v>105.0</v>
      </c>
      <c r="G49" s="1">
        <v>2.0</v>
      </c>
      <c r="H49" s="1">
        <v>6.0</v>
      </c>
      <c r="I49" s="8">
        <f>(B49*B2)+(C49*C2)+(D49*D2)+(E49*E2)+(F49*F2)+(G49*G2)+(H49*H2)</f>
        <v>362439.78</v>
      </c>
      <c r="K49" s="8">
        <f t="shared" si="1"/>
        <v>428.78</v>
      </c>
    </row>
    <row r="50">
      <c r="A50" s="1" t="s">
        <v>141</v>
      </c>
      <c r="B50" s="1">
        <v>10970.0</v>
      </c>
      <c r="C50" s="1">
        <v>10410.0</v>
      </c>
      <c r="D50" s="1">
        <v>7506.0</v>
      </c>
      <c r="E50" s="1">
        <v>208.0</v>
      </c>
      <c r="F50" s="1">
        <v>5.0</v>
      </c>
      <c r="H50" s="1">
        <v>3.0</v>
      </c>
      <c r="I50" s="8">
        <f>(B50*B2)+(C50*C2)+(D50*D2)+(E50*E2)+(F50*F2)+(G50*G2)+(H50*H2)</f>
        <v>331099.75</v>
      </c>
      <c r="K50" s="8">
        <f t="shared" si="1"/>
        <v>291.02</v>
      </c>
      <c r="L50" s="4">
        <f t="shared" ref="L50:L55" si="18">B50/C50</f>
        <v>1.053794428</v>
      </c>
      <c r="M50" s="5">
        <f t="shared" ref="M50:M55" si="19">(B50*N50)</f>
        <v>11266.19</v>
      </c>
      <c r="N50" s="1">
        <v>1.027</v>
      </c>
      <c r="O50" s="1">
        <v>1.027</v>
      </c>
      <c r="P50" s="1">
        <v>10864.0</v>
      </c>
      <c r="Q50" s="4">
        <f t="shared" ref="Q50:Q55" si="20">M50/P50</f>
        <v>1.037020434</v>
      </c>
    </row>
    <row r="51">
      <c r="A51" s="1" t="s">
        <v>196</v>
      </c>
      <c r="B51" s="1">
        <v>10970.0</v>
      </c>
      <c r="C51" s="1">
        <v>10410.0</v>
      </c>
      <c r="D51" s="1">
        <v>7506.0</v>
      </c>
      <c r="E51" s="1">
        <v>208.0</v>
      </c>
      <c r="F51" s="1">
        <v>5.0</v>
      </c>
      <c r="H51" s="1">
        <v>3.0</v>
      </c>
      <c r="I51" s="8">
        <f>(B51*B2)+(C51*C2)+(D51*D2)+(E51*E2)+(F51*F2)+(G51*G2)+(H51*H2)</f>
        <v>331099.75</v>
      </c>
      <c r="K51" s="8">
        <f t="shared" si="1"/>
        <v>291.02</v>
      </c>
      <c r="L51" s="4">
        <f t="shared" si="18"/>
        <v>1.053794428</v>
      </c>
      <c r="M51" s="5">
        <f t="shared" si="19"/>
        <v>11266.19</v>
      </c>
      <c r="N51" s="1">
        <v>1.027</v>
      </c>
      <c r="O51" s="1">
        <v>1.027</v>
      </c>
      <c r="P51" s="1">
        <v>10864.0</v>
      </c>
      <c r="Q51" s="4">
        <f t="shared" si="20"/>
        <v>1.037020434</v>
      </c>
    </row>
    <row r="52">
      <c r="A52" s="1" t="s">
        <v>150</v>
      </c>
      <c r="B52" s="1">
        <v>10970.0</v>
      </c>
      <c r="C52" s="1">
        <v>10410.0</v>
      </c>
      <c r="D52" s="1">
        <v>7506.0</v>
      </c>
      <c r="E52" s="1">
        <v>208.0</v>
      </c>
      <c r="F52" s="1">
        <v>5.0</v>
      </c>
      <c r="H52" s="1">
        <v>3.0</v>
      </c>
      <c r="I52" s="8">
        <f>(B52*B2)+(C52*C2)+(D52*D2)+(E52*E2)+(F52*F2)+(G52*G2)+(H52*H2)</f>
        <v>331099.75</v>
      </c>
      <c r="J52" s="1">
        <v>50.0</v>
      </c>
      <c r="K52" s="8">
        <f t="shared" si="1"/>
        <v>291.02</v>
      </c>
      <c r="L52" s="4">
        <f t="shared" si="18"/>
        <v>1.053794428</v>
      </c>
      <c r="M52" s="5">
        <f t="shared" si="19"/>
        <v>11266.19</v>
      </c>
      <c r="N52" s="1">
        <v>1.027</v>
      </c>
      <c r="O52" s="1">
        <v>1.027</v>
      </c>
      <c r="P52" s="1">
        <v>10864.0</v>
      </c>
      <c r="Q52" s="4">
        <f t="shared" si="20"/>
        <v>1.037020434</v>
      </c>
    </row>
    <row r="53">
      <c r="A53" s="1" t="s">
        <v>152</v>
      </c>
      <c r="B53" s="1">
        <v>10970.0</v>
      </c>
      <c r="C53" s="1">
        <v>10410.0</v>
      </c>
      <c r="D53" s="1">
        <v>7506.0</v>
      </c>
      <c r="E53" s="1">
        <v>208.0</v>
      </c>
      <c r="F53" s="1">
        <v>5.0</v>
      </c>
      <c r="H53" s="1">
        <v>3.0</v>
      </c>
      <c r="I53" s="8">
        <f>(B53*B2)+(C53*C2)+(D53*D2)+(E53*E2)+(F53*F2)+(G53*G2)+(H53*H2)</f>
        <v>331099.75</v>
      </c>
      <c r="K53" s="8">
        <f t="shared" si="1"/>
        <v>291.02</v>
      </c>
      <c r="L53" s="4">
        <f t="shared" si="18"/>
        <v>1.053794428</v>
      </c>
      <c r="M53" s="5">
        <f t="shared" si="19"/>
        <v>11266.19</v>
      </c>
      <c r="N53" s="1">
        <v>1.027</v>
      </c>
      <c r="O53" s="1">
        <v>1.027</v>
      </c>
      <c r="P53" s="1">
        <v>10864.0</v>
      </c>
      <c r="Q53" s="4">
        <f t="shared" si="20"/>
        <v>1.037020434</v>
      </c>
    </row>
    <row r="54">
      <c r="A54" s="1" t="s">
        <v>149</v>
      </c>
      <c r="B54" s="1">
        <v>10970.0</v>
      </c>
      <c r="C54" s="1">
        <v>10410.0</v>
      </c>
      <c r="D54" s="1">
        <v>7506.0</v>
      </c>
      <c r="E54" s="1">
        <v>208.0</v>
      </c>
      <c r="F54" s="1">
        <v>5.0</v>
      </c>
      <c r="H54" s="1">
        <v>3.0</v>
      </c>
      <c r="I54" s="8">
        <f>(B54*B2)+(C54*C2)+(D54*D2)+(E54*E2)+(F54*F2)+(G54*G2)+(H54*H2)</f>
        <v>331099.75</v>
      </c>
      <c r="K54" s="8">
        <f t="shared" si="1"/>
        <v>291.02</v>
      </c>
      <c r="L54" s="4">
        <f t="shared" si="18"/>
        <v>1.053794428</v>
      </c>
      <c r="M54" s="5">
        <f t="shared" si="19"/>
        <v>11266.19</v>
      </c>
      <c r="N54" s="1">
        <v>1.027</v>
      </c>
      <c r="O54" s="1">
        <v>1.027</v>
      </c>
      <c r="P54" s="1">
        <v>10864.0</v>
      </c>
      <c r="Q54" s="4">
        <f t="shared" si="20"/>
        <v>1.037020434</v>
      </c>
    </row>
    <row r="55">
      <c r="A55" s="1" t="s">
        <v>153</v>
      </c>
      <c r="B55" s="1">
        <v>60737.0</v>
      </c>
      <c r="C55" s="1">
        <v>15445.0</v>
      </c>
      <c r="D55" s="1">
        <v>6231.0</v>
      </c>
      <c r="E55" s="1">
        <v>1689.0</v>
      </c>
      <c r="F55" s="1">
        <v>203.0</v>
      </c>
      <c r="G55" s="1">
        <v>5.0</v>
      </c>
      <c r="H55" s="1">
        <v>12.0</v>
      </c>
      <c r="I55" s="8">
        <f>(B55*B2)+(C55*C2)+(D55*D2)+(E55*E2)+(F55*F2)+(G55*G2)+(H55*H2)</f>
        <v>706358.78</v>
      </c>
      <c r="K55" s="8">
        <f t="shared" si="1"/>
        <v>843.22</v>
      </c>
      <c r="L55" s="4">
        <f t="shared" si="18"/>
        <v>3.932470055</v>
      </c>
      <c r="M55" s="5">
        <f t="shared" si="19"/>
        <v>62376.899</v>
      </c>
      <c r="N55" s="1">
        <v>1.027</v>
      </c>
      <c r="O55" s="1">
        <v>1.027</v>
      </c>
      <c r="P55" s="1">
        <v>60737.0</v>
      </c>
      <c r="Q55" s="4">
        <f t="shared" si="20"/>
        <v>1.027</v>
      </c>
    </row>
    <row r="56">
      <c r="A56" s="1" t="s">
        <v>48</v>
      </c>
      <c r="B56" s="1">
        <v>81739.0</v>
      </c>
      <c r="C56" s="1">
        <v>21117.0</v>
      </c>
      <c r="D56" s="1">
        <v>7731.0</v>
      </c>
      <c r="E56" s="1">
        <v>2059.0</v>
      </c>
      <c r="F56" s="1">
        <v>291.0</v>
      </c>
      <c r="G56" s="1">
        <v>8.0</v>
      </c>
      <c r="H56" s="1">
        <v>23.0</v>
      </c>
      <c r="I56" s="8">
        <f>(B56*B2)+(C56*C2)+(D56*D2)+(E56*E2)+(F56*F2)+(G56*G2)+(H56*H2)</f>
        <v>948908.2</v>
      </c>
      <c r="K56" s="8">
        <f t="shared" si="1"/>
        <v>1129.68</v>
      </c>
    </row>
    <row r="57">
      <c r="A57" s="1" t="s">
        <v>49</v>
      </c>
      <c r="B57" s="1">
        <v>40869.0</v>
      </c>
      <c r="C57" s="1">
        <v>10558.0</v>
      </c>
      <c r="D57" s="1">
        <v>3866.0</v>
      </c>
      <c r="E57" s="1">
        <v>1029.0</v>
      </c>
      <c r="F57" s="1">
        <v>146.0</v>
      </c>
      <c r="G57" s="1">
        <v>4.0</v>
      </c>
      <c r="H57" s="1">
        <v>11.0</v>
      </c>
      <c r="I57" s="8">
        <f>(B57*B2)+(C57*C2)+(D57*D2)+(E57*E2)+(F57*F2)+(G57*G2)+(H57*H2)</f>
        <v>473192.64</v>
      </c>
      <c r="K57" s="8">
        <f t="shared" si="1"/>
        <v>564.83</v>
      </c>
    </row>
    <row r="58">
      <c r="A58" s="1" t="s">
        <v>51</v>
      </c>
      <c r="B58" s="1">
        <v>40869.0</v>
      </c>
      <c r="C58" s="1">
        <v>10558.0</v>
      </c>
      <c r="D58" s="1">
        <v>3866.0</v>
      </c>
      <c r="E58" s="1">
        <v>1029.0</v>
      </c>
      <c r="F58" s="1">
        <v>146.0</v>
      </c>
      <c r="G58" s="1">
        <v>4.0</v>
      </c>
      <c r="H58" s="1">
        <v>11.0</v>
      </c>
      <c r="I58" s="8">
        <f>(B58*B2)+(C58*C2)+(D58*D2)+(E58*E2)+(F58*F2)+(G58*G2)+(H58*H2)</f>
        <v>473192.64</v>
      </c>
      <c r="K58" s="8">
        <f t="shared" si="1"/>
        <v>564.83</v>
      </c>
    </row>
    <row r="59">
      <c r="A59" s="1" t="s">
        <v>53</v>
      </c>
      <c r="B59" s="1">
        <v>40869.0</v>
      </c>
      <c r="C59" s="1">
        <v>10558.0</v>
      </c>
      <c r="D59" s="1">
        <v>3866.0</v>
      </c>
      <c r="E59" s="1">
        <v>1029.0</v>
      </c>
      <c r="F59" s="1">
        <v>146.0</v>
      </c>
      <c r="G59" s="1">
        <v>4.0</v>
      </c>
      <c r="H59" s="1">
        <v>11.0</v>
      </c>
      <c r="I59" s="8">
        <f>(B59*B2)+(C59*C2)+(D59*D2)+(E59*E2)+(F59*F2)+(G59*G2)+(H59*H2)</f>
        <v>473192.64</v>
      </c>
      <c r="K59" s="8">
        <f t="shared" si="1"/>
        <v>564.83</v>
      </c>
    </row>
    <row r="60">
      <c r="A60" s="1" t="s">
        <v>56</v>
      </c>
      <c r="B60" s="1">
        <v>50636.0</v>
      </c>
      <c r="C60" s="1">
        <v>12990.0</v>
      </c>
      <c r="D60" s="1">
        <v>4334.0</v>
      </c>
      <c r="E60" s="1">
        <v>1178.0</v>
      </c>
      <c r="F60" s="1">
        <v>183.0</v>
      </c>
      <c r="G60" s="1">
        <v>9.0</v>
      </c>
      <c r="H60" s="1">
        <v>16.0</v>
      </c>
      <c r="I60" s="8">
        <f>(B60*B2)+(C60*C2)+(D60*D2)+(E60*E2)+(F60*F2)+(G60*G2)+(H60*H2)</f>
        <v>577676.55</v>
      </c>
      <c r="K60" s="8">
        <f t="shared" si="1"/>
        <v>693.46</v>
      </c>
      <c r="L60" s="4">
        <f t="shared" ref="L60:L73" si="21">B60/C60</f>
        <v>3.898075443</v>
      </c>
    </row>
    <row r="61">
      <c r="A61" s="1" t="s">
        <v>57</v>
      </c>
      <c r="B61" s="1">
        <v>50636.0</v>
      </c>
      <c r="C61" s="1">
        <v>12990.0</v>
      </c>
      <c r="D61" s="1">
        <v>4334.0</v>
      </c>
      <c r="E61" s="1">
        <v>1178.0</v>
      </c>
      <c r="F61" s="1">
        <v>183.0</v>
      </c>
      <c r="G61" s="1">
        <v>9.0</v>
      </c>
      <c r="H61" s="1">
        <v>16.0</v>
      </c>
      <c r="I61" s="8">
        <f>(B61*B2)+(C61*C2)+(D61*D2)+(E61*E2)+(F61*F2)+(G61*G2)+(H61*H2)</f>
        <v>577676.55</v>
      </c>
      <c r="K61" s="8">
        <f t="shared" si="1"/>
        <v>693.46</v>
      </c>
      <c r="L61" s="4">
        <f t="shared" si="21"/>
        <v>3.898075443</v>
      </c>
    </row>
    <row r="62">
      <c r="A62" s="1" t="s">
        <v>213</v>
      </c>
      <c r="B62" s="1">
        <v>101272.0</v>
      </c>
      <c r="C62" s="1">
        <v>25980.0</v>
      </c>
      <c r="D62" s="1">
        <v>8668.0</v>
      </c>
      <c r="E62" s="1">
        <v>2357.0</v>
      </c>
      <c r="F62" s="1">
        <v>366.0</v>
      </c>
      <c r="G62" s="1">
        <v>19.0</v>
      </c>
      <c r="H62" s="1">
        <v>33.0</v>
      </c>
      <c r="I62" s="8">
        <f>(B62*B2)+(C62*C2)+(D62*D2)+(E62*E2)+(F62*F2)+(G62*G2)+(H62*H2)</f>
        <v>1159494.32</v>
      </c>
      <c r="K62" s="8">
        <f t="shared" si="1"/>
        <v>1386.95</v>
      </c>
      <c r="L62" s="4">
        <f t="shared" si="21"/>
        <v>3.898075443</v>
      </c>
    </row>
    <row r="63">
      <c r="A63" s="1" t="s">
        <v>78</v>
      </c>
      <c r="B63" s="1">
        <v>17004.0</v>
      </c>
      <c r="C63" s="1">
        <v>16173.0</v>
      </c>
      <c r="D63" s="1">
        <v>12228.0</v>
      </c>
      <c r="E63" s="1">
        <v>787.0</v>
      </c>
      <c r="G63" s="1">
        <v>1.0</v>
      </c>
      <c r="H63" s="1">
        <v>5.0</v>
      </c>
      <c r="I63" s="8">
        <f>(B63*B2)+(C63*C2)+(D63*D2)+(E63*E2)+(F63*F2)+(G63*G2)+(H63*H2)</f>
        <v>562957.66</v>
      </c>
      <c r="K63" s="8">
        <f t="shared" si="1"/>
        <v>461.98</v>
      </c>
      <c r="L63" s="4">
        <f t="shared" si="21"/>
        <v>1.051381933</v>
      </c>
      <c r="M63" s="5">
        <f t="shared" ref="M63:M64" si="22">(B63*N63)</f>
        <v>17463.108</v>
      </c>
      <c r="N63" s="1">
        <v>1.027</v>
      </c>
      <c r="O63" s="1">
        <v>1.027</v>
      </c>
      <c r="P63" s="1">
        <v>16839.0</v>
      </c>
      <c r="Q63" s="4">
        <f t="shared" ref="Q63:Q64" si="23">M63/P63</f>
        <v>1.037063246</v>
      </c>
    </row>
    <row r="64">
      <c r="A64" s="1" t="s">
        <v>80</v>
      </c>
      <c r="B64" s="1">
        <v>17004.0</v>
      </c>
      <c r="C64" s="1">
        <v>16173.0</v>
      </c>
      <c r="D64" s="1">
        <v>12228.0</v>
      </c>
      <c r="E64" s="1">
        <v>787.0</v>
      </c>
      <c r="G64" s="1">
        <v>1.0</v>
      </c>
      <c r="H64" s="1">
        <v>5.0</v>
      </c>
      <c r="I64" s="8">
        <f>(B64*B2)+(C64*C2)+(D64*D2)+(E64*E2)+(F64*F2)+(G64*G2)+(H64*H2)</f>
        <v>562957.66</v>
      </c>
      <c r="K64" s="8">
        <f t="shared" si="1"/>
        <v>461.98</v>
      </c>
      <c r="L64" s="4">
        <f t="shared" si="21"/>
        <v>1.051381933</v>
      </c>
      <c r="M64" s="5">
        <f t="shared" si="22"/>
        <v>17463.108</v>
      </c>
      <c r="N64" s="1">
        <v>1.027</v>
      </c>
      <c r="O64" s="1">
        <v>1.027</v>
      </c>
      <c r="P64" s="1">
        <v>16839.0</v>
      </c>
      <c r="Q64" s="4">
        <f t="shared" si="23"/>
        <v>1.037063246</v>
      </c>
    </row>
    <row r="65">
      <c r="A65" s="1" t="s">
        <v>81</v>
      </c>
      <c r="B65" s="1">
        <v>17004.0</v>
      </c>
      <c r="C65" s="1">
        <v>16173.0</v>
      </c>
      <c r="D65" s="1">
        <v>12228.0</v>
      </c>
      <c r="E65" s="1">
        <v>787.0</v>
      </c>
      <c r="G65" s="1">
        <v>1.0</v>
      </c>
      <c r="H65" s="1">
        <v>5.0</v>
      </c>
      <c r="I65" s="8">
        <f>(B65*B2)+(C65*C2)+(D65*D2)+(E65*E2)+(F65*F2)+(G65*G2)+(H65*H2)</f>
        <v>562957.66</v>
      </c>
      <c r="K65" s="8">
        <f t="shared" si="1"/>
        <v>461.98</v>
      </c>
      <c r="L65" s="4">
        <f t="shared" si="21"/>
        <v>1.051381933</v>
      </c>
    </row>
    <row r="66">
      <c r="A66" s="1" t="s">
        <v>82</v>
      </c>
      <c r="B66" s="1">
        <v>17004.0</v>
      </c>
      <c r="C66" s="1">
        <v>16173.0</v>
      </c>
      <c r="D66" s="1">
        <v>12228.0</v>
      </c>
      <c r="E66" s="1">
        <v>787.0</v>
      </c>
      <c r="G66" s="1">
        <v>1.0</v>
      </c>
      <c r="H66" s="1">
        <v>5.0</v>
      </c>
      <c r="I66" s="8">
        <f>(B66*B2)+(C66*C2)+(D66*D2)+(E66*E2)+(F66*F2)+(G66*G2)+(H66*H2)</f>
        <v>562957.66</v>
      </c>
      <c r="K66" s="8">
        <f t="shared" si="1"/>
        <v>461.98</v>
      </c>
      <c r="L66" s="4">
        <f t="shared" si="21"/>
        <v>1.051381933</v>
      </c>
      <c r="M66" s="5">
        <f>(B66*N66)</f>
        <v>17463.108</v>
      </c>
      <c r="N66" s="1">
        <v>1.027</v>
      </c>
      <c r="O66" s="1">
        <v>1.027</v>
      </c>
      <c r="P66" s="1">
        <v>16839.0</v>
      </c>
      <c r="Q66" s="4">
        <f>M66/P66</f>
        <v>1.037063246</v>
      </c>
    </row>
    <row r="67">
      <c r="A67" s="1" t="s">
        <v>154</v>
      </c>
      <c r="B67" s="1">
        <v>20254.0</v>
      </c>
      <c r="C67" s="1">
        <v>5402.0</v>
      </c>
      <c r="D67" s="1">
        <v>2695.0</v>
      </c>
      <c r="E67" s="1">
        <v>709.0</v>
      </c>
      <c r="F67" s="1">
        <v>55.0</v>
      </c>
      <c r="G67" s="1">
        <v>3.0</v>
      </c>
      <c r="I67" s="8">
        <f>(B67*B2)+(C67*C2)+(D67*D2)+(E67*E2)+(F67*F2)+(G67*G2)+(H67*H2)</f>
        <v>248059.68</v>
      </c>
      <c r="K67" s="8">
        <f t="shared" si="1"/>
        <v>291.18</v>
      </c>
      <c r="L67" s="4">
        <f t="shared" si="21"/>
        <v>3.749352092</v>
      </c>
    </row>
    <row r="68">
      <c r="A68" s="1" t="s">
        <v>155</v>
      </c>
      <c r="B68" s="1">
        <v>40492.0</v>
      </c>
      <c r="C68" s="1">
        <v>10461.0</v>
      </c>
      <c r="D68" s="1">
        <v>3830.0</v>
      </c>
      <c r="E68" s="1">
        <v>1020.0</v>
      </c>
      <c r="F68" s="1">
        <v>144.0</v>
      </c>
      <c r="G68" s="1">
        <v>4.0</v>
      </c>
      <c r="H68" s="1">
        <v>11.0</v>
      </c>
      <c r="I68" s="8">
        <f>(B68*B2)+(C68*C2)+(D68*D2)+(E68*E2)+(F68*F2)+(G68*G2)+(H68*H2)</f>
        <v>468837.36</v>
      </c>
      <c r="K68" s="8">
        <f t="shared" si="1"/>
        <v>559.62</v>
      </c>
      <c r="L68" s="4">
        <f t="shared" si="21"/>
        <v>3.870758054</v>
      </c>
    </row>
    <row r="69">
      <c r="A69" s="1" t="s">
        <v>164</v>
      </c>
      <c r="B69" s="1">
        <v>11080.0</v>
      </c>
      <c r="C69" s="1">
        <v>4690.0</v>
      </c>
      <c r="D69" s="1">
        <v>0.0</v>
      </c>
      <c r="E69" s="1">
        <v>0.0</v>
      </c>
      <c r="F69" s="1">
        <v>3.0</v>
      </c>
      <c r="G69" s="1">
        <v>7.0</v>
      </c>
      <c r="H69" s="1">
        <v>0.0</v>
      </c>
      <c r="I69" s="8">
        <f>(B69*B2)+(C69*C2)+(D69*D2)+(E69*E2)+(F69*F2)+(G69*G2)+(H69*H2)</f>
        <v>61882.93</v>
      </c>
      <c r="J69" s="1">
        <v>20.0</v>
      </c>
      <c r="K69" s="8">
        <f t="shared" si="1"/>
        <v>157.8</v>
      </c>
      <c r="L69" s="4">
        <f t="shared" si="21"/>
        <v>2.362473348</v>
      </c>
      <c r="M69" s="5">
        <f t="shared" ref="M69:M73" si="24">(B69*N69)</f>
        <v>11379.16</v>
      </c>
      <c r="N69" s="1">
        <v>1.027</v>
      </c>
      <c r="O69" s="1">
        <v>1.027</v>
      </c>
      <c r="P69" s="1">
        <v>11080.0</v>
      </c>
      <c r="Q69" s="4">
        <f t="shared" ref="Q69:Q73" si="25">M69/P69</f>
        <v>1.027</v>
      </c>
    </row>
    <row r="70">
      <c r="A70" s="1" t="s">
        <v>165</v>
      </c>
      <c r="B70" s="1">
        <v>13089.0</v>
      </c>
      <c r="C70" s="1">
        <v>4480.0</v>
      </c>
      <c r="E70" s="1">
        <v>82.0</v>
      </c>
      <c r="F70" s="1">
        <v>12.0</v>
      </c>
      <c r="G70" s="1">
        <v>6.0</v>
      </c>
      <c r="H70" s="1">
        <v>1.0</v>
      </c>
      <c r="I70" s="8">
        <f>(B70*B2)+(C70*C2)+(D70*D2)+(E70*E2)+(F70*F2)+(G70*G2)+(H70*H2)</f>
        <v>79487.84</v>
      </c>
      <c r="K70" s="8">
        <f t="shared" si="1"/>
        <v>176.7</v>
      </c>
      <c r="L70" s="4">
        <f t="shared" si="21"/>
        <v>2.921651786</v>
      </c>
      <c r="M70" s="5">
        <f t="shared" si="24"/>
        <v>13442.403</v>
      </c>
      <c r="N70" s="1">
        <v>1.027</v>
      </c>
      <c r="O70" s="1">
        <v>1.027</v>
      </c>
      <c r="P70" s="1">
        <v>13089.0</v>
      </c>
      <c r="Q70" s="4">
        <f t="shared" si="25"/>
        <v>1.027</v>
      </c>
    </row>
    <row r="71">
      <c r="A71" s="1" t="s">
        <v>171</v>
      </c>
      <c r="B71" s="1">
        <v>11110.0</v>
      </c>
      <c r="C71" s="1">
        <v>5356.0</v>
      </c>
      <c r="E71" s="1">
        <v>2.0</v>
      </c>
      <c r="F71" s="1">
        <v>6.0</v>
      </c>
      <c r="G71" s="1">
        <v>6.0</v>
      </c>
      <c r="H71" s="1">
        <v>1.0</v>
      </c>
      <c r="I71" s="8">
        <f>(B71*B2)+(C71*C2)+(D71*D2)+(E71*E2)+(F71*F2)+(G71*G2)+(H71*H2)</f>
        <v>68917.08</v>
      </c>
      <c r="J71" s="1">
        <v>20.0</v>
      </c>
      <c r="K71" s="8">
        <f t="shared" si="1"/>
        <v>164.81</v>
      </c>
      <c r="L71" s="4">
        <f t="shared" si="21"/>
        <v>2.074309186</v>
      </c>
      <c r="M71" s="5">
        <f t="shared" si="24"/>
        <v>11409.97</v>
      </c>
      <c r="N71" s="1">
        <v>1.027</v>
      </c>
      <c r="O71" s="1">
        <v>1.027</v>
      </c>
      <c r="P71" s="1">
        <v>11110.0</v>
      </c>
      <c r="Q71" s="4">
        <f t="shared" si="25"/>
        <v>1.027</v>
      </c>
    </row>
    <row r="72">
      <c r="A72" s="1" t="s">
        <v>172</v>
      </c>
      <c r="B72" s="1">
        <v>11974.0</v>
      </c>
      <c r="C72" s="1">
        <v>7258.0</v>
      </c>
      <c r="D72" s="1">
        <v>494.0</v>
      </c>
      <c r="E72" s="1">
        <v>15.0</v>
      </c>
      <c r="F72" s="1">
        <v>3.0</v>
      </c>
      <c r="G72" s="1">
        <v>7.0</v>
      </c>
      <c r="I72" s="8">
        <f>(B72*B2)+(C72*C2)+(D72*D2)+(E72*E2)+(F72*F2)+(G72*G2)+(H72*H2)</f>
        <v>92354.07</v>
      </c>
      <c r="J72" s="1">
        <v>20.0</v>
      </c>
      <c r="K72" s="8">
        <f t="shared" si="1"/>
        <v>197.51</v>
      </c>
      <c r="L72" s="4">
        <f t="shared" si="21"/>
        <v>1.649765776</v>
      </c>
      <c r="M72" s="5">
        <f t="shared" si="24"/>
        <v>12297.298</v>
      </c>
      <c r="N72" s="1">
        <v>1.027</v>
      </c>
      <c r="O72" s="1">
        <v>1.027</v>
      </c>
      <c r="P72" s="1">
        <v>11974.0</v>
      </c>
      <c r="Q72" s="4">
        <f t="shared" si="25"/>
        <v>1.027</v>
      </c>
    </row>
    <row r="73">
      <c r="A73" s="1" t="s">
        <v>173</v>
      </c>
      <c r="B73" s="1">
        <v>498.0</v>
      </c>
      <c r="C73" s="1">
        <v>426.0</v>
      </c>
      <c r="D73" s="1">
        <v>80.0</v>
      </c>
      <c r="E73" s="1">
        <v>2.0</v>
      </c>
      <c r="F73" s="1">
        <v>3.0</v>
      </c>
      <c r="I73" s="8">
        <f>(B73*B2)+(C73*C2)+(D73*D2)+(E73*E2)+(F73*F2)+(G73*G2)+(H73*H2)</f>
        <v>7603.65</v>
      </c>
      <c r="K73" s="8">
        <f t="shared" si="1"/>
        <v>10.09</v>
      </c>
      <c r="L73" s="4">
        <f t="shared" si="21"/>
        <v>1.169014085</v>
      </c>
      <c r="M73" s="5">
        <f t="shared" si="24"/>
        <v>511.446</v>
      </c>
      <c r="N73" s="1">
        <v>1.027</v>
      </c>
      <c r="O73" s="1">
        <v>1.027</v>
      </c>
      <c r="P73" s="1">
        <v>498.0</v>
      </c>
      <c r="Q73" s="4">
        <f t="shared" si="25"/>
        <v>1.027</v>
      </c>
    </row>
    <row r="74">
      <c r="A74" s="1" t="s">
        <v>232</v>
      </c>
      <c r="B74" s="1">
        <v>1213.0</v>
      </c>
      <c r="D74" s="1">
        <v>570.0</v>
      </c>
      <c r="E74" s="1">
        <v>4.0</v>
      </c>
      <c r="G74" s="1">
        <v>6.0</v>
      </c>
      <c r="H74" s="1">
        <v>2.0</v>
      </c>
      <c r="I74" s="8">
        <f>(B74*B2)+(C74*C2)+(D74*D2)+(E74*E2)+(F74*F2)+(G74*G2)+(H74*H2)</f>
        <v>32994.44</v>
      </c>
      <c r="K74" s="8">
        <f t="shared" si="1"/>
        <v>17.95</v>
      </c>
    </row>
    <row r="75">
      <c r="A75" s="1" t="s">
        <v>174</v>
      </c>
      <c r="B75" s="1">
        <v>7177.0</v>
      </c>
      <c r="C75" s="1">
        <v>6483.0</v>
      </c>
      <c r="D75" s="1">
        <v>190.0</v>
      </c>
      <c r="E75" s="1">
        <v>2.0</v>
      </c>
      <c r="I75" s="8">
        <f>(B75*B2)+(C75*C2)+(D75*D2)+(E75*E2)+(F75*F2)+(G75*G2)+(H75*H2)</f>
        <v>56377.48</v>
      </c>
      <c r="J75" s="1">
        <v>20.0</v>
      </c>
      <c r="K75" s="8">
        <f t="shared" si="1"/>
        <v>138.52</v>
      </c>
      <c r="L75" s="4">
        <f t="shared" ref="L75:L76" si="26">B75/C75</f>
        <v>1.107049206</v>
      </c>
      <c r="M75" s="5">
        <f>(B75*N75)</f>
        <v>7370.779</v>
      </c>
      <c r="N75" s="1">
        <v>1.027</v>
      </c>
      <c r="O75" s="1">
        <v>1.027</v>
      </c>
      <c r="P75" s="1">
        <v>7177.0</v>
      </c>
      <c r="Q75" s="4">
        <f>M75/P75</f>
        <v>1.027</v>
      </c>
    </row>
    <row r="76">
      <c r="A76" s="1" t="s">
        <v>175</v>
      </c>
      <c r="B76" s="1">
        <v>2132.0</v>
      </c>
      <c r="C76" s="1">
        <v>414.0</v>
      </c>
      <c r="D76" s="1">
        <v>159.0</v>
      </c>
      <c r="E76" s="1">
        <v>1.0</v>
      </c>
      <c r="F76" s="1">
        <v>4.0</v>
      </c>
      <c r="I76" s="8">
        <f>(B76*B2)+(C76*C2)+(D76*D2)+(E76*E2)+(F76*F2)+(G76*G2)+(H76*H2)</f>
        <v>14934.47</v>
      </c>
      <c r="K76" s="8">
        <f t="shared" si="1"/>
        <v>27.1</v>
      </c>
      <c r="L76" s="4">
        <f t="shared" si="26"/>
        <v>5.149758454</v>
      </c>
    </row>
    <row r="77">
      <c r="A77" s="1" t="s">
        <v>237</v>
      </c>
      <c r="B77" s="1">
        <v>15962.0</v>
      </c>
      <c r="C77" s="1">
        <v>3991.0</v>
      </c>
      <c r="D77" s="1">
        <v>998.0</v>
      </c>
      <c r="I77" s="8">
        <f>(B77*B2)+(C77*C2)+(D77*D2)+(E77*E2)+(F77*F2)+(G77*G2)+(H77*H2)</f>
        <v>93042.1</v>
      </c>
      <c r="K77" s="8">
        <f t="shared" si="1"/>
        <v>209.51</v>
      </c>
    </row>
    <row r="78">
      <c r="A78" s="1" t="s">
        <v>239</v>
      </c>
      <c r="D78" s="1">
        <v>2394.0</v>
      </c>
      <c r="E78" s="1">
        <v>599.0</v>
      </c>
      <c r="I78" s="8">
        <f>(B78*B2)+(C78*C2)+(D78*D2)+(E78*E2)+(F78*F2)+(G78*G2)+(H78*H2)</f>
        <v>115451.38</v>
      </c>
      <c r="K78" s="8">
        <f t="shared" si="1"/>
        <v>29.93</v>
      </c>
    </row>
    <row r="79">
      <c r="A79" s="1" t="s">
        <v>241</v>
      </c>
      <c r="E79" s="1">
        <v>3192.0</v>
      </c>
      <c r="F79" s="1">
        <v>798.0</v>
      </c>
      <c r="I79" s="8">
        <f>(B79*B2)+(C79*C2)+(D79*D2)+(E79*E2)+(F79*F2)+(G79*G2)+(H79*H2)</f>
        <v>678323.94</v>
      </c>
      <c r="K79" s="8">
        <f t="shared" si="1"/>
        <v>39.9</v>
      </c>
      <c r="L79" s="4" t="str">
        <f>B79/C79</f>
        <v>#DIV/0!</v>
      </c>
    </row>
    <row r="80">
      <c r="A80" s="1" t="s">
        <v>176</v>
      </c>
      <c r="B80" s="1">
        <v>742.0</v>
      </c>
      <c r="C80" s="1">
        <v>537.0</v>
      </c>
      <c r="D80" s="1">
        <v>443.0</v>
      </c>
      <c r="I80" s="8">
        <f>(B80*B2)+(C80*C2)+(D80*D2)+(E80*E2)+(F80*F2)+(G80*G2)+(H80*H2)</f>
        <v>17838.67</v>
      </c>
      <c r="K80" s="8">
        <f t="shared" si="1"/>
        <v>17.22</v>
      </c>
    </row>
    <row r="81">
      <c r="A81" s="1" t="s">
        <v>177</v>
      </c>
      <c r="B81" s="1">
        <v>6141.0</v>
      </c>
      <c r="C81" s="1">
        <v>1847.0</v>
      </c>
      <c r="D81" s="1">
        <v>1728.0</v>
      </c>
      <c r="H81" s="1">
        <v>2.0</v>
      </c>
      <c r="I81" s="8">
        <f>(B81*B2)+(C81*C2)+(D81*D2)+(E81*E2)+(F81*F2)+(G81*G2)+(H81*H2)</f>
        <v>83497.62</v>
      </c>
      <c r="K81" s="8">
        <f t="shared" si="1"/>
        <v>97.18</v>
      </c>
      <c r="L81" s="4">
        <f>B81/C81</f>
        <v>3.32485111</v>
      </c>
    </row>
    <row r="82">
      <c r="A82" s="1" t="s">
        <v>178</v>
      </c>
      <c r="B82" s="1">
        <v>6141.0</v>
      </c>
      <c r="C82" s="1">
        <v>1847.0</v>
      </c>
      <c r="D82" s="1">
        <v>1728.0</v>
      </c>
      <c r="H82" s="1">
        <v>2.0</v>
      </c>
      <c r="I82" s="8">
        <f>(B82*B2)+(C82*C2)+(D82*D2)+(E82*E2)+(F82*F2)+(G82*G2)+(H82*H2)</f>
        <v>83497.62</v>
      </c>
      <c r="K82" s="8">
        <f t="shared" si="1"/>
        <v>97.18</v>
      </c>
    </row>
    <row r="83">
      <c r="A83" s="1" t="s">
        <v>179</v>
      </c>
      <c r="B83" s="1">
        <v>6141.0</v>
      </c>
      <c r="C83" s="1">
        <v>1847.0</v>
      </c>
      <c r="D83" s="1">
        <v>1728.0</v>
      </c>
      <c r="H83" s="1">
        <v>2.0</v>
      </c>
      <c r="I83" s="8">
        <f>(B83*B2)+(C83*C2)+(D83*D2)+(E83*E2)+(F83*F2)+(G83*G2)+(H83*H2)</f>
        <v>83497.62</v>
      </c>
      <c r="K83" s="8">
        <f t="shared" si="1"/>
        <v>97.18</v>
      </c>
    </row>
    <row r="84">
      <c r="A84" s="1" t="s">
        <v>252</v>
      </c>
      <c r="B84" s="1">
        <v>6141.0</v>
      </c>
      <c r="C84" s="1">
        <v>1847.0</v>
      </c>
      <c r="D84" s="1">
        <v>1728.0</v>
      </c>
      <c r="H84" s="1">
        <v>2.0</v>
      </c>
      <c r="I84" s="8">
        <f>(B84*B2)+(C84*C2)+(D84*D2)+(E84*E2)+(F84*F2)+(G84*G2)+(H84*H2)</f>
        <v>83497.62</v>
      </c>
      <c r="K84" s="8">
        <f t="shared" si="1"/>
        <v>97.18</v>
      </c>
      <c r="L84" s="4">
        <f>B84/C84</f>
        <v>3.32485111</v>
      </c>
    </row>
    <row r="85">
      <c r="A85" s="1" t="s">
        <v>183</v>
      </c>
      <c r="B85" s="1">
        <v>20433.0</v>
      </c>
      <c r="C85" s="1">
        <v>5452.0</v>
      </c>
      <c r="D85" s="1">
        <v>2720.0</v>
      </c>
      <c r="E85" s="1">
        <v>716.0</v>
      </c>
      <c r="F85" s="1">
        <v>56.0</v>
      </c>
      <c r="G85" s="1">
        <v>3.0</v>
      </c>
      <c r="I85" s="8">
        <f>(B85*B2)+(C85*C2)+(D85*D2)+(E85*E2)+(F85*F2)+(G85*G2)+(H85*H2)</f>
        <v>250610.42</v>
      </c>
      <c r="K85" s="8">
        <f t="shared" si="1"/>
        <v>293.8</v>
      </c>
    </row>
    <row r="86">
      <c r="A86" s="1" t="s">
        <v>184</v>
      </c>
      <c r="B86" s="1">
        <v>20433.0</v>
      </c>
      <c r="C86" s="1">
        <v>5452.0</v>
      </c>
      <c r="D86" s="1">
        <v>2720.0</v>
      </c>
      <c r="E86" s="1">
        <v>716.0</v>
      </c>
      <c r="F86" s="1">
        <v>56.0</v>
      </c>
      <c r="G86" s="1">
        <v>3.0</v>
      </c>
      <c r="I86" s="8">
        <f>(B86*B2)+(C86*C2)+(D86*D2)+(E86*E2)+(F86*F2)+(G86*G2)+(H86*H2)</f>
        <v>250610.42</v>
      </c>
      <c r="K86" s="8">
        <f t="shared" si="1"/>
        <v>293.8</v>
      </c>
      <c r="L86" s="4">
        <f t="shared" ref="L86:L87" si="27">B86/C86</f>
        <v>3.747798973</v>
      </c>
    </row>
    <row r="87">
      <c r="A87" s="1" t="s">
        <v>185</v>
      </c>
      <c r="B87" s="1">
        <v>20433.0</v>
      </c>
      <c r="C87" s="1">
        <v>5452.0</v>
      </c>
      <c r="D87" s="1">
        <v>2720.0</v>
      </c>
      <c r="E87" s="1">
        <v>716.0</v>
      </c>
      <c r="F87" s="1">
        <v>56.0</v>
      </c>
      <c r="G87" s="1">
        <v>3.0</v>
      </c>
      <c r="I87" s="8">
        <f>(B87*B2)+(C87*C2)+(D87*D2)+(E87*E2)+(F87*F2)+(G87*G2)+(H87*H2)</f>
        <v>250610.42</v>
      </c>
      <c r="K87" s="8">
        <f t="shared" si="1"/>
        <v>293.8</v>
      </c>
      <c r="L87" s="4">
        <f t="shared" si="27"/>
        <v>3.747798973</v>
      </c>
    </row>
    <row r="88">
      <c r="A88" s="1" t="s">
        <v>186</v>
      </c>
      <c r="B88" s="1">
        <v>20433.0</v>
      </c>
      <c r="C88" s="1">
        <v>5452.0</v>
      </c>
      <c r="D88" s="1">
        <v>2720.0</v>
      </c>
      <c r="E88" s="1">
        <v>716.0</v>
      </c>
      <c r="F88" s="1">
        <v>56.0</v>
      </c>
      <c r="G88" s="1">
        <v>3.0</v>
      </c>
      <c r="I88" s="8">
        <f>(B88*B2)+(C88*C2)+(D88*D2)+(E88*E2)+(F88*F2)+(G88*G2)+(H88*H2)</f>
        <v>250610.42</v>
      </c>
      <c r="K88" s="8">
        <f t="shared" si="1"/>
        <v>293.8</v>
      </c>
    </row>
    <row r="89">
      <c r="A89" s="1" t="s">
        <v>187</v>
      </c>
      <c r="B89" s="1">
        <v>20433.0</v>
      </c>
      <c r="C89" s="1">
        <v>5452.0</v>
      </c>
      <c r="D89" s="1">
        <v>2720.0</v>
      </c>
      <c r="E89" s="1">
        <v>716.0</v>
      </c>
      <c r="F89" s="1">
        <v>56.0</v>
      </c>
      <c r="G89" s="1">
        <v>3.0</v>
      </c>
      <c r="I89" s="8">
        <f>(B89*B2)+(C89*C2)+(D89*D2)+(E89*E2)+(F89*F2)+(G89*G2)+(H89*H2)</f>
        <v>250610.42</v>
      </c>
      <c r="K89" s="8">
        <f t="shared" si="1"/>
        <v>293.8</v>
      </c>
      <c r="L89" s="4">
        <f t="shared" ref="L89:L92" si="28">B89/C89</f>
        <v>3.747798973</v>
      </c>
      <c r="M89" s="5">
        <f t="shared" ref="M89:M92" si="29">(B89*N89)</f>
        <v>20984.691</v>
      </c>
      <c r="N89" s="1">
        <v>1.027</v>
      </c>
      <c r="O89" s="1">
        <v>1.027</v>
      </c>
      <c r="P89" s="1">
        <v>20251.0</v>
      </c>
      <c r="Q89" s="4">
        <f t="shared" ref="Q89:Q92" si="30">M89/P89</f>
        <v>1.036229865</v>
      </c>
    </row>
    <row r="90">
      <c r="A90" s="1" t="s">
        <v>190</v>
      </c>
      <c r="B90" s="1">
        <v>20433.0</v>
      </c>
      <c r="C90" s="1">
        <v>5452.0</v>
      </c>
      <c r="D90" s="1">
        <v>2720.0</v>
      </c>
      <c r="E90" s="1">
        <v>716.0</v>
      </c>
      <c r="F90" s="1">
        <v>56.0</v>
      </c>
      <c r="G90" s="1">
        <v>3.0</v>
      </c>
      <c r="I90" s="8">
        <f>(B90*B2)+(C90*C2)+(D90*D2)+(E90*E2)+(F90*F2)+(G90*G2)+(H90*H2)</f>
        <v>250610.42</v>
      </c>
      <c r="K90" s="8">
        <f t="shared" si="1"/>
        <v>293.8</v>
      </c>
      <c r="L90" s="4">
        <f t="shared" si="28"/>
        <v>3.747798973</v>
      </c>
      <c r="M90" s="5">
        <f t="shared" si="29"/>
        <v>20984.691</v>
      </c>
      <c r="N90" s="1">
        <v>1.027</v>
      </c>
      <c r="O90" s="1">
        <v>1.027</v>
      </c>
      <c r="P90" s="1">
        <v>20251.0</v>
      </c>
      <c r="Q90" s="4">
        <f t="shared" si="30"/>
        <v>1.036229865</v>
      </c>
    </row>
    <row r="91">
      <c r="A91" s="1" t="s">
        <v>191</v>
      </c>
      <c r="B91" s="1">
        <v>6143.0</v>
      </c>
      <c r="C91" s="1">
        <v>1848.0</v>
      </c>
      <c r="D91" s="1">
        <v>1729.0</v>
      </c>
      <c r="H91" s="1">
        <v>2.0</v>
      </c>
      <c r="I91" s="8">
        <f>(B91*B2)+(C91*C2)+(D91*D2)+(E91*E2)+(F91*F2)+(G91*G2)+(H91*H2)</f>
        <v>83537.79</v>
      </c>
      <c r="K91" s="8">
        <f t="shared" si="1"/>
        <v>97.22</v>
      </c>
      <c r="L91" s="4">
        <f t="shared" si="28"/>
        <v>3.324134199</v>
      </c>
      <c r="M91" s="5">
        <f t="shared" si="29"/>
        <v>6308.861</v>
      </c>
      <c r="N91" s="1">
        <v>1.027</v>
      </c>
      <c r="O91" s="1">
        <v>1.027</v>
      </c>
      <c r="P91" s="1">
        <v>6084.0</v>
      </c>
      <c r="Q91" s="4">
        <f t="shared" si="30"/>
        <v>1.036959402</v>
      </c>
    </row>
    <row r="92">
      <c r="A92" s="1" t="s">
        <v>192</v>
      </c>
      <c r="B92" s="1">
        <v>6143.0</v>
      </c>
      <c r="C92" s="1">
        <v>1848.0</v>
      </c>
      <c r="D92" s="1">
        <v>1729.0</v>
      </c>
      <c r="H92" s="1">
        <v>2.0</v>
      </c>
      <c r="I92" s="8">
        <f>(B92*B2)+(C92*C2)+(D92*D2)+(E92*E2)+(F92*F2)+(G92*G2)+(H92*H2)</f>
        <v>83537.79</v>
      </c>
      <c r="K92" s="8">
        <f t="shared" si="1"/>
        <v>97.22</v>
      </c>
      <c r="L92" s="4">
        <f t="shared" si="28"/>
        <v>3.324134199</v>
      </c>
      <c r="M92" s="5">
        <f t="shared" si="29"/>
        <v>6308.861</v>
      </c>
      <c r="N92" s="1">
        <v>1.027</v>
      </c>
      <c r="O92" s="1">
        <v>1.027</v>
      </c>
      <c r="P92" s="1">
        <v>6084.0</v>
      </c>
      <c r="Q92" s="4">
        <f t="shared" si="30"/>
        <v>1.036959402</v>
      </c>
    </row>
    <row r="93">
      <c r="A93" s="1" t="s">
        <v>193</v>
      </c>
      <c r="B93" s="1">
        <v>40885.0</v>
      </c>
      <c r="C93" s="1">
        <v>10905.0</v>
      </c>
      <c r="D93" s="1">
        <v>5439.0</v>
      </c>
      <c r="E93" s="1">
        <v>1432.0</v>
      </c>
      <c r="F93" s="1">
        <v>113.0</v>
      </c>
      <c r="G93" s="1">
        <v>7.0</v>
      </c>
      <c r="I93" s="8">
        <f>(B93*B2)+(C93*C2)+(D93*D2)+(E93*E2)+(F93*F2)+(G93*G2)+(H93*H2)</f>
        <v>502844.4</v>
      </c>
      <c r="K93" s="8">
        <f t="shared" si="1"/>
        <v>587.81</v>
      </c>
    </row>
    <row r="94">
      <c r="A94" s="1" t="s">
        <v>194</v>
      </c>
      <c r="B94" s="1">
        <v>6143.0</v>
      </c>
      <c r="C94" s="1">
        <v>1848.0</v>
      </c>
      <c r="D94" s="1">
        <v>1729.0</v>
      </c>
      <c r="H94" s="1">
        <v>2.0</v>
      </c>
      <c r="I94" s="8">
        <f>(B94*B2)+(C94*C2)+(D94*D2)+(E94*E2)+(F94*F2)+(G94*G2)+(H94*H2)</f>
        <v>83537.79</v>
      </c>
      <c r="K94" s="8">
        <f t="shared" si="1"/>
        <v>97.22</v>
      </c>
      <c r="L94" s="4">
        <f t="shared" ref="L94:L96" si="31">B94/C94</f>
        <v>3.324134199</v>
      </c>
      <c r="M94" s="5">
        <f t="shared" ref="M94:M96" si="32">(B94*N94)</f>
        <v>6308.861</v>
      </c>
      <c r="N94" s="1">
        <v>1.027</v>
      </c>
      <c r="O94" s="1">
        <v>1.027</v>
      </c>
      <c r="P94" s="1">
        <v>6084.0</v>
      </c>
      <c r="Q94" s="4">
        <f t="shared" ref="Q94:Q96" si="33">M94/P94</f>
        <v>1.036959402</v>
      </c>
    </row>
    <row r="95">
      <c r="A95" s="1" t="s">
        <v>195</v>
      </c>
      <c r="B95" s="1">
        <v>6143.0</v>
      </c>
      <c r="C95" s="1">
        <v>1848.0</v>
      </c>
      <c r="D95" s="1">
        <v>1729.0</v>
      </c>
      <c r="H95" s="1">
        <v>2.0</v>
      </c>
      <c r="I95" s="8">
        <f>(B95*B2)+(C95*C2)+(D95*D2)+(E95*E2)+(F95*F2)+(G95*G2)+(H95*H2)</f>
        <v>83537.79</v>
      </c>
      <c r="K95" s="8">
        <f t="shared" si="1"/>
        <v>97.22</v>
      </c>
      <c r="L95" s="4">
        <f t="shared" si="31"/>
        <v>3.324134199</v>
      </c>
      <c r="M95" s="5">
        <f t="shared" si="32"/>
        <v>6308.861</v>
      </c>
      <c r="N95" s="1">
        <v>1.027</v>
      </c>
      <c r="O95" s="1">
        <v>1.027</v>
      </c>
      <c r="P95" s="1">
        <v>6084.0</v>
      </c>
      <c r="Q95" s="4">
        <f t="shared" si="33"/>
        <v>1.036959402</v>
      </c>
    </row>
    <row r="96">
      <c r="A96" s="1" t="s">
        <v>197</v>
      </c>
      <c r="B96" s="1">
        <v>12168.0</v>
      </c>
      <c r="C96" s="1">
        <v>3564.0</v>
      </c>
      <c r="D96" s="1">
        <v>3334.0</v>
      </c>
      <c r="G96" s="1">
        <v>1.0</v>
      </c>
      <c r="H96" s="1">
        <v>4.0</v>
      </c>
      <c r="I96" s="8">
        <f>(B96*B2)+(C96*C2)+(D96*D2)+(E96*E2)+(F96*F2)+(G96*G2)+(H96*H2)</f>
        <v>163457.14</v>
      </c>
      <c r="K96" s="8">
        <f t="shared" si="1"/>
        <v>190.71</v>
      </c>
      <c r="L96" s="4">
        <f t="shared" si="31"/>
        <v>3.414141414</v>
      </c>
      <c r="M96" s="5">
        <f t="shared" si="32"/>
        <v>12496.536</v>
      </c>
      <c r="N96" s="1">
        <v>1.027</v>
      </c>
      <c r="O96" s="1">
        <v>1.027</v>
      </c>
      <c r="P96" s="1">
        <v>12168.0</v>
      </c>
      <c r="Q96" s="4">
        <f t="shared" si="33"/>
        <v>1.027</v>
      </c>
    </row>
    <row r="97">
      <c r="A97" s="1" t="s">
        <v>198</v>
      </c>
      <c r="B97" s="1">
        <v>1564.0</v>
      </c>
      <c r="C97" s="1">
        <v>5.0</v>
      </c>
      <c r="D97" s="1">
        <v>70.0</v>
      </c>
      <c r="E97" s="1">
        <v>12.0</v>
      </c>
      <c r="G97" s="1">
        <v>1.0</v>
      </c>
      <c r="I97" s="8">
        <f>(B97*B2)+(C97*C2)+(D97*D2)+(E97*E2)+(F97*F2)+(G97*G2)+(H97*H2)</f>
        <v>8382.18</v>
      </c>
      <c r="K97" s="8">
        <f t="shared" si="1"/>
        <v>16.52</v>
      </c>
    </row>
    <row r="98">
      <c r="A98" s="1" t="s">
        <v>199</v>
      </c>
      <c r="B98" s="1">
        <v>20251.0</v>
      </c>
      <c r="C98" s="1">
        <v>5259.0</v>
      </c>
      <c r="D98" s="1">
        <v>2623.0</v>
      </c>
      <c r="E98" s="1">
        <v>691.0</v>
      </c>
      <c r="F98" s="1">
        <v>54.0</v>
      </c>
      <c r="G98" s="1">
        <v>3.0</v>
      </c>
      <c r="I98" s="8">
        <f>(B98*B2)+(C98*C2)+(D98*D2)+(E98*E2)+(F98*F2)+(G98*G2)+(H98*H2)</f>
        <v>243348.35</v>
      </c>
      <c r="K98" s="8">
        <f t="shared" si="1"/>
        <v>288.81</v>
      </c>
      <c r="L98" s="4">
        <f>B98/C98</f>
        <v>3.850732078</v>
      </c>
      <c r="M98" s="5">
        <f>(B98*N98)</f>
        <v>20797.777</v>
      </c>
      <c r="N98" s="1">
        <v>1.027</v>
      </c>
      <c r="O98" s="1">
        <v>1.027</v>
      </c>
      <c r="P98" s="1">
        <v>20251.0</v>
      </c>
      <c r="Q98" s="4">
        <f>M98/P98</f>
        <v>1.027</v>
      </c>
    </row>
    <row r="99">
      <c r="A99" s="1" t="s">
        <v>200</v>
      </c>
      <c r="B99" s="1">
        <v>6143.0</v>
      </c>
      <c r="C99" s="1">
        <v>1848.0</v>
      </c>
      <c r="D99" s="1">
        <v>1729.0</v>
      </c>
      <c r="H99" s="1">
        <v>2.0</v>
      </c>
      <c r="I99" s="8">
        <f>(B99*B2)+(C99*C2)+(D99*D2)+(E99*E2)+(F99*F2)+(G99*G2)+(H99*H2)</f>
        <v>83537.79</v>
      </c>
      <c r="K99" s="8">
        <f t="shared" si="1"/>
        <v>97.22</v>
      </c>
    </row>
    <row r="100">
      <c r="A100" s="1" t="s">
        <v>201</v>
      </c>
      <c r="B100" s="1">
        <v>20251.0</v>
      </c>
      <c r="C100" s="1">
        <v>5259.0</v>
      </c>
      <c r="D100" s="1">
        <v>2623.0</v>
      </c>
      <c r="E100" s="1">
        <v>691.0</v>
      </c>
      <c r="F100" s="1">
        <v>54.0</v>
      </c>
      <c r="G100" s="1">
        <v>3.0</v>
      </c>
      <c r="I100" s="8">
        <f>(B100*B2)+(C100*C2)+(D100*D2)+(E100*E2)+(F100*F2)+(G100*G2)+(H100*H2)</f>
        <v>243348.35</v>
      </c>
      <c r="K100" s="8">
        <f t="shared" si="1"/>
        <v>288.81</v>
      </c>
      <c r="L100" s="4">
        <f t="shared" ref="L100:L114" si="34">B100/C100</f>
        <v>3.850732078</v>
      </c>
      <c r="M100" s="5">
        <f>(B100*N100)</f>
        <v>20797.777</v>
      </c>
      <c r="N100" s="1">
        <v>1.027</v>
      </c>
      <c r="O100" s="1">
        <v>1.027</v>
      </c>
      <c r="P100" s="1">
        <v>20251.0</v>
      </c>
      <c r="Q100" s="4">
        <f>M100/P100</f>
        <v>1.027</v>
      </c>
    </row>
    <row r="101">
      <c r="A101" s="1" t="s">
        <v>202</v>
      </c>
      <c r="B101" s="1">
        <v>10922.0</v>
      </c>
      <c r="C101" s="1">
        <v>6084.0</v>
      </c>
      <c r="D101" s="1">
        <v>986.0</v>
      </c>
      <c r="E101" s="1">
        <v>2940.0</v>
      </c>
      <c r="H101" s="1">
        <v>62.0</v>
      </c>
      <c r="I101" s="8">
        <f>(B101*B2)+(C101*C2)+(D101*D2)+(E101*E2)+(F101*F2)+(G101*G2)+(H101*H2)</f>
        <v>491788.66</v>
      </c>
      <c r="K101" s="8">
        <f t="shared" si="1"/>
        <v>209.94</v>
      </c>
      <c r="L101" s="4">
        <f t="shared" si="34"/>
        <v>1.795200526</v>
      </c>
    </row>
    <row r="102">
      <c r="A102" s="1" t="s">
        <v>208</v>
      </c>
      <c r="B102" s="1">
        <v>1890.0</v>
      </c>
      <c r="C102" s="1">
        <v>1864.0</v>
      </c>
      <c r="I102" s="8">
        <f>(B102*B2)+(C102*C2)+(D102*D2)+(E102*E2)+(F102*F2)+(G102*G2)+(H102*H2)</f>
        <v>14052.28</v>
      </c>
      <c r="K102" s="8">
        <f t="shared" si="1"/>
        <v>37.54</v>
      </c>
      <c r="L102" s="4">
        <f t="shared" si="34"/>
        <v>1.013948498</v>
      </c>
    </row>
    <row r="103">
      <c r="A103" s="1" t="s">
        <v>209</v>
      </c>
      <c r="B103" s="1">
        <v>7177.0</v>
      </c>
      <c r="C103" s="1">
        <v>6483.0</v>
      </c>
      <c r="D103" s="1">
        <v>190.0</v>
      </c>
      <c r="E103" s="1">
        <v>2.0</v>
      </c>
      <c r="I103" s="8">
        <f>(B103*B2)+(C103*C2)+(D103*D2)+(E103*E2)+(F103*F2)+(G103*G2)+(H103*H2)</f>
        <v>56377.48</v>
      </c>
      <c r="J103" s="1">
        <v>20.0</v>
      </c>
      <c r="K103" s="8">
        <f t="shared" si="1"/>
        <v>138.52</v>
      </c>
      <c r="L103" s="4">
        <f t="shared" si="34"/>
        <v>1.107049206</v>
      </c>
      <c r="M103" s="5">
        <f t="shared" ref="M103:M107" si="35">(B103*N103)</f>
        <v>7370.779</v>
      </c>
      <c r="N103" s="1">
        <v>1.027</v>
      </c>
      <c r="O103" s="1">
        <v>1.027</v>
      </c>
      <c r="P103" s="1">
        <v>7177.0</v>
      </c>
      <c r="Q103" s="4">
        <f t="shared" ref="Q103:Q107" si="36">M103/P103</f>
        <v>1.027</v>
      </c>
    </row>
    <row r="104">
      <c r="A104" s="1" t="s">
        <v>286</v>
      </c>
      <c r="B104" s="1">
        <v>209.0</v>
      </c>
      <c r="C104" s="1">
        <v>3035.0</v>
      </c>
      <c r="I104" s="8">
        <f>(B104*B2)+(C104*C2)+(D104*D2)+(E104*E2)+(F104*F2)+(G104*G2)+(H104*H2)</f>
        <v>14906.22</v>
      </c>
      <c r="K104" s="8">
        <f t="shared" si="1"/>
        <v>32.44</v>
      </c>
      <c r="L104" s="4">
        <f t="shared" si="34"/>
        <v>0.06886326194</v>
      </c>
      <c r="M104" s="5">
        <f t="shared" si="35"/>
        <v>214.643</v>
      </c>
      <c r="N104" s="1">
        <v>1.027</v>
      </c>
      <c r="O104" s="1">
        <v>1.027</v>
      </c>
      <c r="P104" s="1">
        <v>210.0</v>
      </c>
      <c r="Q104" s="4">
        <f t="shared" si="36"/>
        <v>1.022109524</v>
      </c>
    </row>
    <row r="105">
      <c r="A105" s="1" t="s">
        <v>204</v>
      </c>
      <c r="B105" s="1">
        <v>209.0</v>
      </c>
      <c r="C105" s="1">
        <v>3035.0</v>
      </c>
      <c r="I105" s="8">
        <f>(B105*B2)+(C105*C2)+(D105*D2)+(E105*E2)+(F105*F2)+(G105*G2)+(H105*H2)</f>
        <v>14906.22</v>
      </c>
      <c r="K105" s="8">
        <f t="shared" si="1"/>
        <v>32.44</v>
      </c>
      <c r="L105" s="4">
        <f t="shared" si="34"/>
        <v>0.06886326194</v>
      </c>
      <c r="M105" s="5">
        <f t="shared" si="35"/>
        <v>214.643</v>
      </c>
      <c r="N105" s="1">
        <v>1.027</v>
      </c>
      <c r="O105" s="1">
        <v>1.027</v>
      </c>
      <c r="P105" s="1">
        <v>210.0</v>
      </c>
      <c r="Q105" s="4">
        <f t="shared" si="36"/>
        <v>1.022109524</v>
      </c>
    </row>
    <row r="106">
      <c r="A106" s="1" t="s">
        <v>205</v>
      </c>
      <c r="B106" s="1">
        <v>209.0</v>
      </c>
      <c r="C106" s="1">
        <v>3035.0</v>
      </c>
      <c r="I106" s="8">
        <f>(B106*B2)+(C106*C2)+(D106*D2)+(E106*E2)+(F106*F2)+(G106*G2)+(H106*H2)</f>
        <v>14906.22</v>
      </c>
      <c r="K106" s="8">
        <f t="shared" si="1"/>
        <v>32.44</v>
      </c>
      <c r="L106" s="4">
        <f t="shared" si="34"/>
        <v>0.06886326194</v>
      </c>
      <c r="M106" s="5">
        <f t="shared" si="35"/>
        <v>214.643</v>
      </c>
      <c r="N106" s="1">
        <v>1.027</v>
      </c>
      <c r="O106" s="1">
        <v>1.027</v>
      </c>
      <c r="P106" s="1">
        <v>210.0</v>
      </c>
      <c r="Q106" s="4">
        <f t="shared" si="36"/>
        <v>1.022109524</v>
      </c>
    </row>
    <row r="107">
      <c r="A107" s="1" t="s">
        <v>206</v>
      </c>
      <c r="B107" s="1">
        <v>5034.0</v>
      </c>
      <c r="C107" s="1">
        <v>3461.0</v>
      </c>
      <c r="D107" s="1">
        <v>30.0</v>
      </c>
      <c r="I107" s="8">
        <f>(B107*B2)+(C107*C2)+(D107*D2)+(E107*E2)+(F107*F2)+(G107*G2)+(H107*H2)</f>
        <v>31227.14</v>
      </c>
      <c r="J107" s="1">
        <v>20.0</v>
      </c>
      <c r="K107" s="8">
        <f t="shared" si="1"/>
        <v>85.25</v>
      </c>
      <c r="L107" s="4">
        <f t="shared" si="34"/>
        <v>1.454492921</v>
      </c>
      <c r="M107" s="5">
        <f t="shared" si="35"/>
        <v>5169.918</v>
      </c>
      <c r="N107" s="1">
        <v>1.027</v>
      </c>
      <c r="O107" s="1">
        <v>1.027</v>
      </c>
      <c r="P107" s="1">
        <v>5034.0</v>
      </c>
      <c r="Q107" s="4">
        <f t="shared" si="36"/>
        <v>1.027</v>
      </c>
    </row>
    <row r="108">
      <c r="A108" s="1" t="s">
        <v>207</v>
      </c>
      <c r="B108" s="1">
        <v>478.0</v>
      </c>
      <c r="C108" s="1">
        <v>46.0</v>
      </c>
      <c r="D108" s="1">
        <v>265.0</v>
      </c>
      <c r="E108" s="1">
        <v>8.0</v>
      </c>
      <c r="F108" s="1">
        <v>4.0</v>
      </c>
      <c r="G108" s="1">
        <v>2.0</v>
      </c>
      <c r="H108" s="1">
        <v>3.0</v>
      </c>
      <c r="I108" s="8">
        <f>(B108*B2)+(C108*C2)+(D108*D2)+(E108*E2)+(F108*F2)+(G108*G2)+(H108*H2)</f>
        <v>23445.51</v>
      </c>
      <c r="K108" s="8">
        <f t="shared" si="1"/>
        <v>8.06</v>
      </c>
      <c r="L108" s="4">
        <f t="shared" si="34"/>
        <v>10.39130435</v>
      </c>
    </row>
    <row r="109">
      <c r="A109" s="1" t="s">
        <v>210</v>
      </c>
      <c r="B109" s="1">
        <v>49.0</v>
      </c>
      <c r="C109" s="1">
        <v>126.0</v>
      </c>
      <c r="D109" s="1">
        <v>395.0</v>
      </c>
      <c r="E109" s="1">
        <v>148.0</v>
      </c>
      <c r="F109" s="1">
        <v>8.0</v>
      </c>
      <c r="H109" s="1">
        <v>1.0</v>
      </c>
      <c r="I109" s="8">
        <f>(B109*B2)+(C109*C2)+(D109*D2)+(E109*E2)+(F109*F2)+(G109*G2)+(H109*H2)</f>
        <v>30867.15</v>
      </c>
      <c r="K109" s="8">
        <f t="shared" si="1"/>
        <v>7.27</v>
      </c>
      <c r="L109" s="4">
        <f t="shared" si="34"/>
        <v>0.3888888889</v>
      </c>
    </row>
    <row r="110">
      <c r="A110" s="1" t="s">
        <v>300</v>
      </c>
      <c r="B110" s="1">
        <v>2014.0</v>
      </c>
      <c r="C110" s="1">
        <v>711.0</v>
      </c>
      <c r="D110" s="1">
        <v>1045.0</v>
      </c>
      <c r="I110" s="8">
        <f>(B110*B2)+(C110*C2)+(D110*D2)+(E110*E2)+(F110*F2)+(G110*G2)+(H110*H2)</f>
        <v>40189.89</v>
      </c>
      <c r="K110" s="8">
        <f t="shared" si="1"/>
        <v>37.7</v>
      </c>
      <c r="L110" s="4">
        <f t="shared" si="34"/>
        <v>2.832630098</v>
      </c>
      <c r="M110" s="5">
        <f t="shared" ref="M110:M112" si="37">(B110*N110)</f>
        <v>2068.378</v>
      </c>
      <c r="N110" s="1">
        <v>1.027</v>
      </c>
      <c r="O110" s="1">
        <v>1.027</v>
      </c>
      <c r="P110" s="1">
        <v>2014.0</v>
      </c>
      <c r="Q110" s="4">
        <f t="shared" ref="Q110:Q112" si="38">M110/P110</f>
        <v>1.027</v>
      </c>
    </row>
    <row r="111">
      <c r="A111" s="1" t="s">
        <v>211</v>
      </c>
      <c r="B111" s="1">
        <v>4027.0</v>
      </c>
      <c r="C111" s="1">
        <v>1423.0</v>
      </c>
      <c r="D111" s="1">
        <v>2089.0</v>
      </c>
      <c r="F111" s="1">
        <v>1.0</v>
      </c>
      <c r="I111" s="8">
        <f>(B111*B2)+(C111*C2)+(D111*D2)+(E111*E2)+(F111*F2)+(G111*G2)+(H111*H2)</f>
        <v>80908.74</v>
      </c>
      <c r="K111" s="8">
        <f t="shared" si="1"/>
        <v>75.4</v>
      </c>
      <c r="L111" s="4">
        <f t="shared" si="34"/>
        <v>2.829936753</v>
      </c>
      <c r="M111" s="5">
        <f t="shared" si="37"/>
        <v>4135.729</v>
      </c>
      <c r="N111" s="1">
        <v>1.027</v>
      </c>
      <c r="O111" s="1">
        <v>1.027</v>
      </c>
      <c r="P111" s="1">
        <v>4027.0</v>
      </c>
      <c r="Q111" s="4">
        <f t="shared" si="38"/>
        <v>1.027</v>
      </c>
    </row>
    <row r="112">
      <c r="A112" s="1" t="s">
        <v>308</v>
      </c>
      <c r="B112" s="1">
        <v>3960.0</v>
      </c>
      <c r="C112" s="1">
        <v>1114.0</v>
      </c>
      <c r="D112" s="1">
        <v>1038.0</v>
      </c>
      <c r="H112" s="1">
        <v>1.0</v>
      </c>
      <c r="I112" s="8">
        <f>(B112*B2)+(C112*C2)+(D112*D2)+(E112*E2)+(F112*F2)+(G112*G2)+(H112*H2)</f>
        <v>50321.64</v>
      </c>
      <c r="K112" s="8">
        <f t="shared" si="1"/>
        <v>61.13</v>
      </c>
      <c r="L112" s="4">
        <f t="shared" si="34"/>
        <v>3.55475763</v>
      </c>
      <c r="M112" s="5">
        <f t="shared" si="37"/>
        <v>4066.92</v>
      </c>
      <c r="N112" s="1">
        <v>1.027</v>
      </c>
      <c r="O112" s="1">
        <v>1.027</v>
      </c>
      <c r="P112" s="1">
        <v>3960.0</v>
      </c>
      <c r="Q112" s="4">
        <f t="shared" si="38"/>
        <v>1.027</v>
      </c>
    </row>
    <row r="113">
      <c r="A113" s="1" t="s">
        <v>312</v>
      </c>
      <c r="B113" s="1">
        <v>76619.0</v>
      </c>
      <c r="F113" s="1">
        <v>299.0</v>
      </c>
      <c r="I113" s="8">
        <f>(B113*B2)+(C113*C2)+(D113*D2)+(E113*E2)+(F113*F2)+(G113*G2)+(H113*H2)</f>
        <v>379516.91</v>
      </c>
      <c r="K113" s="8">
        <f t="shared" si="1"/>
        <v>769.18</v>
      </c>
      <c r="L113" s="4" t="str">
        <f t="shared" si="34"/>
        <v>#DIV/0!</v>
      </c>
    </row>
    <row r="114">
      <c r="A114" s="1" t="s">
        <v>315</v>
      </c>
      <c r="D114" s="1">
        <v>38309.0</v>
      </c>
      <c r="F114" s="1">
        <v>2394.0</v>
      </c>
      <c r="H114" s="1">
        <v>100.0</v>
      </c>
      <c r="I114" s="8">
        <f>(B114*B2)+(C114*C2)+(D114*D2)+(E114*E2)+(F114*F2)+(G114*G2)+(H114*H2)</f>
        <v>2781192.55</v>
      </c>
      <c r="J114" s="1">
        <v>1.0</v>
      </c>
      <c r="K114" s="8">
        <f t="shared" si="1"/>
        <v>408.03</v>
      </c>
      <c r="L114" s="4" t="str">
        <f t="shared" si="34"/>
        <v>#DIV/0!</v>
      </c>
    </row>
    <row r="115">
      <c r="A115" s="1" t="s">
        <v>212</v>
      </c>
      <c r="B115" s="1">
        <v>1890.0</v>
      </c>
      <c r="C115" s="1">
        <v>1864.0</v>
      </c>
      <c r="I115" s="8">
        <f>(B115*B2)+(C115*C2)+(D115*D2)+(E115*E2)+(F115*F2)+(G115*G2)+(H115*H2)</f>
        <v>14052.28</v>
      </c>
      <c r="K115" s="8">
        <f t="shared" si="1"/>
        <v>37.54</v>
      </c>
    </row>
    <row r="116">
      <c r="A116" s="1" t="s">
        <v>214</v>
      </c>
      <c r="B116" s="1">
        <v>7177.0</v>
      </c>
      <c r="C116" s="1">
        <v>6483.0</v>
      </c>
      <c r="D116" s="1">
        <v>190.0</v>
      </c>
      <c r="E116" s="1">
        <v>2.0</v>
      </c>
      <c r="I116" s="8">
        <f>(B116*B2)+(C116*C2)+(D116*D2)+(E116*E2)+(F116*F2)+(G116*G2)+(H116*H2)</f>
        <v>56377.48</v>
      </c>
      <c r="J116" s="1">
        <v>20.0</v>
      </c>
      <c r="K116" s="8">
        <f t="shared" si="1"/>
        <v>138.52</v>
      </c>
      <c r="L116" s="4">
        <f t="shared" ref="L116:L142" si="39">B116/C116</f>
        <v>1.107049206</v>
      </c>
      <c r="M116" s="5">
        <f>(B116*N116)</f>
        <v>7370.779</v>
      </c>
      <c r="N116" s="1">
        <v>1.027</v>
      </c>
      <c r="O116" s="1">
        <v>1.027</v>
      </c>
      <c r="P116" s="1">
        <v>7177.0</v>
      </c>
      <c r="Q116" s="4">
        <f>M116/P116</f>
        <v>1.027</v>
      </c>
    </row>
    <row r="117">
      <c r="A117" s="1" t="s">
        <v>218</v>
      </c>
      <c r="B117" s="1">
        <v>4061.0</v>
      </c>
      <c r="C117" s="1">
        <v>1325.0</v>
      </c>
      <c r="D117" s="1">
        <v>1600.0</v>
      </c>
      <c r="E117" s="1">
        <v>1.0</v>
      </c>
      <c r="F117" s="1">
        <v>8.0</v>
      </c>
      <c r="I117" s="8">
        <f>(B117*B2)+(C117*C2)+(D117*D2)+(E117*E2)+(F117*F2)+(G117*G2)+(H117*H2)</f>
        <v>69896.14</v>
      </c>
      <c r="K117" s="8">
        <f t="shared" si="1"/>
        <v>69.95</v>
      </c>
      <c r="L117" s="4">
        <f t="shared" si="39"/>
        <v>3.06490566</v>
      </c>
    </row>
    <row r="118">
      <c r="A118" s="1" t="s">
        <v>219</v>
      </c>
      <c r="B118" s="1">
        <v>4041.0</v>
      </c>
      <c r="C118" s="1">
        <v>1238.0</v>
      </c>
      <c r="D118" s="1">
        <v>1257.0</v>
      </c>
      <c r="E118" s="1">
        <v>6.0</v>
      </c>
      <c r="H118" s="1">
        <v>1.0</v>
      </c>
      <c r="I118" s="8">
        <f>(B118*B2)+(C118*C2)+(D118*D2)+(E118*E2)+(F118*F2)+(G118*G2)+(H118*H2)</f>
        <v>58117.69</v>
      </c>
      <c r="K118" s="8">
        <f t="shared" si="1"/>
        <v>65.43</v>
      </c>
      <c r="L118" s="4">
        <f t="shared" si="39"/>
        <v>3.264135703</v>
      </c>
      <c r="M118" s="5">
        <f>(B118*N118)</f>
        <v>4150.107</v>
      </c>
      <c r="N118" s="1">
        <v>1.027</v>
      </c>
      <c r="O118" s="1">
        <v>1.027</v>
      </c>
      <c r="P118" s="1">
        <v>3960.0</v>
      </c>
      <c r="Q118" s="4">
        <f>M118/P118</f>
        <v>1.048006818</v>
      </c>
    </row>
    <row r="119">
      <c r="A119" s="1" t="s">
        <v>328</v>
      </c>
      <c r="B119" s="1">
        <v>4061.0</v>
      </c>
      <c r="C119" s="1">
        <v>1325.0</v>
      </c>
      <c r="D119" s="1">
        <v>1600.0</v>
      </c>
      <c r="E119" s="1">
        <v>1.0</v>
      </c>
      <c r="F119" s="1">
        <v>8.0</v>
      </c>
      <c r="I119" s="8">
        <f>(B119*B2)+(C119*C2)+(D119*D2)+(E119*E2)+(F119*F2)+(G119*G2)+(H119*H2)</f>
        <v>69896.14</v>
      </c>
      <c r="K119" s="8">
        <f t="shared" si="1"/>
        <v>69.95</v>
      </c>
      <c r="L119" s="4">
        <f t="shared" si="39"/>
        <v>3.06490566</v>
      </c>
    </row>
    <row r="120">
      <c r="A120" s="1" t="s">
        <v>330</v>
      </c>
      <c r="B120" s="1">
        <v>10926.0</v>
      </c>
      <c r="C120" s="1">
        <v>6086.0</v>
      </c>
      <c r="D120" s="1">
        <v>987.0</v>
      </c>
      <c r="E120" s="1">
        <v>2941.0</v>
      </c>
      <c r="H120" s="1">
        <v>62.0</v>
      </c>
      <c r="I120" s="8">
        <f>(B120*B2)+(C120*C2)+(D120*D2)+(E120*E2)+(F120*F2)+(G120*G2)+(H120*H2)</f>
        <v>491912.39</v>
      </c>
      <c r="J120" s="1">
        <v>5.0</v>
      </c>
      <c r="K120" s="8">
        <f t="shared" si="1"/>
        <v>210.02</v>
      </c>
      <c r="L120" s="4">
        <f t="shared" si="39"/>
        <v>1.795267828</v>
      </c>
      <c r="M120" s="5">
        <f>(B120*N120)</f>
        <v>11221.002</v>
      </c>
      <c r="N120" s="1">
        <v>1.027</v>
      </c>
      <c r="O120" s="1">
        <v>1.027</v>
      </c>
      <c r="P120" s="1">
        <v>10820.0</v>
      </c>
      <c r="Q120" s="4">
        <f>M120/P120</f>
        <v>1.037061183</v>
      </c>
    </row>
    <row r="121">
      <c r="A121" s="1" t="s">
        <v>216</v>
      </c>
      <c r="B121" s="1">
        <v>1334.0</v>
      </c>
      <c r="C121" s="1">
        <v>1334.0</v>
      </c>
      <c r="D121" s="1">
        <v>1334.0</v>
      </c>
      <c r="E121" s="1">
        <v>1334.0</v>
      </c>
      <c r="G121" s="1">
        <v>45.0</v>
      </c>
      <c r="H121" s="1">
        <v>22.0</v>
      </c>
      <c r="I121" s="8">
        <f>(B121*B2)+(C121*C2)+(D121*D2)+(E121*E2)+(F121*F2)+(G121*G2)+(H121*H2)</f>
        <v>261025.46</v>
      </c>
      <c r="K121" s="8">
        <f t="shared" si="1"/>
        <v>54.03</v>
      </c>
      <c r="L121" s="4">
        <f t="shared" si="39"/>
        <v>1</v>
      </c>
    </row>
    <row r="122">
      <c r="A122" s="1" t="s">
        <v>334</v>
      </c>
      <c r="B122" s="1">
        <v>10926.0</v>
      </c>
      <c r="C122" s="1">
        <v>6086.0</v>
      </c>
      <c r="D122" s="1">
        <v>987.0</v>
      </c>
      <c r="E122" s="1">
        <v>2941.0</v>
      </c>
      <c r="H122" s="1">
        <v>62.0</v>
      </c>
      <c r="I122" s="8">
        <f>(B122*B2)+(C122*C2)+(D122*D2)+(E122*E2)+(F122*F2)+(G122*G2)+(H122*H2)</f>
        <v>491912.39</v>
      </c>
      <c r="J122" s="1">
        <v>5.0</v>
      </c>
      <c r="K122" s="8">
        <f t="shared" si="1"/>
        <v>210.02</v>
      </c>
      <c r="L122" s="4">
        <f t="shared" si="39"/>
        <v>1.795267828</v>
      </c>
      <c r="M122" s="5">
        <f t="shared" ref="M122:M123" si="40">(B122*N122)</f>
        <v>11221.002</v>
      </c>
      <c r="N122" s="1">
        <v>1.027</v>
      </c>
      <c r="O122" s="1">
        <v>1.027</v>
      </c>
      <c r="P122" s="1">
        <v>10820.0</v>
      </c>
      <c r="Q122" s="4">
        <f t="shared" ref="Q122:Q123" si="41">M122/P122</f>
        <v>1.037061183</v>
      </c>
    </row>
    <row r="123">
      <c r="A123" s="1" t="s">
        <v>221</v>
      </c>
      <c r="B123" s="1">
        <v>8201.0</v>
      </c>
      <c r="C123" s="1">
        <v>2677.0</v>
      </c>
      <c r="D123" s="1">
        <v>3231.0</v>
      </c>
      <c r="E123" s="1">
        <v>2.0</v>
      </c>
      <c r="F123" s="1">
        <v>16.0</v>
      </c>
      <c r="I123" s="8">
        <f>(B123*B2)+(C123*C2)+(D123*D2)+(E123*E2)+(F123*F2)+(G123*G2)+(H123*H2)</f>
        <v>141065.93</v>
      </c>
      <c r="J123" s="1">
        <v>25.0</v>
      </c>
      <c r="K123" s="8">
        <f t="shared" si="1"/>
        <v>141.27</v>
      </c>
      <c r="L123" s="4">
        <f t="shared" si="39"/>
        <v>3.063503922</v>
      </c>
      <c r="M123" s="5">
        <f t="shared" si="40"/>
        <v>8422.427</v>
      </c>
      <c r="N123" s="1">
        <v>1.027</v>
      </c>
      <c r="O123" s="1">
        <v>1.027</v>
      </c>
      <c r="P123" s="1">
        <v>8122.0</v>
      </c>
      <c r="Q123" s="4">
        <f t="shared" si="41"/>
        <v>1.036989288</v>
      </c>
    </row>
    <row r="124">
      <c r="A124" s="1" t="s">
        <v>222</v>
      </c>
      <c r="B124" s="1">
        <v>1875.0</v>
      </c>
      <c r="C124" s="1">
        <v>979.0</v>
      </c>
      <c r="D124" s="1">
        <v>954.0</v>
      </c>
      <c r="E124" s="1">
        <v>780.0</v>
      </c>
      <c r="F124" s="1">
        <v>9.0</v>
      </c>
      <c r="G124" s="1">
        <v>7.0</v>
      </c>
      <c r="H124" s="1">
        <v>4.0</v>
      </c>
      <c r="I124" s="8">
        <f>(B124*B2)+(C124*C2)+(D124*D2)+(E124*E2)+(F124*F2)+(G124*G2)+(H124*H2)</f>
        <v>119907.79</v>
      </c>
      <c r="K124" s="8">
        <f t="shared" si="1"/>
        <v>46.08</v>
      </c>
      <c r="L124" s="4">
        <f t="shared" si="39"/>
        <v>1.915219612</v>
      </c>
    </row>
    <row r="125">
      <c r="A125" s="1" t="s">
        <v>223</v>
      </c>
      <c r="B125" s="1">
        <v>1491.0</v>
      </c>
      <c r="C125" s="1">
        <v>486.0</v>
      </c>
      <c r="D125" s="1">
        <v>422.0</v>
      </c>
      <c r="E125" s="1">
        <v>350.0</v>
      </c>
      <c r="F125" s="1">
        <v>5.0</v>
      </c>
      <c r="I125" s="8">
        <f>(B125*B2)+(C125*C2)+(D125*D2)+(E125*E2)+(F125*F2)+(G125*G2)+(H125*H2)</f>
        <v>47485.03</v>
      </c>
      <c r="J125" s="1">
        <v>20.0</v>
      </c>
      <c r="K125" s="8">
        <f t="shared" si="1"/>
        <v>27.54</v>
      </c>
      <c r="L125" s="4">
        <f t="shared" si="39"/>
        <v>3.067901235</v>
      </c>
      <c r="M125" s="5">
        <f>(B125*N125)</f>
        <v>1531.257</v>
      </c>
      <c r="N125" s="1">
        <v>1.027</v>
      </c>
      <c r="O125" s="1">
        <v>1.027</v>
      </c>
      <c r="P125" s="1">
        <v>1491.0</v>
      </c>
      <c r="Q125" s="4">
        <f>M125/P125</f>
        <v>1.027</v>
      </c>
    </row>
    <row r="126">
      <c r="A126" s="1" t="s">
        <v>224</v>
      </c>
      <c r="B126" s="1">
        <v>10922.0</v>
      </c>
      <c r="C126" s="1">
        <v>6084.0</v>
      </c>
      <c r="D126" s="1">
        <v>986.0</v>
      </c>
      <c r="E126" s="1">
        <v>2940.0</v>
      </c>
      <c r="H126" s="1">
        <v>62.0</v>
      </c>
      <c r="I126" s="8">
        <f>(B126*B2)+(C126*C2)+(D126*D2)+(E126*E2)+(F126*F2)+(G126*G2)+(H126*H2)</f>
        <v>491788.66</v>
      </c>
      <c r="K126" s="8">
        <f t="shared" si="1"/>
        <v>209.94</v>
      </c>
      <c r="L126" s="4">
        <f t="shared" si="39"/>
        <v>1.795200526</v>
      </c>
    </row>
    <row r="127">
      <c r="A127" s="1" t="s">
        <v>225</v>
      </c>
      <c r="B127" s="1">
        <v>1875.0</v>
      </c>
      <c r="C127" s="1">
        <v>979.0</v>
      </c>
      <c r="D127" s="1">
        <v>954.0</v>
      </c>
      <c r="E127" s="1">
        <v>780.0</v>
      </c>
      <c r="F127" s="1">
        <v>9.0</v>
      </c>
      <c r="G127" s="1">
        <v>7.0</v>
      </c>
      <c r="H127" s="1">
        <v>4.0</v>
      </c>
      <c r="I127" s="8">
        <f>(B127*B2)+(C127*C2)+(D127*D2)+(E127*E2)+(F127*F2)+(G127*G2)+(H127*H2)</f>
        <v>119907.79</v>
      </c>
      <c r="K127" s="8">
        <f t="shared" si="1"/>
        <v>46.08</v>
      </c>
      <c r="L127" s="4">
        <f t="shared" si="39"/>
        <v>1.915219612</v>
      </c>
    </row>
    <row r="128">
      <c r="A128" s="1" t="s">
        <v>226</v>
      </c>
      <c r="B128" s="1">
        <v>3999.0</v>
      </c>
      <c r="C128" s="1">
        <v>1155.0</v>
      </c>
      <c r="D128" s="1">
        <v>1076.0</v>
      </c>
      <c r="H128" s="1">
        <v>1.0</v>
      </c>
      <c r="I128" s="8">
        <f>(B128*B2)+(C128*C2)+(D128*D2)+(E128*E2)+(F128*F2)+(G128*G2)+(H128*H2)</f>
        <v>51759.4</v>
      </c>
      <c r="J128" s="1">
        <v>10.0</v>
      </c>
      <c r="K128" s="8">
        <f t="shared" si="1"/>
        <v>62.31</v>
      </c>
      <c r="L128" s="4">
        <f t="shared" si="39"/>
        <v>3.462337662</v>
      </c>
      <c r="M128" s="5">
        <f>(B128*N128)</f>
        <v>4106.973</v>
      </c>
      <c r="N128" s="1">
        <v>1.027</v>
      </c>
      <c r="O128" s="1">
        <v>1.027</v>
      </c>
      <c r="P128" s="1">
        <v>3960.0</v>
      </c>
      <c r="Q128" s="4">
        <f>M128/P128</f>
        <v>1.037114394</v>
      </c>
    </row>
    <row r="129">
      <c r="A129" s="1" t="s">
        <v>227</v>
      </c>
      <c r="B129" s="1">
        <v>1875.0</v>
      </c>
      <c r="C129" s="1">
        <v>979.0</v>
      </c>
      <c r="D129" s="1">
        <v>954.0</v>
      </c>
      <c r="E129" s="1">
        <v>780.0</v>
      </c>
      <c r="F129" s="1">
        <v>9.0</v>
      </c>
      <c r="G129" s="1">
        <v>7.0</v>
      </c>
      <c r="H129" s="1">
        <v>4.0</v>
      </c>
      <c r="I129" s="8">
        <f>(B129*B2)+(C129*C2)+(D129*D2)+(E129*E2)+(F129*F2)+(G129*G2)+(H129*H2)</f>
        <v>119907.79</v>
      </c>
      <c r="K129" s="8">
        <f t="shared" si="1"/>
        <v>46.08</v>
      </c>
      <c r="L129" s="4">
        <f t="shared" si="39"/>
        <v>1.915219612</v>
      </c>
    </row>
    <row r="130">
      <c r="A130" s="1" t="s">
        <v>228</v>
      </c>
      <c r="B130" s="1">
        <v>4027.0</v>
      </c>
      <c r="C130" s="1">
        <v>1423.0</v>
      </c>
      <c r="D130" s="1">
        <v>2089.0</v>
      </c>
      <c r="F130" s="1">
        <v>1.0</v>
      </c>
      <c r="I130" s="8">
        <f>(B130*B2)+(C130*C2)+(D130*D2)+(E130*E2)+(F130*F2)+(G130*G2)+(H130*H2)</f>
        <v>80908.74</v>
      </c>
      <c r="J130" s="1">
        <v>10.0</v>
      </c>
      <c r="K130" s="8">
        <f t="shared" si="1"/>
        <v>75.4</v>
      </c>
      <c r="L130" s="4">
        <f t="shared" si="39"/>
        <v>2.829936753</v>
      </c>
      <c r="M130" s="5">
        <f t="shared" ref="M130:M139" si="42">(B130*N130)</f>
        <v>4135.729</v>
      </c>
      <c r="N130" s="1">
        <v>1.027</v>
      </c>
      <c r="O130" s="1">
        <v>1.027</v>
      </c>
      <c r="P130" s="1">
        <v>4027.0</v>
      </c>
      <c r="Q130" s="4">
        <f t="shared" ref="Q130:Q139" si="43">M130/P130</f>
        <v>1.027</v>
      </c>
    </row>
    <row r="131">
      <c r="A131" s="1" t="s">
        <v>220</v>
      </c>
      <c r="B131" s="1">
        <v>2925.0</v>
      </c>
      <c r="C131" s="1">
        <v>2627.0</v>
      </c>
      <c r="F131" s="1">
        <v>6.0</v>
      </c>
      <c r="G131" s="1">
        <v>2.0</v>
      </c>
      <c r="I131" s="8">
        <f>(B131*B2)+(C131*C2)+(D131*D2)+(E131*E2)+(F131*F2)+(G131*G2)+(H131*H2)</f>
        <v>25950.4</v>
      </c>
      <c r="K131" s="8">
        <f t="shared" si="1"/>
        <v>55.6</v>
      </c>
      <c r="L131" s="4">
        <f t="shared" si="39"/>
        <v>1.113437381</v>
      </c>
      <c r="M131" s="5">
        <f t="shared" si="42"/>
        <v>3003.975</v>
      </c>
      <c r="N131" s="1">
        <v>1.027</v>
      </c>
      <c r="O131" s="1">
        <v>1.027</v>
      </c>
      <c r="P131" s="1">
        <v>2897.0</v>
      </c>
      <c r="Q131" s="4">
        <f t="shared" si="43"/>
        <v>1.03692613</v>
      </c>
    </row>
    <row r="132">
      <c r="A132" s="1" t="s">
        <v>361</v>
      </c>
      <c r="B132" s="1">
        <v>2925.0</v>
      </c>
      <c r="C132" s="1">
        <v>2627.0</v>
      </c>
      <c r="D132" s="1">
        <v>95.0</v>
      </c>
      <c r="I132" s="8">
        <f>(B132*B2)+(C132*C2)+(D132*D2)+(E132*E2)+(F132*F2)+(G132*G2)+(H132*H2)</f>
        <v>23370.49</v>
      </c>
      <c r="K132" s="8">
        <f t="shared" si="1"/>
        <v>56.47</v>
      </c>
      <c r="L132" s="4">
        <f t="shared" si="39"/>
        <v>1.113437381</v>
      </c>
      <c r="M132" s="5">
        <f t="shared" si="42"/>
        <v>3003.975</v>
      </c>
      <c r="N132" s="1">
        <v>1.027</v>
      </c>
      <c r="O132" s="1">
        <v>1.027</v>
      </c>
      <c r="P132" s="1">
        <v>2897.0</v>
      </c>
      <c r="Q132" s="4">
        <f t="shared" si="43"/>
        <v>1.03692613</v>
      </c>
    </row>
    <row r="133">
      <c r="A133" s="1" t="s">
        <v>229</v>
      </c>
      <c r="B133" s="1">
        <v>4061.0</v>
      </c>
      <c r="C133" s="1">
        <v>1290.0</v>
      </c>
      <c r="D133" s="1">
        <v>1557.0</v>
      </c>
      <c r="E133" s="1">
        <v>1.0</v>
      </c>
      <c r="F133" s="1">
        <v>8.0</v>
      </c>
      <c r="I133" s="8">
        <f>(B133*B2)+(C133*C2)+(D133*D2)+(E133*E2)+(F133*F2)+(G133*G2)+(H133*H2)</f>
        <v>68445.67</v>
      </c>
      <c r="K133" s="8">
        <f t="shared" si="1"/>
        <v>69.17</v>
      </c>
      <c r="L133" s="4">
        <f t="shared" si="39"/>
        <v>3.148062016</v>
      </c>
      <c r="M133" s="5">
        <f t="shared" si="42"/>
        <v>4170.647</v>
      </c>
      <c r="N133" s="1">
        <v>1.027</v>
      </c>
      <c r="O133" s="1">
        <v>1.027</v>
      </c>
      <c r="P133" s="1">
        <v>4061.0</v>
      </c>
      <c r="Q133" s="4">
        <f t="shared" si="43"/>
        <v>1.027</v>
      </c>
    </row>
    <row r="134">
      <c r="A134" s="1" t="s">
        <v>230</v>
      </c>
      <c r="B134" s="1">
        <v>4041.0</v>
      </c>
      <c r="C134" s="1">
        <v>1205.0</v>
      </c>
      <c r="D134" s="1">
        <v>1224.0</v>
      </c>
      <c r="E134" s="1">
        <v>6.0</v>
      </c>
      <c r="I134" s="8">
        <f>(B134*B2)+(C134*C2)+(D134*D2)+(E134*E2)+(F134*F2)+(G134*G2)+(H134*H2)</f>
        <v>53946.62</v>
      </c>
      <c r="K134" s="8">
        <f t="shared" si="1"/>
        <v>64.76</v>
      </c>
      <c r="L134" s="4">
        <f t="shared" si="39"/>
        <v>3.353526971</v>
      </c>
      <c r="M134" s="5">
        <f t="shared" si="42"/>
        <v>4150.107</v>
      </c>
      <c r="N134" s="1">
        <v>1.027</v>
      </c>
      <c r="O134" s="1">
        <v>1.027</v>
      </c>
      <c r="P134" s="1">
        <v>4041.0</v>
      </c>
      <c r="Q134" s="4">
        <f t="shared" si="43"/>
        <v>1.027</v>
      </c>
    </row>
    <row r="135">
      <c r="A135" s="1" t="s">
        <v>231</v>
      </c>
      <c r="B135" s="1">
        <v>8081.0</v>
      </c>
      <c r="C135" s="1">
        <v>2412.0</v>
      </c>
      <c r="D135" s="1">
        <v>2447.0</v>
      </c>
      <c r="E135" s="1">
        <v>13.0</v>
      </c>
      <c r="F135" s="1">
        <v>1.0</v>
      </c>
      <c r="I135" s="8">
        <f>(B135*B2)+(C135*C2)+(D135*D2)+(E135*E2)+(F135*F2)+(G135*G2)+(H135*H2)</f>
        <v>108500.2</v>
      </c>
      <c r="J135" s="1">
        <v>25.0</v>
      </c>
      <c r="K135" s="8">
        <f t="shared" si="1"/>
        <v>129.54</v>
      </c>
      <c r="L135" s="4">
        <f t="shared" si="39"/>
        <v>3.350331675</v>
      </c>
      <c r="M135" s="5">
        <f t="shared" si="42"/>
        <v>8299.187</v>
      </c>
      <c r="N135" s="1">
        <v>1.027</v>
      </c>
      <c r="O135" s="1">
        <v>1.027</v>
      </c>
      <c r="P135" s="1">
        <v>8081.0</v>
      </c>
      <c r="Q135" s="4">
        <f t="shared" si="43"/>
        <v>1.027</v>
      </c>
    </row>
    <row r="136">
      <c r="A136" s="1" t="s">
        <v>233</v>
      </c>
      <c r="B136" s="1">
        <v>8081.0</v>
      </c>
      <c r="C136" s="1">
        <v>2412.0</v>
      </c>
      <c r="D136" s="1">
        <v>2447.0</v>
      </c>
      <c r="E136" s="1">
        <v>13.0</v>
      </c>
      <c r="F136" s="1">
        <v>1.0</v>
      </c>
      <c r="I136" s="8">
        <f>(B136*B2)+(C136*C2)+(D136*D2)+(E136*E2)+(F136*F2)+(G136*G2)+(H136*H2)</f>
        <v>108500.2</v>
      </c>
      <c r="J136" s="1">
        <v>25.0</v>
      </c>
      <c r="K136" s="8">
        <f t="shared" si="1"/>
        <v>129.54</v>
      </c>
      <c r="L136" s="4">
        <f t="shared" si="39"/>
        <v>3.350331675</v>
      </c>
      <c r="M136" s="5">
        <f t="shared" si="42"/>
        <v>8299.187</v>
      </c>
      <c r="N136" s="1">
        <v>1.027</v>
      </c>
      <c r="O136" s="1">
        <v>1.027</v>
      </c>
      <c r="P136" s="1">
        <v>8081.0</v>
      </c>
      <c r="Q136" s="4">
        <f t="shared" si="43"/>
        <v>1.027</v>
      </c>
    </row>
    <row r="137">
      <c r="A137" s="1" t="s">
        <v>367</v>
      </c>
      <c r="B137" s="1">
        <v>1334.0</v>
      </c>
      <c r="C137" s="1">
        <v>1334.0</v>
      </c>
      <c r="D137" s="1">
        <v>1334.0</v>
      </c>
      <c r="E137" s="1">
        <v>1334.0</v>
      </c>
      <c r="G137" s="1">
        <v>45.0</v>
      </c>
      <c r="H137" s="1">
        <v>22.0</v>
      </c>
      <c r="I137" s="8">
        <f>(B137*B2)+(C137*C2)+(D137*D2)+(E137*E2)+(F137*F2)+(G137*G2)+(H137*H2)</f>
        <v>261025.46</v>
      </c>
      <c r="J137" s="1">
        <v>5.0</v>
      </c>
      <c r="K137" s="8">
        <f t="shared" si="1"/>
        <v>54.03</v>
      </c>
      <c r="L137" s="4">
        <f t="shared" si="39"/>
        <v>1</v>
      </c>
      <c r="M137" s="5">
        <f t="shared" si="42"/>
        <v>1370.018</v>
      </c>
      <c r="N137" s="1">
        <v>1.027</v>
      </c>
      <c r="O137" s="1">
        <v>1.027</v>
      </c>
      <c r="P137" s="1">
        <v>1321.0</v>
      </c>
      <c r="Q137" s="4">
        <f t="shared" si="43"/>
        <v>1.037106737</v>
      </c>
    </row>
    <row r="138">
      <c r="A138" s="1" t="s">
        <v>235</v>
      </c>
      <c r="B138" s="1">
        <v>1875.0</v>
      </c>
      <c r="C138" s="1">
        <v>953.0</v>
      </c>
      <c r="D138" s="1">
        <v>928.0</v>
      </c>
      <c r="E138" s="1">
        <v>759.0</v>
      </c>
      <c r="F138" s="1">
        <v>9.0</v>
      </c>
      <c r="G138" s="1">
        <v>7.0</v>
      </c>
      <c r="H138" s="1">
        <v>4.0</v>
      </c>
      <c r="I138" s="8">
        <f>(B138*B2)+(C138*C2)+(D138*D2)+(E138*E2)+(F138*F2)+(G138*G2)+(H138*H2)</f>
        <v>117469.05</v>
      </c>
      <c r="K138" s="8">
        <f t="shared" si="1"/>
        <v>45.35</v>
      </c>
      <c r="L138" s="4">
        <f t="shared" si="39"/>
        <v>1.967471144</v>
      </c>
      <c r="M138" s="5">
        <f t="shared" si="42"/>
        <v>1925.625</v>
      </c>
      <c r="N138" s="1">
        <v>1.027</v>
      </c>
      <c r="O138" s="1">
        <v>1.027</v>
      </c>
      <c r="P138" s="1">
        <v>1875.0</v>
      </c>
      <c r="Q138" s="4">
        <f t="shared" si="43"/>
        <v>1.027</v>
      </c>
    </row>
    <row r="139">
      <c r="A139" s="1" t="s">
        <v>236</v>
      </c>
      <c r="B139" s="1">
        <v>396.0</v>
      </c>
      <c r="D139" s="1">
        <v>773.0</v>
      </c>
      <c r="E139" s="1">
        <v>386.0</v>
      </c>
      <c r="I139" s="8">
        <f>(B139*B2)+(C139*C2)+(D139*D2)+(E139*E2)+(F139*F2)+(G139*G2)+(H139*H2)</f>
        <v>52491.93</v>
      </c>
      <c r="K139" s="8">
        <f t="shared" si="1"/>
        <v>15.55</v>
      </c>
      <c r="L139" s="4" t="str">
        <f t="shared" si="39"/>
        <v>#DIV/0!</v>
      </c>
      <c r="M139" s="5">
        <f t="shared" si="42"/>
        <v>406.692</v>
      </c>
      <c r="N139" s="1">
        <v>1.027</v>
      </c>
      <c r="O139" s="1">
        <v>1.027</v>
      </c>
      <c r="P139" s="1">
        <v>396.0</v>
      </c>
      <c r="Q139" s="4">
        <f t="shared" si="43"/>
        <v>1.027</v>
      </c>
    </row>
    <row r="140">
      <c r="A140" s="1" t="s">
        <v>238</v>
      </c>
      <c r="B140" s="1">
        <v>2121.0</v>
      </c>
      <c r="C140" s="1">
        <v>127.0</v>
      </c>
      <c r="D140" s="1">
        <v>221.0</v>
      </c>
      <c r="I140" s="8">
        <f>(B140*B2)+(C140*C2)+(D140*D2)+(E140*E2)+(F140*F2)+(G140*G2)+(H140*H2)</f>
        <v>13101.51</v>
      </c>
      <c r="K140" s="8">
        <f t="shared" si="1"/>
        <v>24.69</v>
      </c>
      <c r="L140" s="4">
        <f t="shared" si="39"/>
        <v>16.7007874</v>
      </c>
    </row>
    <row r="141">
      <c r="A141" s="1" t="s">
        <v>240</v>
      </c>
      <c r="B141" s="1">
        <v>2073.0</v>
      </c>
      <c r="C141" s="1">
        <v>825.0</v>
      </c>
      <c r="D141" s="1">
        <v>457.0</v>
      </c>
      <c r="E141" s="1">
        <v>20.0</v>
      </c>
      <c r="F141" s="1">
        <v>23.0</v>
      </c>
      <c r="I141" s="8">
        <f>(B141*B2)+(C141*C2)+(D141*D2)+(E141*E2)+(F141*F2)+(G141*G2)+(H141*H2)</f>
        <v>37591.2</v>
      </c>
      <c r="K141" s="8">
        <f t="shared" si="1"/>
        <v>33.98</v>
      </c>
      <c r="L141" s="4">
        <f t="shared" si="39"/>
        <v>2.512727273</v>
      </c>
    </row>
    <row r="142">
      <c r="A142" s="1" t="s">
        <v>242</v>
      </c>
      <c r="B142" s="1">
        <v>2049.0</v>
      </c>
      <c r="C142" s="1">
        <v>2083.0</v>
      </c>
      <c r="D142" s="1">
        <v>1787.0</v>
      </c>
      <c r="E142" s="1">
        <v>1855.0</v>
      </c>
      <c r="F142" s="1">
        <v>490.0</v>
      </c>
      <c r="H142" s="1">
        <v>1.0</v>
      </c>
      <c r="I142" s="8">
        <f>(B142*B2)+(C142*C2)+(D142*D2)+(E142*E2)+(F142*F2)+(G142*G2)+(H142*H2)</f>
        <v>480790.65</v>
      </c>
      <c r="K142" s="8">
        <f t="shared" si="1"/>
        <v>82.65</v>
      </c>
      <c r="L142" s="4">
        <f t="shared" si="39"/>
        <v>0.9836773884</v>
      </c>
    </row>
    <row r="143">
      <c r="A143" s="1" t="s">
        <v>244</v>
      </c>
      <c r="B143" s="1">
        <v>1073.0</v>
      </c>
      <c r="C143" s="1">
        <v>942.0</v>
      </c>
      <c r="D143" s="1">
        <v>868.0</v>
      </c>
      <c r="E143" s="1">
        <v>846.0</v>
      </c>
      <c r="F143" s="1">
        <v>1007.0</v>
      </c>
      <c r="G143" s="1">
        <v>52.0</v>
      </c>
      <c r="I143" s="8">
        <f>(B143*B2)+(C143*C2)+(D143*D2)+(E143*E2)+(F143*F2)+(G143*G2)+(H143*H2)</f>
        <v>710204.95</v>
      </c>
      <c r="K143" s="8">
        <f t="shared" si="1"/>
        <v>47.88</v>
      </c>
    </row>
    <row r="144">
      <c r="A144" s="1" t="s">
        <v>245</v>
      </c>
      <c r="B144" s="1">
        <v>2049.0</v>
      </c>
      <c r="C144" s="1">
        <v>2083.0</v>
      </c>
      <c r="D144" s="1">
        <v>1787.0</v>
      </c>
      <c r="E144" s="1">
        <v>1855.0</v>
      </c>
      <c r="F144" s="1">
        <v>490.0</v>
      </c>
      <c r="H144" s="1">
        <v>1.0</v>
      </c>
      <c r="I144" s="8">
        <f>(B144*B2)+(C144*C2)+(D144*D2)+(E144*E2)+(F144*F2)+(G144*G2)+(H144*H2)</f>
        <v>480790.65</v>
      </c>
      <c r="K144" s="8">
        <f t="shared" si="1"/>
        <v>82.65</v>
      </c>
      <c r="L144" s="4">
        <f t="shared" ref="L144:L155" si="44">B144/C144</f>
        <v>0.9836773884</v>
      </c>
      <c r="M144" s="5">
        <f>(B144*N144)</f>
        <v>2104.323</v>
      </c>
      <c r="N144" s="1">
        <v>1.027</v>
      </c>
      <c r="O144" s="1">
        <v>1.027</v>
      </c>
      <c r="P144" s="1">
        <v>2029.0</v>
      </c>
      <c r="Q144" s="4">
        <f>M144/P144</f>
        <v>1.037123213</v>
      </c>
    </row>
    <row r="145">
      <c r="A145" s="1" t="s">
        <v>246</v>
      </c>
      <c r="B145" s="1">
        <v>16442.0</v>
      </c>
      <c r="C145" s="1">
        <v>2149.0</v>
      </c>
      <c r="F145" s="1">
        <v>7.0</v>
      </c>
      <c r="H145" s="1">
        <v>3.0</v>
      </c>
      <c r="I145" s="8">
        <f>(B145*B2)+(C145*C2)+(D145*D2)+(E145*E2)+(F145*F2)+(G145*G2)+(H145*H2)</f>
        <v>68837.23</v>
      </c>
      <c r="K145" s="8">
        <f t="shared" si="1"/>
        <v>186.01</v>
      </c>
      <c r="L145" s="4">
        <f t="shared" si="44"/>
        <v>7.651000465</v>
      </c>
    </row>
    <row r="146">
      <c r="A146" s="1" t="s">
        <v>247</v>
      </c>
      <c r="B146" s="1">
        <v>2073.0</v>
      </c>
      <c r="C146" s="1">
        <v>825.0</v>
      </c>
      <c r="D146" s="1">
        <v>457.0</v>
      </c>
      <c r="E146" s="1">
        <v>20.0</v>
      </c>
      <c r="F146" s="1">
        <v>23.0</v>
      </c>
      <c r="I146" s="8">
        <f>(B146*B2)+(C146*C2)+(D146*D2)+(E146*E2)+(F146*F2)+(G146*G2)+(H146*H2)</f>
        <v>37591.2</v>
      </c>
      <c r="K146" s="8">
        <f t="shared" si="1"/>
        <v>33.98</v>
      </c>
      <c r="L146" s="4">
        <f t="shared" si="44"/>
        <v>2.512727273</v>
      </c>
    </row>
    <row r="147">
      <c r="A147" s="1" t="s">
        <v>248</v>
      </c>
      <c r="B147" s="1">
        <v>5.0</v>
      </c>
      <c r="D147" s="1">
        <v>634.0</v>
      </c>
      <c r="F147" s="1">
        <v>4.0</v>
      </c>
      <c r="G147" s="1">
        <v>4.0</v>
      </c>
      <c r="H147" s="1">
        <v>6.0</v>
      </c>
      <c r="I147" s="8">
        <f>(B147*B2)+(C147*C2)+(D147*D2)+(E147*E2)+(F147*F2)+(G147*G2)+(H147*H2)</f>
        <v>43521.44</v>
      </c>
      <c r="K147" s="8">
        <f t="shared" si="1"/>
        <v>6.53</v>
      </c>
      <c r="L147" s="4" t="str">
        <f t="shared" si="44"/>
        <v>#DIV/0!</v>
      </c>
    </row>
    <row r="148">
      <c r="A148" s="1" t="s">
        <v>249</v>
      </c>
      <c r="D148" s="1">
        <v>590.0</v>
      </c>
      <c r="E148" s="1">
        <v>213.0</v>
      </c>
      <c r="F148" s="1">
        <v>50.0</v>
      </c>
      <c r="I148" s="8">
        <f>(B148*B2)+(C148*C2)+(D148*D2)+(E148*E2)+(F148*F2)+(G148*G2)+(H148*H2)</f>
        <v>61089.24</v>
      </c>
      <c r="K148" s="8">
        <f t="shared" si="1"/>
        <v>8.53</v>
      </c>
      <c r="L148" s="4" t="str">
        <f t="shared" si="44"/>
        <v>#DIV/0!</v>
      </c>
    </row>
    <row r="149">
      <c r="A149" s="1" t="s">
        <v>250</v>
      </c>
      <c r="B149" s="1">
        <v>4068.0</v>
      </c>
      <c r="C149" s="1">
        <v>1502.0</v>
      </c>
      <c r="D149" s="1">
        <v>1131.0</v>
      </c>
      <c r="G149" s="1">
        <v>2.0</v>
      </c>
      <c r="I149" s="8">
        <f>(B149*B2)+(C149*C2)+(D149*D2)+(E149*E2)+(F149*F2)+(G149*G2)+(H149*H2)</f>
        <v>54282.07</v>
      </c>
      <c r="J149" s="1">
        <v>15.0</v>
      </c>
      <c r="K149" s="8">
        <f t="shared" si="1"/>
        <v>67.03</v>
      </c>
      <c r="L149" s="4">
        <f t="shared" si="44"/>
        <v>2.708388815</v>
      </c>
      <c r="M149" s="5">
        <f>(B149*N149)</f>
        <v>4177.836</v>
      </c>
      <c r="N149" s="1">
        <v>1.027</v>
      </c>
      <c r="O149" s="1">
        <v>1.027</v>
      </c>
      <c r="P149" s="1">
        <v>4068.0</v>
      </c>
      <c r="Q149" s="4">
        <f>M149/P149</f>
        <v>1.027</v>
      </c>
    </row>
    <row r="150">
      <c r="A150" s="1" t="s">
        <v>251</v>
      </c>
      <c r="D150" s="1">
        <v>590.0</v>
      </c>
      <c r="E150" s="1">
        <v>213.0</v>
      </c>
      <c r="F150" s="1">
        <v>50.0</v>
      </c>
      <c r="I150" s="8">
        <f>(B150*B2)+(C150*C2)+(D150*D2)+(E150*E2)+(F150*F2)+(G150*G2)+(H150*H2)</f>
        <v>61089.24</v>
      </c>
      <c r="K150" s="8">
        <f t="shared" si="1"/>
        <v>8.53</v>
      </c>
      <c r="L150" s="4" t="str">
        <f t="shared" si="44"/>
        <v>#DIV/0!</v>
      </c>
    </row>
    <row r="151">
      <c r="A151" s="1" t="s">
        <v>253</v>
      </c>
      <c r="B151" s="1">
        <v>2034.0</v>
      </c>
      <c r="C151" s="1">
        <v>771.0</v>
      </c>
      <c r="D151" s="1">
        <v>581.0</v>
      </c>
      <c r="G151" s="1">
        <v>1.0</v>
      </c>
      <c r="I151" s="8">
        <f>(B151*B2)+(C151*C2)+(D151*D2)+(E151*E2)+(F151*F2)+(G151*G2)+(H151*H2)</f>
        <v>27698.73</v>
      </c>
      <c r="K151" s="8">
        <f t="shared" si="1"/>
        <v>33.87</v>
      </c>
      <c r="L151" s="4">
        <f t="shared" si="44"/>
        <v>2.638132296</v>
      </c>
    </row>
    <row r="152">
      <c r="A152" s="1" t="s">
        <v>254</v>
      </c>
      <c r="B152" s="1">
        <v>2073.0</v>
      </c>
      <c r="C152" s="1">
        <v>825.0</v>
      </c>
      <c r="D152" s="1">
        <v>457.0</v>
      </c>
      <c r="E152" s="1">
        <v>20.0</v>
      </c>
      <c r="F152" s="1">
        <v>23.0</v>
      </c>
      <c r="I152" s="8">
        <f>(B152*B2)+(C152*C2)+(D152*D2)+(E152*E2)+(F152*F2)+(G152*G2)+(H152*H2)</f>
        <v>37591.2</v>
      </c>
      <c r="K152" s="8">
        <f t="shared" si="1"/>
        <v>33.98</v>
      </c>
      <c r="L152" s="4">
        <f t="shared" si="44"/>
        <v>2.512727273</v>
      </c>
    </row>
    <row r="153">
      <c r="A153" s="1" t="s">
        <v>255</v>
      </c>
      <c r="B153" s="1">
        <v>2073.0</v>
      </c>
      <c r="C153" s="1">
        <v>825.0</v>
      </c>
      <c r="D153" s="1">
        <v>457.0</v>
      </c>
      <c r="E153" s="1">
        <v>20.0</v>
      </c>
      <c r="F153" s="1">
        <v>23.0</v>
      </c>
      <c r="I153" s="8">
        <f>(B153*B2)+(C153*C2)+(D153*D2)+(E153*E2)+(F153*F2)+(G153*G2)+(H153*H2)</f>
        <v>37591.2</v>
      </c>
      <c r="K153" s="8">
        <f t="shared" si="1"/>
        <v>33.98</v>
      </c>
      <c r="L153" s="4">
        <f t="shared" si="44"/>
        <v>2.512727273</v>
      </c>
    </row>
    <row r="154">
      <c r="A154" s="1" t="s">
        <v>256</v>
      </c>
      <c r="B154" s="1">
        <v>2034.0</v>
      </c>
      <c r="C154" s="1">
        <v>771.0</v>
      </c>
      <c r="D154" s="1">
        <v>581.0</v>
      </c>
      <c r="F154" s="1">
        <v>1.0</v>
      </c>
      <c r="I154" s="8">
        <f>(B154*B2)+(C154*C2)+(D154*D2)+(E154*E2)+(F154*F2)+(G154*G2)+(H154*H2)</f>
        <v>27216.64</v>
      </c>
      <c r="K154" s="8">
        <f t="shared" si="1"/>
        <v>33.87</v>
      </c>
      <c r="L154" s="4">
        <f t="shared" si="44"/>
        <v>2.638132296</v>
      </c>
    </row>
    <row r="155">
      <c r="A155" s="1" t="s">
        <v>243</v>
      </c>
      <c r="B155" s="1">
        <v>1073.0</v>
      </c>
      <c r="C155" s="1">
        <v>942.0</v>
      </c>
      <c r="D155" s="1">
        <v>868.0</v>
      </c>
      <c r="E155" s="1">
        <v>846.0</v>
      </c>
      <c r="F155" s="1">
        <v>1007.0</v>
      </c>
      <c r="G155" s="1">
        <v>52.0</v>
      </c>
      <c r="I155" s="8">
        <f>(B155*B2)+(C155*C2)+(D155*D2)+(E155*E2)+(F155*F2)+(G155*G2)+(H155*H2)</f>
        <v>710204.95</v>
      </c>
      <c r="J155" s="1">
        <v>50.0</v>
      </c>
      <c r="K155" s="8">
        <f t="shared" si="1"/>
        <v>47.88</v>
      </c>
      <c r="L155" s="4">
        <f t="shared" si="44"/>
        <v>1.139065817</v>
      </c>
      <c r="M155" s="5">
        <f>(B155*N155)</f>
        <v>1101.971</v>
      </c>
      <c r="N155" s="1">
        <v>1.027</v>
      </c>
      <c r="O155" s="1">
        <v>1.027</v>
      </c>
      <c r="P155" s="1">
        <v>1063.0</v>
      </c>
      <c r="Q155" s="4">
        <f>M155/P155</f>
        <v>1.036661336</v>
      </c>
    </row>
    <row r="156">
      <c r="A156" s="1" t="s">
        <v>257</v>
      </c>
      <c r="B156" s="1">
        <v>16595.0</v>
      </c>
      <c r="C156" s="1">
        <v>2169.0</v>
      </c>
      <c r="F156" s="1">
        <v>7.0</v>
      </c>
      <c r="H156" s="1">
        <v>3.0</v>
      </c>
      <c r="I156" s="8">
        <f>(B156*B2)+(C156*C2)+(D156*D2)+(E156*E2)+(F156*F2)+(G156*G2)+(H156*H2)</f>
        <v>69356.97</v>
      </c>
      <c r="K156" s="8">
        <f t="shared" si="1"/>
        <v>187.74</v>
      </c>
    </row>
    <row r="157">
      <c r="A157" s="1" t="s">
        <v>258</v>
      </c>
      <c r="B157" s="1">
        <v>2049.0</v>
      </c>
      <c r="C157" s="1">
        <v>2083.0</v>
      </c>
      <c r="D157" s="1">
        <v>1787.0</v>
      </c>
      <c r="E157" s="1">
        <v>1855.0</v>
      </c>
      <c r="F157" s="1">
        <v>490.0</v>
      </c>
      <c r="H157" s="1">
        <v>1.0</v>
      </c>
      <c r="I157" s="8">
        <f>(B157*B2)+(C157*C2)+(D157*D2)+(E157*E2)+(F157*F2)+(G157*G2)+(H157*H2)</f>
        <v>480790.65</v>
      </c>
      <c r="K157" s="8">
        <f t="shared" si="1"/>
        <v>82.65</v>
      </c>
      <c r="L157" s="4">
        <f t="shared" ref="L157:L158" si="45">B157/C157</f>
        <v>0.9836773884</v>
      </c>
      <c r="M157" s="5">
        <f>(B157*N157)</f>
        <v>2104.323</v>
      </c>
      <c r="N157" s="1">
        <v>1.027</v>
      </c>
      <c r="O157" s="1">
        <v>1.027</v>
      </c>
      <c r="P157" s="1">
        <v>2029.0</v>
      </c>
      <c r="Q157" s="4">
        <f>M157/P157</f>
        <v>1.037123213</v>
      </c>
    </row>
    <row r="158">
      <c r="A158" s="1" t="s">
        <v>260</v>
      </c>
      <c r="B158" s="1">
        <v>2034.0</v>
      </c>
      <c r="C158" s="1">
        <v>771.0</v>
      </c>
      <c r="D158" s="1">
        <v>581.0</v>
      </c>
      <c r="G158" s="1">
        <v>1.0</v>
      </c>
      <c r="I158" s="8">
        <f>(B158*B2)+(C158*C2)+(D158*D2)+(E158*E2)+(F158*F2)+(G158*G2)+(H158*H2)</f>
        <v>27698.73</v>
      </c>
      <c r="K158" s="8">
        <f t="shared" si="1"/>
        <v>33.87</v>
      </c>
      <c r="L158" s="4">
        <f t="shared" si="45"/>
        <v>2.638132296</v>
      </c>
    </row>
    <row r="159">
      <c r="A159" s="1" t="s">
        <v>259</v>
      </c>
      <c r="D159" s="1">
        <v>595.0</v>
      </c>
      <c r="E159" s="1">
        <v>215.0</v>
      </c>
      <c r="F159" s="1">
        <v>51.0</v>
      </c>
      <c r="I159" s="8">
        <f>(B159*B2)+(C159*C2)+(D159*D2)+(E159*E2)+(F159*F2)+(G159*G2)+(H159*H2)</f>
        <v>61942.16</v>
      </c>
    </row>
    <row r="160">
      <c r="A160" s="1" t="s">
        <v>261</v>
      </c>
      <c r="B160" s="1">
        <v>3840.0</v>
      </c>
      <c r="C160" s="1">
        <v>2895.0</v>
      </c>
      <c r="D160" s="1">
        <v>1.0</v>
      </c>
      <c r="I160" s="8">
        <f>(B160*B2)+(C160*C2)+(D160*D2)+(E160*E2)+(F160*F2)+(G160*G2)+(H160*H2)</f>
        <v>24369.49</v>
      </c>
      <c r="K160" s="8">
        <f t="shared" ref="K160:K271" si="46">(B160+C160+D160+E160+F160+G160+H160)*0.01</f>
        <v>67.36</v>
      </c>
      <c r="L160" s="4">
        <f t="shared" ref="L160:L171" si="47">B160/C160</f>
        <v>1.32642487</v>
      </c>
    </row>
    <row r="161">
      <c r="A161" s="1" t="s">
        <v>380</v>
      </c>
      <c r="B161" s="1">
        <v>1073.0</v>
      </c>
      <c r="C161" s="1">
        <v>942.0</v>
      </c>
      <c r="D161" s="1">
        <v>868.0</v>
      </c>
      <c r="E161" s="1">
        <v>846.0</v>
      </c>
      <c r="F161" s="1">
        <v>1007.0</v>
      </c>
      <c r="G161" s="1">
        <v>52.0</v>
      </c>
      <c r="I161" s="8">
        <f>(B161*B2)+(C161*C2)+(D161*D2)+(E161*E2)+(F161*F2)+(G161*G2)+(H161*H2)</f>
        <v>710204.95</v>
      </c>
      <c r="J161" s="1">
        <v>50.0</v>
      </c>
      <c r="K161" s="8">
        <f t="shared" si="46"/>
        <v>47.88</v>
      </c>
      <c r="L161" s="4">
        <f t="shared" si="47"/>
        <v>1.139065817</v>
      </c>
      <c r="M161" s="5">
        <f t="shared" ref="M161:M163" si="48">(B161*N161)</f>
        <v>1101.971</v>
      </c>
      <c r="N161" s="1">
        <v>1.027</v>
      </c>
      <c r="O161" s="1">
        <v>1.027</v>
      </c>
      <c r="P161" s="1">
        <v>1063.0</v>
      </c>
      <c r="Q161" s="4">
        <f t="shared" ref="Q161:Q163" si="49">M161/P161</f>
        <v>1.036661336</v>
      </c>
    </row>
    <row r="162">
      <c r="A162" s="1" t="s">
        <v>263</v>
      </c>
      <c r="B162" s="1">
        <v>2049.0</v>
      </c>
      <c r="C162" s="1">
        <v>2083.0</v>
      </c>
      <c r="D162" s="1">
        <v>1787.0</v>
      </c>
      <c r="E162" s="1">
        <v>1855.0</v>
      </c>
      <c r="F162" s="1">
        <v>490.0</v>
      </c>
      <c r="H162" s="1">
        <v>1.0</v>
      </c>
      <c r="I162" s="8">
        <f>(B162*B2)+(C162*C2)+(D162*D2)+(E162*E2)+(F162*F2)+(G162*G2)+(H162*H2)</f>
        <v>480790.65</v>
      </c>
      <c r="K162" s="8">
        <f t="shared" si="46"/>
        <v>82.65</v>
      </c>
      <c r="L162" s="4">
        <f t="shared" si="47"/>
        <v>0.9836773884</v>
      </c>
      <c r="M162" s="5">
        <f t="shared" si="48"/>
        <v>2104.323</v>
      </c>
      <c r="N162" s="1">
        <v>1.027</v>
      </c>
      <c r="O162" s="1">
        <v>1.027</v>
      </c>
      <c r="P162" s="1">
        <v>2029.0</v>
      </c>
      <c r="Q162" s="4">
        <f t="shared" si="49"/>
        <v>1.037123213</v>
      </c>
    </row>
    <row r="163">
      <c r="A163" s="1" t="s">
        <v>264</v>
      </c>
      <c r="D163" s="1">
        <v>1149.0</v>
      </c>
      <c r="E163" s="1">
        <v>417.0</v>
      </c>
      <c r="F163" s="1">
        <v>98.0</v>
      </c>
      <c r="I163" s="8">
        <f>(B163*B2)+(C163*C2)+(D163*D2)+(E163*E2)+(F163*F2)+(G163*G2)+(H163*H2)</f>
        <v>119478.55</v>
      </c>
      <c r="K163" s="8">
        <f t="shared" si="46"/>
        <v>16.64</v>
      </c>
      <c r="L163" s="4" t="str">
        <f t="shared" si="47"/>
        <v>#DIV/0!</v>
      </c>
      <c r="M163" s="5">
        <f t="shared" si="48"/>
        <v>0</v>
      </c>
      <c r="N163" s="1">
        <v>1.027</v>
      </c>
      <c r="O163" s="1">
        <v>1.027</v>
      </c>
      <c r="Q163" s="4" t="str">
        <f t="shared" si="49"/>
        <v>#DIV/0!</v>
      </c>
    </row>
    <row r="164">
      <c r="A164" s="1" t="s">
        <v>371</v>
      </c>
      <c r="B164" s="1">
        <v>3037.0</v>
      </c>
      <c r="C164" s="1">
        <v>2485.0</v>
      </c>
      <c r="D164" s="1">
        <v>163.0</v>
      </c>
      <c r="I164" s="8">
        <f>(B164*B2)+(C164*C2)+(D164*D2)+(E164*E2)+(F164*F2)+(G164*G2)+(H164*H2)</f>
        <v>25044.13</v>
      </c>
      <c r="K164" s="8">
        <f t="shared" si="46"/>
        <v>56.85</v>
      </c>
      <c r="L164" s="4">
        <f t="shared" si="47"/>
        <v>1.222132797</v>
      </c>
    </row>
    <row r="165">
      <c r="A165" s="1" t="s">
        <v>265</v>
      </c>
      <c r="B165" s="1">
        <v>5.0</v>
      </c>
      <c r="D165" s="1">
        <v>640.0</v>
      </c>
      <c r="F165" s="1">
        <v>4.0</v>
      </c>
      <c r="G165" s="1">
        <v>4.0</v>
      </c>
      <c r="H165" s="1">
        <v>6.0</v>
      </c>
      <c r="I165" s="8">
        <f>(B165*B2)+(C165*C2)+(D165*D2)+(E165*E2)+(F165*F2)+(G165*G2)+(H165*H2)</f>
        <v>43700.78</v>
      </c>
      <c r="K165" s="8">
        <f t="shared" si="46"/>
        <v>6.59</v>
      </c>
      <c r="L165" s="4" t="str">
        <f t="shared" si="47"/>
        <v>#DIV/0!</v>
      </c>
    </row>
    <row r="166">
      <c r="A166" s="1" t="s">
        <v>266</v>
      </c>
      <c r="B166" s="1">
        <v>5.0</v>
      </c>
      <c r="D166" s="1">
        <v>640.0</v>
      </c>
      <c r="F166" s="1">
        <v>4.0</v>
      </c>
      <c r="G166" s="1">
        <v>4.0</v>
      </c>
      <c r="H166" s="1">
        <v>6.0</v>
      </c>
      <c r="I166" s="8">
        <f>(B166*B2)+(C166*C2)+(D166*D2)+(E166*E2)+(F166*F2)+(G166*G2)+(H166*H2)</f>
        <v>43700.78</v>
      </c>
      <c r="K166" s="8">
        <f t="shared" si="46"/>
        <v>6.59</v>
      </c>
      <c r="L166" s="4" t="str">
        <f t="shared" si="47"/>
        <v>#DIV/0!</v>
      </c>
    </row>
    <row r="167">
      <c r="A167" s="1" t="s">
        <v>267</v>
      </c>
      <c r="B167" s="1">
        <v>1073.0</v>
      </c>
      <c r="C167" s="1">
        <v>942.0</v>
      </c>
      <c r="D167" s="1">
        <v>868.0</v>
      </c>
      <c r="E167" s="1">
        <v>846.0</v>
      </c>
      <c r="F167" s="1">
        <v>1007.0</v>
      </c>
      <c r="G167" s="1">
        <v>52.0</v>
      </c>
      <c r="I167" s="8">
        <f>(B167*B2)+(C167*C2)+(D167*D2)+(E167*E2)+(F167*F2)+(G167*G2)+(H167*H2)</f>
        <v>710204.95</v>
      </c>
      <c r="J167" s="1">
        <v>50.0</v>
      </c>
      <c r="K167" s="8">
        <f t="shared" si="46"/>
        <v>47.88</v>
      </c>
      <c r="L167" s="4">
        <f t="shared" si="47"/>
        <v>1.139065817</v>
      </c>
      <c r="M167" s="5">
        <f t="shared" ref="M167:M169" si="50">(B167*N167)</f>
        <v>1101.971</v>
      </c>
      <c r="N167" s="1">
        <v>1.027</v>
      </c>
      <c r="O167" s="1">
        <v>1.027</v>
      </c>
      <c r="P167" s="1">
        <v>1105.0</v>
      </c>
      <c r="Q167" s="4">
        <f t="shared" ref="Q167:Q169" si="51">M167/P167</f>
        <v>0.9972588235</v>
      </c>
    </row>
    <row r="168">
      <c r="A168" s="1" t="s">
        <v>381</v>
      </c>
      <c r="B168" s="1">
        <v>17853.76</v>
      </c>
      <c r="C168" s="1">
        <v>8011.04</v>
      </c>
      <c r="D168" s="1">
        <v>999.63</v>
      </c>
      <c r="E168" s="1">
        <v>43.89</v>
      </c>
      <c r="F168" s="1">
        <v>21.95</v>
      </c>
      <c r="G168" s="1">
        <v>2.0</v>
      </c>
      <c r="H168" s="1">
        <v>1.0</v>
      </c>
      <c r="I168" s="8">
        <f>(B168*B2)+(C168*C2)+(D168*D2)+(E168*E2)+(F168*F2)+(G168*G2)+(H168*H2)</f>
        <v>137871.876</v>
      </c>
      <c r="K168" s="8">
        <f t="shared" si="46"/>
        <v>269.3327</v>
      </c>
      <c r="L168" s="4">
        <f t="shared" si="47"/>
        <v>2.228644471</v>
      </c>
      <c r="M168" s="5">
        <f t="shared" si="50"/>
        <v>18335.81152</v>
      </c>
      <c r="N168" s="1">
        <v>1.027</v>
      </c>
      <c r="O168" s="1">
        <v>1.027</v>
      </c>
      <c r="P168" s="1">
        <v>17681.0</v>
      </c>
      <c r="Q168" s="4">
        <f t="shared" si="51"/>
        <v>1.037034756</v>
      </c>
    </row>
    <row r="169">
      <c r="A169" s="1" t="s">
        <v>269</v>
      </c>
      <c r="B169" s="1">
        <v>20251.0</v>
      </c>
      <c r="C169" s="1">
        <v>5259.0</v>
      </c>
      <c r="D169" s="1">
        <v>2623.0</v>
      </c>
      <c r="E169" s="1">
        <v>691.0</v>
      </c>
      <c r="F169" s="1">
        <v>54.0</v>
      </c>
      <c r="G169" s="1">
        <v>3.0</v>
      </c>
      <c r="I169" s="8">
        <f>(B169*B2)+(C169*C2)+(D169*D2)+(E169*E2)+(F169*F2)+(G169*G2)+(H169*H2)</f>
        <v>243348.35</v>
      </c>
      <c r="K169" s="8">
        <f t="shared" si="46"/>
        <v>288.81</v>
      </c>
      <c r="L169" s="4">
        <f t="shared" si="47"/>
        <v>3.850732078</v>
      </c>
      <c r="M169" s="5">
        <f t="shared" si="50"/>
        <v>20797.777</v>
      </c>
      <c r="N169" s="1">
        <v>1.027</v>
      </c>
      <c r="O169" s="1">
        <v>1.027</v>
      </c>
      <c r="P169" s="1">
        <v>20251.0</v>
      </c>
      <c r="Q169" s="4">
        <f t="shared" si="51"/>
        <v>1.027</v>
      </c>
    </row>
    <row r="170">
      <c r="A170" s="1" t="s">
        <v>270</v>
      </c>
      <c r="B170" s="1">
        <v>40492.0</v>
      </c>
      <c r="C170" s="1">
        <v>10461.0</v>
      </c>
      <c r="D170" s="1">
        <v>3830.0</v>
      </c>
      <c r="E170" s="1">
        <v>1020.0</v>
      </c>
      <c r="F170" s="1">
        <v>144.0</v>
      </c>
      <c r="G170" s="1">
        <v>4.0</v>
      </c>
      <c r="H170" s="1">
        <v>11.0</v>
      </c>
      <c r="I170" s="8">
        <f>(B170*B2)+(C170*C2)+(D170*D2)+(E170*E2)+(F170*F2)+(G170*G2)+(H170*H2)</f>
        <v>468837.36</v>
      </c>
      <c r="K170" s="8">
        <f t="shared" si="46"/>
        <v>559.62</v>
      </c>
      <c r="L170" s="4">
        <f t="shared" si="47"/>
        <v>3.870758054</v>
      </c>
    </row>
    <row r="171">
      <c r="A171" s="1" t="s">
        <v>271</v>
      </c>
      <c r="B171" s="1">
        <v>4041.0</v>
      </c>
      <c r="C171" s="1">
        <v>1238.0</v>
      </c>
      <c r="D171" s="1">
        <v>1257.0</v>
      </c>
      <c r="E171" s="1">
        <v>6.0</v>
      </c>
      <c r="I171" s="8">
        <f>(B171*B2)+(C171*C2)+(D171*D2)+(E171*E2)+(F171*F2)+(G171*G2)+(H171*H2)</f>
        <v>55088.75</v>
      </c>
      <c r="K171" s="8">
        <f t="shared" si="46"/>
        <v>65.42</v>
      </c>
      <c r="L171" s="4">
        <f t="shared" si="47"/>
        <v>3.264135703</v>
      </c>
    </row>
    <row r="172">
      <c r="A172" s="1" t="s">
        <v>272</v>
      </c>
      <c r="C172" s="1">
        <v>19155.0</v>
      </c>
      <c r="D172" s="1">
        <v>4789.0</v>
      </c>
      <c r="E172" s="1">
        <v>1197.0</v>
      </c>
      <c r="F172" s="1">
        <v>299.0</v>
      </c>
      <c r="I172" s="8">
        <f>(B172*B2)+(C172*C2)+(D172*D2)+(E172*E2)+(F172*F2)+(G172*G2)+(H172*H2)</f>
        <v>487787.06</v>
      </c>
      <c r="K172" s="8">
        <f t="shared" si="46"/>
        <v>254.4</v>
      </c>
    </row>
    <row r="173">
      <c r="A173" s="1" t="s">
        <v>372</v>
      </c>
      <c r="D173" s="1">
        <v>19155.0</v>
      </c>
      <c r="E173" s="1">
        <v>4789.0</v>
      </c>
      <c r="F173" s="1">
        <v>1197.0</v>
      </c>
      <c r="G173" s="1">
        <v>299.0</v>
      </c>
      <c r="I173" s="8">
        <f>(B173*B2)+(C173*C2)+(D173*D2)+(E173*E2)+(F173*F2)+(G173*G2)+(H173*H2)</f>
        <v>1900763.14</v>
      </c>
      <c r="K173" s="8">
        <f t="shared" si="46"/>
        <v>254.4</v>
      </c>
    </row>
    <row r="174">
      <c r="A174" s="1" t="s">
        <v>273</v>
      </c>
      <c r="B174" s="1">
        <v>7159.0</v>
      </c>
      <c r="C174" s="1">
        <v>1297.0</v>
      </c>
      <c r="I174" s="8">
        <f>(B174*B2)+(C174*C2)+(D174*D2)+(E174*E2)+(F174*F2)+(G174*G2)+(H174*H2)</f>
        <v>26023.86</v>
      </c>
      <c r="K174" s="8">
        <f t="shared" si="46"/>
        <v>84.56</v>
      </c>
      <c r="L174" s="4">
        <f t="shared" ref="L174:L188" si="52">B174/C174</f>
        <v>5.519660756</v>
      </c>
    </row>
    <row r="175">
      <c r="A175" s="1" t="s">
        <v>274</v>
      </c>
      <c r="B175" s="1">
        <v>1063.0</v>
      </c>
      <c r="C175" s="1">
        <v>934.0</v>
      </c>
      <c r="D175" s="1">
        <v>861.0</v>
      </c>
      <c r="E175" s="1">
        <v>838.0</v>
      </c>
      <c r="F175" s="1">
        <v>998.0</v>
      </c>
      <c r="G175" s="1">
        <v>51.0</v>
      </c>
      <c r="I175" s="8">
        <f>(B175*B2)+(C175*C2)+(D175*D2)+(E175*E2)+(F175*F2)+(G175*G2)+(H175*H2)</f>
        <v>703292.73</v>
      </c>
      <c r="K175" s="8">
        <f t="shared" si="46"/>
        <v>47.45</v>
      </c>
      <c r="L175" s="4">
        <f t="shared" si="52"/>
        <v>1.138115632</v>
      </c>
    </row>
    <row r="176">
      <c r="A176" s="1" t="s">
        <v>275</v>
      </c>
      <c r="B176" s="1">
        <v>2039.18</v>
      </c>
      <c r="C176" s="1">
        <v>954.75</v>
      </c>
      <c r="D176" s="1">
        <v>813.06</v>
      </c>
      <c r="E176" s="1">
        <v>1.0</v>
      </c>
      <c r="F176" s="1">
        <v>4.0</v>
      </c>
      <c r="I176" s="8">
        <f>(B176*B2)+(C176*C2)+(D176*D2)+(E176*E2)+(F176*F2)+(G176*G2)+(H176*H2)</f>
        <v>36778.6238</v>
      </c>
      <c r="J176" s="1">
        <v>10.0</v>
      </c>
      <c r="K176" s="8">
        <f t="shared" si="46"/>
        <v>38.1199</v>
      </c>
      <c r="L176" s="4">
        <f t="shared" si="52"/>
        <v>2.135826132</v>
      </c>
      <c r="M176" s="5">
        <f t="shared" ref="M176:M179" si="53">(B176*N176)</f>
        <v>2094.23786</v>
      </c>
      <c r="N176" s="1">
        <v>1.027</v>
      </c>
      <c r="O176" s="1">
        <v>1.027</v>
      </c>
      <c r="P176" s="1">
        <v>2019.0</v>
      </c>
      <c r="Q176" s="4">
        <f t="shared" ref="Q176:Q179" si="54">M176/P176</f>
        <v>1.037264913</v>
      </c>
    </row>
    <row r="177">
      <c r="A177" s="1" t="s">
        <v>382</v>
      </c>
      <c r="B177" s="1">
        <v>1956.0</v>
      </c>
      <c r="C177" s="1">
        <v>700.0</v>
      </c>
      <c r="D177" s="1">
        <v>18.0</v>
      </c>
      <c r="E177" s="1">
        <v>4.0</v>
      </c>
      <c r="G177" s="1">
        <v>2.0</v>
      </c>
      <c r="I177" s="8">
        <f>(B177*B2)+(C177*C2)+(D177*D2)+(E177*E2)+(F177*F2)+(G177*G2)+(H177*H2)</f>
        <v>11650.82</v>
      </c>
      <c r="K177" s="8">
        <f t="shared" si="46"/>
        <v>26.8</v>
      </c>
      <c r="L177" s="4">
        <f t="shared" si="52"/>
        <v>2.794285714</v>
      </c>
      <c r="M177" s="5">
        <f t="shared" si="53"/>
        <v>2008.812</v>
      </c>
      <c r="N177" s="1">
        <v>1.027</v>
      </c>
      <c r="O177" s="1">
        <v>1.027</v>
      </c>
      <c r="P177" s="1">
        <v>1956.0</v>
      </c>
      <c r="Q177" s="4">
        <f t="shared" si="54"/>
        <v>1.027</v>
      </c>
    </row>
    <row r="178">
      <c r="A178" s="1" t="s">
        <v>276</v>
      </c>
      <c r="B178" s="1">
        <v>1189.0</v>
      </c>
      <c r="C178" s="1">
        <v>916.0</v>
      </c>
      <c r="D178" s="1">
        <v>427.0</v>
      </c>
      <c r="E178" s="1">
        <v>2.0</v>
      </c>
      <c r="F178" s="1">
        <v>1.0</v>
      </c>
      <c r="I178" s="8">
        <f>(B178*B2)+(C178*C2)+(D178*D2)+(E178*E2)+(F178*F2)+(G178*G2)+(H178*H2)</f>
        <v>21095.44</v>
      </c>
      <c r="J178" s="1">
        <v>10.0</v>
      </c>
      <c r="K178" s="8">
        <f t="shared" si="46"/>
        <v>25.35</v>
      </c>
      <c r="L178" s="4">
        <f t="shared" si="52"/>
        <v>1.298034934</v>
      </c>
      <c r="M178" s="5">
        <f t="shared" si="53"/>
        <v>1221.103</v>
      </c>
      <c r="N178" s="1">
        <v>1.027</v>
      </c>
      <c r="O178" s="1">
        <v>1.027</v>
      </c>
      <c r="P178" s="1">
        <v>1189.0</v>
      </c>
      <c r="Q178" s="4">
        <f t="shared" si="54"/>
        <v>1.027</v>
      </c>
    </row>
    <row r="179">
      <c r="A179" s="1" t="s">
        <v>277</v>
      </c>
      <c r="B179" s="1">
        <v>216.0</v>
      </c>
      <c r="C179" s="1">
        <v>128.0</v>
      </c>
      <c r="D179" s="1">
        <v>493.0</v>
      </c>
      <c r="G179" s="1">
        <v>1.0</v>
      </c>
      <c r="H179" s="1">
        <v>1.0</v>
      </c>
      <c r="I179" s="8">
        <f>(B179*B2)+(C179*C2)+(D179*D2)+(E179*E2)+(F179*F2)+(G179*G2)+(H179*H2)</f>
        <v>20008.35</v>
      </c>
      <c r="J179" s="1">
        <v>10.0</v>
      </c>
      <c r="K179" s="8">
        <f t="shared" si="46"/>
        <v>8.39</v>
      </c>
      <c r="L179" s="4">
        <f t="shared" si="52"/>
        <v>1.6875</v>
      </c>
      <c r="M179" s="5">
        <f t="shared" si="53"/>
        <v>221.832</v>
      </c>
      <c r="N179" s="1">
        <v>1.027</v>
      </c>
      <c r="O179" s="1">
        <v>1.027</v>
      </c>
      <c r="P179" s="1">
        <v>216.0</v>
      </c>
      <c r="Q179" s="4">
        <f t="shared" si="54"/>
        <v>1.027</v>
      </c>
    </row>
    <row r="180">
      <c r="A180" s="1" t="s">
        <v>278</v>
      </c>
      <c r="B180" s="1">
        <v>20244.0</v>
      </c>
      <c r="C180" s="1">
        <v>16313.0</v>
      </c>
      <c r="D180" s="1">
        <v>25.0</v>
      </c>
      <c r="G180" s="1">
        <v>3.0</v>
      </c>
      <c r="I180" s="8">
        <f>(B180*B2)+(C180*C2)+(D180*D2)+(E180*E2)+(F180*F2)+(G180*G2)+(H180*H2)</f>
        <v>137139.93</v>
      </c>
      <c r="K180" s="8">
        <f t="shared" si="46"/>
        <v>365.85</v>
      </c>
      <c r="L180" s="4">
        <f t="shared" si="52"/>
        <v>1.240973457</v>
      </c>
    </row>
    <row r="181">
      <c r="A181" s="1" t="s">
        <v>279</v>
      </c>
      <c r="B181" s="1">
        <v>1320.0</v>
      </c>
      <c r="C181" s="1">
        <v>188.0</v>
      </c>
      <c r="D181" s="1">
        <v>353.0</v>
      </c>
      <c r="E181" s="1">
        <v>176.0</v>
      </c>
      <c r="G181" s="1">
        <v>18.0</v>
      </c>
      <c r="H181" s="1">
        <v>3.0</v>
      </c>
      <c r="I181" s="8">
        <f>(B181*B2)+(C181*C2)+(D181*D2)+(E181*E2)+(F181*F2)+(G181*G2)+(H181*H2)</f>
        <v>55794.23</v>
      </c>
      <c r="K181" s="8">
        <f t="shared" si="46"/>
        <v>20.58</v>
      </c>
      <c r="L181" s="4">
        <f t="shared" si="52"/>
        <v>7.021276596</v>
      </c>
    </row>
    <row r="182">
      <c r="A182" s="1" t="s">
        <v>280</v>
      </c>
      <c r="B182" s="1">
        <v>14470.0</v>
      </c>
      <c r="C182" s="1">
        <v>1891.0</v>
      </c>
      <c r="F182" s="1">
        <v>7.0</v>
      </c>
      <c r="H182" s="1">
        <v>3.0</v>
      </c>
      <c r="I182" s="8">
        <f>(B182*B2)+(C182*C2)+(D182*D2)+(E182*E2)+(F182*F2)+(G182*G2)+(H182*H2)</f>
        <v>62137.31</v>
      </c>
      <c r="K182" s="8">
        <f t="shared" si="46"/>
        <v>163.71</v>
      </c>
      <c r="L182" s="4">
        <f t="shared" si="52"/>
        <v>7.65203596</v>
      </c>
    </row>
    <row r="183">
      <c r="A183" s="1" t="s">
        <v>281</v>
      </c>
      <c r="B183" s="1">
        <v>16914.0</v>
      </c>
      <c r="C183" s="1">
        <v>11675.0</v>
      </c>
      <c r="F183" s="1">
        <v>23.0</v>
      </c>
      <c r="G183" s="1">
        <v>4.0</v>
      </c>
      <c r="H183" s="1">
        <v>1.0</v>
      </c>
      <c r="I183" s="8">
        <f>(B183*B2)+(C183*C2)+(D183*D2)+(E183*E2)+(F183*F2)+(G183*G2)+(H183*H2)</f>
        <v>122120.79</v>
      </c>
      <c r="J183" s="1">
        <v>25.0</v>
      </c>
      <c r="K183" s="8">
        <f t="shared" si="46"/>
        <v>286.17</v>
      </c>
      <c r="L183" s="4">
        <f t="shared" si="52"/>
        <v>1.448736617</v>
      </c>
      <c r="M183" s="5">
        <f t="shared" ref="M183:M184" si="55">(B183*N183)</f>
        <v>17370.678</v>
      </c>
      <c r="N183" s="1">
        <v>1.027</v>
      </c>
      <c r="O183" s="1">
        <v>1.027</v>
      </c>
      <c r="P183" s="1">
        <v>16914.0</v>
      </c>
      <c r="Q183" s="4">
        <f t="shared" ref="Q183:Q184" si="56">M183/P183</f>
        <v>1.027</v>
      </c>
    </row>
    <row r="184">
      <c r="A184" s="1" t="s">
        <v>282</v>
      </c>
      <c r="B184" s="1">
        <v>459.0</v>
      </c>
      <c r="C184" s="1">
        <v>6279.14</v>
      </c>
      <c r="G184" s="1">
        <v>4.0</v>
      </c>
      <c r="H184" s="1">
        <v>8.0</v>
      </c>
      <c r="I184" s="8">
        <f>(B184*B2)+(C184*C2)+(D184*D2)+(E184*E2)+(F184*F2)+(G184*G2)+(H184*H2)</f>
        <v>59301.0808</v>
      </c>
      <c r="J184" s="1">
        <v>25.0</v>
      </c>
      <c r="K184" s="8">
        <f t="shared" si="46"/>
        <v>67.5014</v>
      </c>
      <c r="L184" s="4">
        <f t="shared" si="52"/>
        <v>0.07309918237</v>
      </c>
      <c r="M184" s="5">
        <f t="shared" si="55"/>
        <v>471.393</v>
      </c>
      <c r="N184" s="1">
        <v>1.027</v>
      </c>
      <c r="O184" s="1">
        <v>1.027</v>
      </c>
      <c r="P184" s="1">
        <v>455.0</v>
      </c>
      <c r="Q184" s="4">
        <f t="shared" si="56"/>
        <v>1.036028571</v>
      </c>
    </row>
    <row r="185">
      <c r="A185" s="1" t="s">
        <v>283</v>
      </c>
      <c r="B185" s="1">
        <v>4043.0</v>
      </c>
      <c r="C185" s="1">
        <v>2853.0</v>
      </c>
      <c r="D185" s="1">
        <v>244.0</v>
      </c>
      <c r="E185" s="1">
        <v>527.0</v>
      </c>
      <c r="H185" s="1">
        <v>11.0</v>
      </c>
      <c r="I185" s="8">
        <f>(B185*B2)+(C185*C2)+(D185*D2)+(E185*E2)+(F185*F2)+(G185*G2)+(H185*H2)</f>
        <v>103935.76</v>
      </c>
      <c r="K185" s="8">
        <f t="shared" si="46"/>
        <v>76.78</v>
      </c>
      <c r="L185" s="4">
        <f t="shared" si="52"/>
        <v>1.417104802</v>
      </c>
    </row>
    <row r="186">
      <c r="A186" s="1" t="s">
        <v>383</v>
      </c>
      <c r="B186" s="1">
        <v>19706.0</v>
      </c>
      <c r="D186" s="1">
        <v>2136.0</v>
      </c>
      <c r="F186" s="1">
        <v>54.0</v>
      </c>
      <c r="H186" s="1">
        <v>4.0</v>
      </c>
      <c r="I186" s="8">
        <f>(B186*B2)+(C186*C2)+(D186*D2)+(E186*E2)+(F186*F2)+(G186*G2)+(H186*H2)</f>
        <v>160816.62</v>
      </c>
      <c r="K186" s="8">
        <f t="shared" si="46"/>
        <v>219</v>
      </c>
      <c r="L186" s="4" t="str">
        <f t="shared" si="52"/>
        <v>#DIV/0!</v>
      </c>
    </row>
    <row r="187">
      <c r="A187" s="1" t="s">
        <v>285</v>
      </c>
      <c r="B187" s="1">
        <v>16744.0</v>
      </c>
      <c r="C187" s="1">
        <v>13515.0</v>
      </c>
      <c r="D187" s="1">
        <v>4.0</v>
      </c>
      <c r="F187" s="1">
        <v>3.0</v>
      </c>
      <c r="G187" s="1">
        <v>1.0</v>
      </c>
      <c r="I187" s="8">
        <f>(B187*B2)+(C187*C2)+(D187*D2)+(E187*E2)+(F187*F2)+(G187*G2)+(H187*H2)</f>
        <v>113168.41</v>
      </c>
      <c r="J187" s="1">
        <v>25.0</v>
      </c>
      <c r="K187" s="8">
        <f t="shared" si="46"/>
        <v>302.67</v>
      </c>
      <c r="L187" s="4">
        <f t="shared" si="52"/>
        <v>1.238919719</v>
      </c>
      <c r="M187" s="5">
        <f t="shared" ref="M187:M188" si="57">(B187*N187)</f>
        <v>17196.088</v>
      </c>
      <c r="N187" s="1">
        <v>1.027</v>
      </c>
      <c r="O187" s="1">
        <v>1.027</v>
      </c>
      <c r="P187" s="1">
        <v>16744.0</v>
      </c>
      <c r="Q187" s="4">
        <f t="shared" ref="Q187:Q188" si="58">M187/P187</f>
        <v>1.027</v>
      </c>
    </row>
    <row r="188">
      <c r="A188" s="1" t="s">
        <v>384</v>
      </c>
      <c r="B188" s="1">
        <v>1383.0</v>
      </c>
      <c r="C188" s="1">
        <v>1002.0</v>
      </c>
      <c r="D188" s="1">
        <v>3.0</v>
      </c>
      <c r="E188" s="1">
        <v>6.0</v>
      </c>
      <c r="I188" s="8">
        <f>(B188*B2)+(C188*C2)+(D188*D2)+(E188*E2)+(F188*F2)+(G188*G2)+(H188*H2)</f>
        <v>9103.53</v>
      </c>
      <c r="K188" s="8">
        <f t="shared" si="46"/>
        <v>23.94</v>
      </c>
      <c r="L188" s="4">
        <f t="shared" si="52"/>
        <v>1.380239521</v>
      </c>
      <c r="M188" s="5">
        <f t="shared" si="57"/>
        <v>1420.341</v>
      </c>
      <c r="N188" s="1">
        <v>1.027</v>
      </c>
      <c r="O188" s="1">
        <v>1.027</v>
      </c>
      <c r="P188" s="1">
        <v>1383.0</v>
      </c>
      <c r="Q188" s="4">
        <f t="shared" si="58"/>
        <v>1.027</v>
      </c>
    </row>
    <row r="189">
      <c r="A189" s="1" t="s">
        <v>287</v>
      </c>
      <c r="B189" s="1">
        <v>1351.0</v>
      </c>
      <c r="C189" s="1">
        <v>830.0</v>
      </c>
      <c r="D189" s="1">
        <v>97.0</v>
      </c>
      <c r="I189" s="8">
        <f>(B189*B2)+(C189*C2)+(D189*D2)+(E189*E2)+(F189*F2)+(G189*G2)+(H189*H2)</f>
        <v>10572.71</v>
      </c>
      <c r="K189" s="8">
        <f t="shared" si="46"/>
        <v>22.78</v>
      </c>
    </row>
    <row r="190">
      <c r="A190" s="1" t="s">
        <v>288</v>
      </c>
      <c r="B190" s="1">
        <v>1073.0</v>
      </c>
      <c r="C190" s="1">
        <v>843.0</v>
      </c>
      <c r="D190" s="1">
        <v>869.0</v>
      </c>
      <c r="E190" s="1">
        <v>846.0</v>
      </c>
      <c r="F190" s="1">
        <v>1008.0</v>
      </c>
      <c r="G190" s="1">
        <v>52.0</v>
      </c>
      <c r="I190" s="8">
        <f>(B190*B2)+(C190*C2)+(D190*D2)+(E190*E2)+(F190*F2)+(G190*G2)+(H190*H2)</f>
        <v>710324.47</v>
      </c>
      <c r="J190" s="1">
        <v>10.0</v>
      </c>
      <c r="K190" s="8">
        <f t="shared" si="46"/>
        <v>46.91</v>
      </c>
      <c r="L190" s="4">
        <f t="shared" ref="L190:L192" si="59">B190/C190</f>
        <v>1.272835113</v>
      </c>
      <c r="M190" s="5">
        <f t="shared" ref="M190:M192" si="60">(B190*N190)</f>
        <v>1101.971</v>
      </c>
      <c r="N190" s="1">
        <v>1.027</v>
      </c>
      <c r="O190" s="1">
        <v>1.027</v>
      </c>
      <c r="P190" s="1">
        <v>1063.0</v>
      </c>
      <c r="Q190" s="4">
        <f t="shared" ref="Q190:Q192" si="61">M190/P190</f>
        <v>1.036661336</v>
      </c>
    </row>
    <row r="191">
      <c r="A191" s="1" t="s">
        <v>289</v>
      </c>
      <c r="C191" s="1">
        <v>1149.0</v>
      </c>
      <c r="D191" s="1">
        <v>417.0</v>
      </c>
      <c r="E191" s="1">
        <v>98.0</v>
      </c>
      <c r="I191" s="8">
        <f>(B191*B2)+(C191*C2)+(D191*D2)+(E191*E2)+(F191*F2)+(G191*G2)+(H191*H2)</f>
        <v>25068.85</v>
      </c>
      <c r="J191" s="1">
        <v>10.0</v>
      </c>
      <c r="K191" s="8">
        <f t="shared" si="46"/>
        <v>16.64</v>
      </c>
      <c r="L191" s="4">
        <f t="shared" si="59"/>
        <v>0</v>
      </c>
      <c r="M191" s="5">
        <f t="shared" si="60"/>
        <v>0</v>
      </c>
      <c r="N191" s="1">
        <v>1.027</v>
      </c>
      <c r="O191" s="1">
        <v>1.027</v>
      </c>
      <c r="Q191" s="4" t="str">
        <f t="shared" si="61"/>
        <v>#DIV/0!</v>
      </c>
    </row>
    <row r="192">
      <c r="A192" s="1" t="s">
        <v>385</v>
      </c>
      <c r="B192" s="1">
        <v>1680.0</v>
      </c>
      <c r="C192" s="1">
        <v>394.0</v>
      </c>
      <c r="D192" s="1">
        <v>155.0</v>
      </c>
      <c r="E192" s="1">
        <v>5.0</v>
      </c>
      <c r="I192" s="8">
        <f>(B192*B2)+(C192*C2)+(D192*D2)+(E192*E2)+(F192*F2)+(G192*G2)+(H192*H2)</f>
        <v>11529.43</v>
      </c>
      <c r="K192" s="8">
        <f t="shared" si="46"/>
        <v>22.34</v>
      </c>
      <c r="L192" s="4">
        <f t="shared" si="59"/>
        <v>4.263959391</v>
      </c>
      <c r="M192" s="5">
        <f t="shared" si="60"/>
        <v>1725.36</v>
      </c>
      <c r="N192" s="1">
        <v>1.027</v>
      </c>
      <c r="O192" s="1">
        <v>1.027</v>
      </c>
      <c r="P192" s="1">
        <v>1680.0</v>
      </c>
      <c r="Q192" s="4">
        <f t="shared" si="61"/>
        <v>1.027</v>
      </c>
    </row>
    <row r="193">
      <c r="A193" s="1" t="s">
        <v>290</v>
      </c>
      <c r="B193" s="1">
        <v>1351.0</v>
      </c>
      <c r="C193" s="1">
        <v>830.0</v>
      </c>
      <c r="D193" s="1">
        <v>97.0</v>
      </c>
      <c r="I193" s="8">
        <f>(B193*B2)+(C193*C2)+(D193*D2)+(E193*E2)+(F193*F2)+(G193*G2)+(H193*H2)</f>
        <v>10572.71</v>
      </c>
      <c r="K193" s="8">
        <f t="shared" si="46"/>
        <v>22.78</v>
      </c>
    </row>
    <row r="194">
      <c r="A194" s="1" t="s">
        <v>291</v>
      </c>
      <c r="B194" s="1">
        <v>1063.0</v>
      </c>
      <c r="C194" s="1">
        <v>934.0</v>
      </c>
      <c r="D194" s="1">
        <v>861.0</v>
      </c>
      <c r="E194" s="1">
        <v>838.0</v>
      </c>
      <c r="F194" s="1">
        <v>998.0</v>
      </c>
      <c r="G194" s="1">
        <v>52.0</v>
      </c>
      <c r="I194" s="8">
        <f>(B194*B2)+(C194*C2)+(D194*D2)+(E194*E2)+(F194*F2)+(G194*G2)+(H194*H2)</f>
        <v>704331.73</v>
      </c>
      <c r="K194" s="8">
        <f t="shared" si="46"/>
        <v>47.46</v>
      </c>
      <c r="L194" s="4">
        <f t="shared" ref="L194:L207" si="62">B194/C194</f>
        <v>1.138115632</v>
      </c>
    </row>
    <row r="195">
      <c r="A195" s="1" t="s">
        <v>292</v>
      </c>
      <c r="B195" s="1">
        <v>40883.0</v>
      </c>
      <c r="C195" s="1">
        <v>10562.0</v>
      </c>
      <c r="D195" s="1">
        <v>3837.0</v>
      </c>
      <c r="E195" s="1">
        <v>1030.0</v>
      </c>
      <c r="F195" s="1">
        <v>146.0</v>
      </c>
      <c r="G195" s="1">
        <v>4.0</v>
      </c>
      <c r="H195" s="1">
        <v>11.0</v>
      </c>
      <c r="I195" s="8">
        <f>(B195*B2)+(C195*C2)+(D195*D2)+(E195*E2)+(F195*F2)+(G195*G2)+(H195*H2)</f>
        <v>472456.91</v>
      </c>
      <c r="J195" s="1">
        <v>20.0</v>
      </c>
      <c r="K195" s="8">
        <f t="shared" si="46"/>
        <v>564.73</v>
      </c>
      <c r="L195" s="4">
        <f t="shared" si="62"/>
        <v>3.870763113</v>
      </c>
      <c r="M195" s="5">
        <f t="shared" ref="M195:M198" si="63">(B195*N195)</f>
        <v>41986.841</v>
      </c>
      <c r="N195" s="1">
        <v>1.027</v>
      </c>
      <c r="O195" s="1">
        <v>1.027</v>
      </c>
      <c r="P195" s="1">
        <v>40487.0</v>
      </c>
      <c r="Q195" s="4">
        <f t="shared" ref="Q195:Q198" si="64">M195/P195</f>
        <v>1.037045002</v>
      </c>
    </row>
    <row r="196">
      <c r="A196" s="1" t="s">
        <v>293</v>
      </c>
      <c r="B196" s="1">
        <v>30368.0</v>
      </c>
      <c r="C196" s="1">
        <v>7722.0</v>
      </c>
      <c r="D196" s="1">
        <v>3115.0</v>
      </c>
      <c r="E196" s="1">
        <v>845.0</v>
      </c>
      <c r="F196" s="1">
        <v>101.0</v>
      </c>
      <c r="G196" s="1">
        <v>2.0</v>
      </c>
      <c r="H196" s="1">
        <v>6.0</v>
      </c>
      <c r="I196" s="8">
        <f>(B196*B2)+(C196*C2)+(D196*D2)+(E196*E2)+(F196*F2)+(G196*G2)+(H196*H2)</f>
        <v>352399.38</v>
      </c>
      <c r="J196" s="1">
        <v>20.0</v>
      </c>
      <c r="K196" s="8">
        <f t="shared" si="46"/>
        <v>421.59</v>
      </c>
      <c r="L196" s="4">
        <f t="shared" si="62"/>
        <v>3.932659933</v>
      </c>
      <c r="M196" s="5">
        <f t="shared" si="63"/>
        <v>31187.936</v>
      </c>
      <c r="N196" s="1">
        <v>1.027</v>
      </c>
      <c r="O196" s="1">
        <v>1.027</v>
      </c>
      <c r="P196" s="1">
        <v>30368.0</v>
      </c>
      <c r="Q196" s="4">
        <f t="shared" si="64"/>
        <v>1.027</v>
      </c>
    </row>
    <row r="197">
      <c r="A197" s="1" t="s">
        <v>294</v>
      </c>
      <c r="B197" s="1">
        <v>40883.0</v>
      </c>
      <c r="C197" s="1">
        <v>10562.0</v>
      </c>
      <c r="D197" s="1">
        <v>3837.0</v>
      </c>
      <c r="E197" s="1">
        <v>1030.0</v>
      </c>
      <c r="F197" s="1">
        <v>146.0</v>
      </c>
      <c r="G197" s="1">
        <v>4.0</v>
      </c>
      <c r="H197" s="1">
        <v>11.0</v>
      </c>
      <c r="I197" s="8">
        <f>(B197*B2)+(C197*C2)+(D197*D2)+(E197*E2)+(F197*F2)+(G197*G2)+(H197*H2)</f>
        <v>472456.91</v>
      </c>
      <c r="J197" s="1">
        <v>20.0</v>
      </c>
      <c r="K197" s="8">
        <f t="shared" si="46"/>
        <v>564.73</v>
      </c>
      <c r="L197" s="4">
        <f t="shared" si="62"/>
        <v>3.870763113</v>
      </c>
      <c r="M197" s="5">
        <f t="shared" si="63"/>
        <v>41986.841</v>
      </c>
      <c r="N197" s="1">
        <v>1.027</v>
      </c>
      <c r="O197" s="1">
        <v>1.027</v>
      </c>
      <c r="P197" s="1">
        <v>40487.0</v>
      </c>
      <c r="Q197" s="4">
        <f t="shared" si="64"/>
        <v>1.037045002</v>
      </c>
    </row>
    <row r="198">
      <c r="A198" s="1" t="s">
        <v>295</v>
      </c>
      <c r="B198" s="1">
        <v>40883.0</v>
      </c>
      <c r="C198" s="1">
        <v>10532.0</v>
      </c>
      <c r="D198" s="1">
        <v>3867.0</v>
      </c>
      <c r="E198" s="1">
        <v>1030.0</v>
      </c>
      <c r="F198" s="1">
        <v>146.0</v>
      </c>
      <c r="G198" s="1">
        <v>4.0</v>
      </c>
      <c r="H198" s="1">
        <v>11.0</v>
      </c>
      <c r="I198" s="8">
        <f>(B198*B2)+(C198*C2)+(D198*D2)+(E198*E2)+(F198*F2)+(G198*G2)+(H198*H2)</f>
        <v>473212.01</v>
      </c>
      <c r="K198" s="8">
        <f t="shared" si="46"/>
        <v>564.73</v>
      </c>
      <c r="L198" s="4">
        <f t="shared" si="62"/>
        <v>3.881788834</v>
      </c>
      <c r="M198" s="5">
        <f t="shared" si="63"/>
        <v>41986.841</v>
      </c>
      <c r="N198" s="1">
        <v>1.027</v>
      </c>
      <c r="O198" s="1">
        <v>1.027</v>
      </c>
      <c r="P198" s="1">
        <v>39155.0</v>
      </c>
      <c r="Q198" s="4">
        <f t="shared" si="64"/>
        <v>1.072323867</v>
      </c>
    </row>
    <row r="199">
      <c r="A199" s="1" t="s">
        <v>296</v>
      </c>
      <c r="B199" s="1">
        <v>40883.0</v>
      </c>
      <c r="C199" s="1">
        <v>10532.0</v>
      </c>
      <c r="D199" s="1">
        <v>3837.0</v>
      </c>
      <c r="E199" s="1">
        <v>1030.0</v>
      </c>
      <c r="F199" s="1">
        <v>146.0</v>
      </c>
      <c r="G199" s="1">
        <v>4.0</v>
      </c>
      <c r="H199" s="1">
        <v>11.0</v>
      </c>
      <c r="I199" s="8">
        <f>(B199*B2)+(C199*C2)+(D199*D2)+(E199*E2)+(F199*F2)+(G199*G2)+(H199*H2)</f>
        <v>472315.31</v>
      </c>
      <c r="K199" s="8">
        <f t="shared" si="46"/>
        <v>564.43</v>
      </c>
      <c r="L199" s="4">
        <f t="shared" si="62"/>
        <v>3.881788834</v>
      </c>
    </row>
    <row r="200">
      <c r="A200" s="1" t="s">
        <v>386</v>
      </c>
      <c r="B200" s="1">
        <v>60737.0</v>
      </c>
      <c r="C200" s="1">
        <v>15445.0</v>
      </c>
      <c r="D200" s="1">
        <v>6231.0</v>
      </c>
      <c r="E200" s="1">
        <v>1689.0</v>
      </c>
      <c r="F200" s="1">
        <v>203.0</v>
      </c>
      <c r="G200" s="1">
        <v>5.0</v>
      </c>
      <c r="H200" s="1">
        <v>12.0</v>
      </c>
      <c r="I200" s="8">
        <f>(B200*B2)+(C200*C2)+(D200*D2)+(E200*E2)+(F200*F2)+(G200*G2)+(H200*H2)</f>
        <v>706358.78</v>
      </c>
      <c r="K200" s="8">
        <f t="shared" si="46"/>
        <v>843.22</v>
      </c>
      <c r="L200" s="4">
        <f t="shared" si="62"/>
        <v>3.932470055</v>
      </c>
      <c r="M200" s="5">
        <f t="shared" ref="M200:M205" si="65">(B200*N200)</f>
        <v>62376.899</v>
      </c>
      <c r="N200" s="1">
        <v>1.027</v>
      </c>
      <c r="O200" s="1">
        <v>1.027</v>
      </c>
      <c r="P200" s="1">
        <v>60737.0</v>
      </c>
      <c r="Q200" s="4">
        <f t="shared" ref="Q200:Q205" si="66">M200/P200</f>
        <v>1.027</v>
      </c>
    </row>
    <row r="201">
      <c r="A201" s="1" t="s">
        <v>297</v>
      </c>
      <c r="B201" s="1">
        <v>22807.0</v>
      </c>
      <c r="C201" s="1">
        <v>17821.0</v>
      </c>
      <c r="D201" s="1">
        <v>0.0</v>
      </c>
      <c r="E201" s="1">
        <v>0.0</v>
      </c>
      <c r="F201" s="1">
        <v>3.0</v>
      </c>
      <c r="G201" s="1">
        <v>2.0</v>
      </c>
      <c r="H201" s="1">
        <v>0.0</v>
      </c>
      <c r="I201" s="8">
        <f>(B201*B2)+(C201*C2)+(D201*D2)+(E201*E2)+(F201*F2)+(G201*G2)+(H201*H2)</f>
        <v>151267.31</v>
      </c>
      <c r="J201" s="1">
        <v>5.0</v>
      </c>
      <c r="K201" s="8">
        <f t="shared" si="46"/>
        <v>406.33</v>
      </c>
      <c r="L201" s="4">
        <f t="shared" si="62"/>
        <v>1.279782279</v>
      </c>
      <c r="M201" s="5">
        <f t="shared" si="65"/>
        <v>23422.789</v>
      </c>
      <c r="N201" s="1">
        <v>1.027</v>
      </c>
      <c r="O201" s="1">
        <v>1.027</v>
      </c>
      <c r="P201" s="1">
        <v>22807.0</v>
      </c>
      <c r="Q201" s="4">
        <f t="shared" si="66"/>
        <v>1.027</v>
      </c>
    </row>
    <row r="202">
      <c r="A202" s="1" t="s">
        <v>298</v>
      </c>
      <c r="B202" s="1">
        <v>39538.0</v>
      </c>
      <c r="C202" s="1">
        <v>30362.0</v>
      </c>
      <c r="D202" s="1">
        <v>0.0</v>
      </c>
      <c r="E202" s="1">
        <v>85.0</v>
      </c>
      <c r="F202" s="1">
        <v>12.0</v>
      </c>
      <c r="G202" s="1">
        <v>1.0</v>
      </c>
      <c r="H202" s="1">
        <v>1.0</v>
      </c>
      <c r="I202" s="8">
        <f>(B202*B2)+(C202*C2)+(D202*D2)+(E202*E2)+(F202*F2)+(G202*G2)+(H202*H2)</f>
        <v>270203.94</v>
      </c>
      <c r="J202" s="1">
        <v>5.0</v>
      </c>
      <c r="K202" s="8">
        <f t="shared" si="46"/>
        <v>699.99</v>
      </c>
      <c r="L202" s="4">
        <f t="shared" si="62"/>
        <v>1.30221988</v>
      </c>
      <c r="M202" s="5">
        <f t="shared" si="65"/>
        <v>40605.526</v>
      </c>
      <c r="N202" s="1">
        <v>1.027</v>
      </c>
      <c r="O202" s="1">
        <v>1.027</v>
      </c>
      <c r="P202" s="1">
        <v>39155.0</v>
      </c>
      <c r="Q202" s="4">
        <f t="shared" si="66"/>
        <v>1.037045741</v>
      </c>
    </row>
    <row r="203">
      <c r="A203" s="1" t="s">
        <v>299</v>
      </c>
      <c r="B203" s="1">
        <v>34426.57</v>
      </c>
      <c r="C203" s="1">
        <v>27368.23</v>
      </c>
      <c r="E203" s="1">
        <v>2.0</v>
      </c>
      <c r="F203" s="1">
        <v>6.0</v>
      </c>
      <c r="H203" s="1">
        <v>1.0</v>
      </c>
      <c r="I203" s="8">
        <f>(B203*B2)+(C203*C2)+(D203*D2)+(E203*E2)+(F203*F2)+(G203*G2)+(H203*H2)</f>
        <v>231400.8702</v>
      </c>
      <c r="J203" s="1">
        <v>5.0</v>
      </c>
      <c r="K203" s="8">
        <f t="shared" si="46"/>
        <v>618.038</v>
      </c>
      <c r="L203" s="4">
        <f t="shared" si="62"/>
        <v>1.257902685</v>
      </c>
      <c r="M203" s="5">
        <f t="shared" si="65"/>
        <v>35356.08739</v>
      </c>
      <c r="N203" s="1">
        <v>1.027</v>
      </c>
      <c r="O203" s="1">
        <v>1.027</v>
      </c>
      <c r="P203" s="1">
        <v>34093.0</v>
      </c>
      <c r="Q203" s="4">
        <f t="shared" si="66"/>
        <v>1.037048291</v>
      </c>
    </row>
    <row r="204">
      <c r="A204" s="1" t="s">
        <v>301</v>
      </c>
      <c r="B204" s="1">
        <v>27738.36</v>
      </c>
      <c r="C204" s="1">
        <v>21747.56</v>
      </c>
      <c r="D204" s="1">
        <v>511.8</v>
      </c>
      <c r="E204" s="1">
        <v>16.0</v>
      </c>
      <c r="F204" s="1">
        <v>3.0</v>
      </c>
      <c r="I204" s="8">
        <f>(B204*B2)+(C204*C2)+(D204*D2)+(E204*E2)+(F204*F2)+(G204*G2)+(H204*H2)</f>
        <v>197902.036</v>
      </c>
      <c r="J204" s="1">
        <v>5.0</v>
      </c>
      <c r="K204" s="8">
        <f t="shared" si="46"/>
        <v>500.1672</v>
      </c>
      <c r="L204" s="4">
        <f t="shared" si="62"/>
        <v>1.275469984</v>
      </c>
      <c r="M204" s="5">
        <f t="shared" si="65"/>
        <v>28487.29572</v>
      </c>
      <c r="N204" s="1">
        <v>1.027</v>
      </c>
      <c r="O204" s="1">
        <v>1.027</v>
      </c>
      <c r="P204" s="1">
        <v>27469.0</v>
      </c>
      <c r="Q204" s="4">
        <f t="shared" si="66"/>
        <v>1.037070724</v>
      </c>
    </row>
    <row r="205">
      <c r="A205" s="1" t="s">
        <v>302</v>
      </c>
      <c r="B205" s="1">
        <v>1178.0</v>
      </c>
      <c r="C205" s="1">
        <v>417.0</v>
      </c>
      <c r="D205" s="1">
        <v>103.0</v>
      </c>
      <c r="I205" s="8">
        <f>(B205*B2)+(C205*C2)+(D205*D2)+(E205*E2)+(F205*F2)+(G205*G2)+(H205*H2)</f>
        <v>8321.75</v>
      </c>
      <c r="K205" s="8">
        <f t="shared" si="46"/>
        <v>16.98</v>
      </c>
      <c r="L205" s="4">
        <f t="shared" si="62"/>
        <v>2.824940048</v>
      </c>
      <c r="M205" s="5">
        <f t="shared" si="65"/>
        <v>1209.806</v>
      </c>
      <c r="N205" s="1">
        <v>1.027</v>
      </c>
      <c r="O205" s="1">
        <v>1.027</v>
      </c>
      <c r="P205" s="1">
        <v>1178.0</v>
      </c>
      <c r="Q205" s="4">
        <f t="shared" si="66"/>
        <v>1.027</v>
      </c>
    </row>
    <row r="206">
      <c r="A206" s="1" t="s">
        <v>303</v>
      </c>
      <c r="B206" s="1">
        <v>20254.0</v>
      </c>
      <c r="C206" s="1">
        <v>5402.0</v>
      </c>
      <c r="D206" s="1">
        <v>2695.0</v>
      </c>
      <c r="E206" s="1">
        <v>709.0</v>
      </c>
      <c r="F206" s="1">
        <v>55.0</v>
      </c>
      <c r="G206" s="1">
        <v>3.0</v>
      </c>
      <c r="I206" s="8">
        <f>(B206*B2)+(C206*C2)+(D206*D2)+(E206*E2)+(F206*F2)+(G206*G2)+(H206*H2)</f>
        <v>248059.68</v>
      </c>
      <c r="K206" s="8">
        <f t="shared" si="46"/>
        <v>291.18</v>
      </c>
      <c r="L206" s="4">
        <f t="shared" si="62"/>
        <v>3.749352092</v>
      </c>
    </row>
    <row r="207">
      <c r="A207" s="1" t="s">
        <v>304</v>
      </c>
      <c r="B207" s="1">
        <v>40492.0</v>
      </c>
      <c r="C207" s="1">
        <v>10461.0</v>
      </c>
      <c r="D207" s="1">
        <v>3830.0</v>
      </c>
      <c r="E207" s="1">
        <v>1020.0</v>
      </c>
      <c r="F207" s="1">
        <v>144.0</v>
      </c>
      <c r="G207" s="1">
        <v>4.0</v>
      </c>
      <c r="H207" s="1">
        <v>11.0</v>
      </c>
      <c r="I207" s="8">
        <f>(B207*B2)+(C207*C2)+(D207*D2)+(E207*E2)+(F207*F2)+(G207*G2)+(H207*H2)</f>
        <v>468837.36</v>
      </c>
      <c r="K207" s="8">
        <f t="shared" si="46"/>
        <v>559.62</v>
      </c>
      <c r="L207" s="4">
        <f t="shared" si="62"/>
        <v>3.870758054</v>
      </c>
    </row>
    <row r="208">
      <c r="A208" s="1" t="s">
        <v>387</v>
      </c>
      <c r="E208" s="1">
        <v>3991.0</v>
      </c>
      <c r="F208" s="1">
        <v>998.0</v>
      </c>
      <c r="I208" s="8">
        <f>(B208*B2)+(C208*C2)+(D208*D2)+(E208*E2)+(F208*F2)+(G208*G2)+(H208*H2)</f>
        <v>848256.66</v>
      </c>
      <c r="K208" s="8">
        <f t="shared" si="46"/>
        <v>49.89</v>
      </c>
    </row>
    <row r="209">
      <c r="A209" s="1" t="s">
        <v>305</v>
      </c>
      <c r="B209" s="1">
        <v>22807.0</v>
      </c>
      <c r="C209" s="1">
        <v>17821.0</v>
      </c>
      <c r="D209" s="1">
        <v>0.0</v>
      </c>
      <c r="E209" s="1">
        <v>0.0</v>
      </c>
      <c r="F209" s="1">
        <v>3.0</v>
      </c>
      <c r="G209" s="1">
        <v>2.0</v>
      </c>
      <c r="H209" s="1">
        <v>0.0</v>
      </c>
      <c r="I209" s="8">
        <f>(B209*B2)+(C209*C2)+(D209*D2)+(E209*E2)+(F209*F2)+(G209*G2)+(H209*H2)</f>
        <v>151267.31</v>
      </c>
      <c r="K209" s="8">
        <f t="shared" si="46"/>
        <v>406.33</v>
      </c>
      <c r="L209" s="4">
        <f t="shared" ref="L209:L219" si="67">B209/C209</f>
        <v>1.279782279</v>
      </c>
      <c r="M209" s="5">
        <f t="shared" ref="M209:M211" si="68">(B209*N209)</f>
        <v>23422.789</v>
      </c>
      <c r="N209" s="1">
        <v>1.027</v>
      </c>
      <c r="O209" s="1">
        <v>1.027</v>
      </c>
      <c r="P209" s="1">
        <v>22807.0</v>
      </c>
      <c r="Q209" s="4">
        <f t="shared" ref="Q209:Q211" si="69">M209/P209</f>
        <v>1.027</v>
      </c>
    </row>
    <row r="210">
      <c r="A210" s="1" t="s">
        <v>306</v>
      </c>
      <c r="B210" s="1">
        <v>39155.0</v>
      </c>
      <c r="C210" s="1">
        <v>29278.0</v>
      </c>
      <c r="E210" s="1">
        <v>82.0</v>
      </c>
      <c r="F210" s="1">
        <v>12.0</v>
      </c>
      <c r="G210" s="1">
        <v>1.0</v>
      </c>
      <c r="H210" s="1">
        <v>1.0</v>
      </c>
      <c r="I210" s="8">
        <f>(B210*B2)+(C210*C2)+(D210*D2)+(E210*E2)+(F210*F2)+(G210*G2)+(H210*H2)</f>
        <v>263802.88</v>
      </c>
      <c r="K210" s="8">
        <f t="shared" si="46"/>
        <v>685.29</v>
      </c>
      <c r="L210" s="4">
        <f t="shared" si="67"/>
        <v>1.337352278</v>
      </c>
      <c r="M210" s="5">
        <f t="shared" si="68"/>
        <v>40212.185</v>
      </c>
      <c r="N210" s="1">
        <v>1.027</v>
      </c>
      <c r="O210" s="1">
        <v>1.027</v>
      </c>
      <c r="P210" s="1">
        <v>39155.0</v>
      </c>
      <c r="Q210" s="4">
        <f t="shared" si="69"/>
        <v>1.027</v>
      </c>
    </row>
    <row r="211">
      <c r="A211" s="1" t="s">
        <v>307</v>
      </c>
      <c r="B211" s="1">
        <v>34426.57</v>
      </c>
      <c r="C211" s="1">
        <v>27368.23</v>
      </c>
      <c r="E211" s="1">
        <v>2.0</v>
      </c>
      <c r="F211" s="1">
        <v>6.0</v>
      </c>
      <c r="H211" s="1">
        <v>1.0</v>
      </c>
      <c r="I211" s="8">
        <f>(B211*B2)+(C211*C2)+(D211*D2)+(E211*E2)+(F211*F2)+(G211*G2)+(H211*H2)</f>
        <v>231400.8702</v>
      </c>
      <c r="K211" s="8">
        <f t="shared" si="46"/>
        <v>618.038</v>
      </c>
      <c r="L211" s="4">
        <f t="shared" si="67"/>
        <v>1.257902685</v>
      </c>
      <c r="M211" s="5">
        <f t="shared" si="68"/>
        <v>35356.08739</v>
      </c>
      <c r="N211" s="1">
        <v>1.027</v>
      </c>
      <c r="O211" s="1">
        <v>1.027</v>
      </c>
      <c r="P211" s="1">
        <v>34093.0</v>
      </c>
      <c r="Q211" s="4">
        <f t="shared" si="69"/>
        <v>1.037048291</v>
      </c>
    </row>
    <row r="212">
      <c r="A212" s="1" t="s">
        <v>309</v>
      </c>
      <c r="B212" s="1">
        <v>27738.36</v>
      </c>
      <c r="C212" s="1">
        <v>21747.56</v>
      </c>
      <c r="D212" s="1">
        <v>511.8</v>
      </c>
      <c r="E212" s="1">
        <v>16.0</v>
      </c>
      <c r="F212" s="1">
        <v>3.0</v>
      </c>
      <c r="I212" s="8">
        <f>(B212*B2)+(C212*C2)+(D212*D2)+(E212*E2)+(F212*F2)+(G212*G2)+(H212*H2)</f>
        <v>197902.036</v>
      </c>
      <c r="K212" s="8">
        <f t="shared" si="46"/>
        <v>500.1672</v>
      </c>
      <c r="L212" s="4">
        <f t="shared" si="67"/>
        <v>1.275469984</v>
      </c>
    </row>
    <row r="213">
      <c r="A213" s="1" t="s">
        <v>310</v>
      </c>
      <c r="B213" s="1">
        <v>80985.0</v>
      </c>
      <c r="C213" s="1">
        <v>20922.0</v>
      </c>
      <c r="D213" s="1">
        <v>7660.0</v>
      </c>
      <c r="E213" s="1">
        <v>2040.0</v>
      </c>
      <c r="F213" s="1">
        <v>289.0</v>
      </c>
      <c r="G213" s="1">
        <v>8.0</v>
      </c>
      <c r="H213" s="1">
        <v>23.0</v>
      </c>
      <c r="I213" s="8">
        <f>(B213*B2)+(C213*C2)+(D213*D2)+(E213*E2)+(F213*F2)+(G213*G2)+(H213*H2)</f>
        <v>941263.35</v>
      </c>
      <c r="K213" s="8">
        <f t="shared" si="46"/>
        <v>1119.27</v>
      </c>
      <c r="L213" s="4">
        <f t="shared" si="67"/>
        <v>3.87080585</v>
      </c>
    </row>
    <row r="214">
      <c r="A214" s="1" t="s">
        <v>311</v>
      </c>
      <c r="B214" s="1">
        <v>315.0</v>
      </c>
      <c r="C214" s="1">
        <v>123.0</v>
      </c>
      <c r="E214" s="1">
        <v>307.0</v>
      </c>
      <c r="I214" s="8">
        <f>(B214*B2)+(C214*C2)+(D214*D2)+(E214*E2)+(F214*F2)+(G214*G2)+(H214*H2)</f>
        <v>23953.22</v>
      </c>
      <c r="K214" s="8">
        <f t="shared" si="46"/>
        <v>7.45</v>
      </c>
      <c r="L214" s="4">
        <f t="shared" si="67"/>
        <v>2.56097561</v>
      </c>
      <c r="M214" s="5">
        <f t="shared" ref="M214:M216" si="70">(B214*N214)</f>
        <v>323.505</v>
      </c>
      <c r="N214" s="1">
        <v>1.027</v>
      </c>
      <c r="O214" s="1">
        <v>1.027</v>
      </c>
      <c r="P214" s="1">
        <v>315.0</v>
      </c>
      <c r="Q214" s="4">
        <f t="shared" ref="Q214:Q216" si="71">M214/P214</f>
        <v>1.027</v>
      </c>
    </row>
    <row r="215">
      <c r="A215" s="1" t="s">
        <v>369</v>
      </c>
      <c r="B215" s="1">
        <v>208.0</v>
      </c>
      <c r="C215" s="1">
        <v>2955.0</v>
      </c>
      <c r="I215" s="8">
        <f>(B215*B2)+(C215*C2)+(D215*D2)+(E215*E2)+(F215*F2)+(G215*G2)+(H215*H2)</f>
        <v>14525.84</v>
      </c>
      <c r="J215" s="1">
        <v>5.0</v>
      </c>
      <c r="K215" s="8">
        <f t="shared" si="46"/>
        <v>31.63</v>
      </c>
      <c r="L215" s="4">
        <f t="shared" si="67"/>
        <v>0.0703891709</v>
      </c>
      <c r="M215" s="5">
        <f t="shared" si="70"/>
        <v>213.616</v>
      </c>
      <c r="N215" s="1">
        <v>1.027</v>
      </c>
      <c r="O215" s="1">
        <v>1.027</v>
      </c>
      <c r="P215" s="1">
        <v>208.0</v>
      </c>
      <c r="Q215" s="4">
        <f t="shared" si="71"/>
        <v>1.027</v>
      </c>
    </row>
    <row r="216">
      <c r="A216" s="1" t="s">
        <v>313</v>
      </c>
      <c r="B216" s="1">
        <v>12350.0</v>
      </c>
      <c r="I216" s="8">
        <f>(B216*B2)+(C216*C2)+(D216*D2)+(E216*E2)+(F216*F2)+(G216*G2)+(H216*H2)</f>
        <v>34333</v>
      </c>
      <c r="J216" s="1">
        <v>25.0</v>
      </c>
      <c r="K216" s="8">
        <f t="shared" si="46"/>
        <v>123.5</v>
      </c>
      <c r="L216" s="4" t="str">
        <f t="shared" si="67"/>
        <v>#DIV/0!</v>
      </c>
      <c r="M216" s="5">
        <f t="shared" si="70"/>
        <v>12683.45</v>
      </c>
      <c r="N216" s="1">
        <v>1.027</v>
      </c>
      <c r="O216" s="1">
        <v>1.027</v>
      </c>
      <c r="P216" s="1">
        <v>12350.0</v>
      </c>
      <c r="Q216" s="4">
        <f t="shared" si="71"/>
        <v>1.027</v>
      </c>
    </row>
    <row r="217">
      <c r="A217" s="1" t="s">
        <v>314</v>
      </c>
      <c r="B217" s="1">
        <v>132.0</v>
      </c>
      <c r="C217" s="1">
        <v>21.0</v>
      </c>
      <c r="D217" s="1">
        <v>42.0</v>
      </c>
      <c r="E217" s="1">
        <v>9.0</v>
      </c>
      <c r="G217" s="1">
        <v>1.0</v>
      </c>
      <c r="H217" s="1">
        <v>4.0</v>
      </c>
      <c r="I217" s="8">
        <f>(B217*B2)+(C217*C2)+(D217*D2)+(E217*E2)+(F217*F2)+(G217*G2)+(H217*H2)</f>
        <v>15535.74</v>
      </c>
      <c r="K217" s="8">
        <f t="shared" si="46"/>
        <v>2.09</v>
      </c>
      <c r="L217" s="4">
        <f t="shared" si="67"/>
        <v>6.285714286</v>
      </c>
    </row>
    <row r="218">
      <c r="A218" s="1" t="s">
        <v>316</v>
      </c>
      <c r="B218" s="1">
        <v>7177.0</v>
      </c>
      <c r="C218" s="1">
        <v>6483.0</v>
      </c>
      <c r="D218" s="1">
        <v>190.0</v>
      </c>
      <c r="E218" s="1">
        <v>2.0</v>
      </c>
      <c r="I218" s="8">
        <f>(B218*B2)+(C218*C2)+(D218*D2)+(E218*E2)+(F218*F2)+(G218*G2)+(H218*H2)</f>
        <v>56377.48</v>
      </c>
      <c r="J218" s="1">
        <v>20.0</v>
      </c>
      <c r="K218" s="8">
        <f t="shared" si="46"/>
        <v>138.52</v>
      </c>
      <c r="L218" s="4">
        <f t="shared" si="67"/>
        <v>1.107049206</v>
      </c>
      <c r="M218" s="5">
        <f t="shared" ref="M218:M219" si="72">(B218*N218)</f>
        <v>7370.779</v>
      </c>
      <c r="N218" s="1">
        <v>1.027</v>
      </c>
      <c r="O218" s="1">
        <v>1.027</v>
      </c>
      <c r="P218" s="1">
        <v>7177.0</v>
      </c>
      <c r="Q218" s="4">
        <f t="shared" ref="Q218:Q219" si="73">M218/P218</f>
        <v>1.027</v>
      </c>
    </row>
    <row r="219">
      <c r="A219" s="1" t="s">
        <v>317</v>
      </c>
      <c r="B219" s="1">
        <v>263.0</v>
      </c>
      <c r="C219" s="1">
        <v>512.0</v>
      </c>
      <c r="D219" s="1">
        <v>256.0</v>
      </c>
      <c r="I219" s="8">
        <f>(B219*B2)+(C219*C2)+(D219*D2)+(E219*E2)+(F219*F2)+(G219*G2)+(H219*H2)</f>
        <v>10799.62</v>
      </c>
      <c r="K219" s="8">
        <f t="shared" si="46"/>
        <v>10.31</v>
      </c>
      <c r="L219" s="4">
        <f t="shared" si="67"/>
        <v>0.513671875</v>
      </c>
      <c r="M219" s="5">
        <f t="shared" si="72"/>
        <v>270.101</v>
      </c>
      <c r="N219" s="1">
        <v>1.027</v>
      </c>
      <c r="O219" s="1">
        <v>1.027</v>
      </c>
      <c r="P219" s="1">
        <v>263.0</v>
      </c>
      <c r="Q219" s="4">
        <f t="shared" si="73"/>
        <v>1.027</v>
      </c>
    </row>
    <row r="220">
      <c r="A220" s="1" t="s">
        <v>374</v>
      </c>
      <c r="B220" s="1">
        <v>408633.0</v>
      </c>
      <c r="C220" s="1">
        <v>102158.0</v>
      </c>
      <c r="E220" s="1">
        <v>6385.0</v>
      </c>
      <c r="G220" s="1">
        <v>399.0</v>
      </c>
      <c r="I220" s="8">
        <f>(B220*B2)+(C220*C2)+(D220*D2)+(E220*E2)+(F220*F2)+(G220*G2)+(H220*H2)</f>
        <v>2500639.3</v>
      </c>
      <c r="K220" s="8">
        <f t="shared" si="46"/>
        <v>5175.75</v>
      </c>
    </row>
    <row r="221">
      <c r="A221" s="1" t="s">
        <v>375</v>
      </c>
      <c r="C221" s="1">
        <v>12770.0</v>
      </c>
      <c r="E221" s="1">
        <v>798.0</v>
      </c>
      <c r="I221" s="8">
        <f>(B221*B2)+(C221*C2)+(D221*D2)+(E221*E2)+(F221*F2)+(G221*G2)+(H221*H2)</f>
        <v>118751.84</v>
      </c>
      <c r="K221" s="8">
        <f t="shared" si="46"/>
        <v>135.68</v>
      </c>
    </row>
    <row r="222">
      <c r="A222" s="1" t="s">
        <v>388</v>
      </c>
      <c r="B222" s="1">
        <v>867.0</v>
      </c>
      <c r="C222" s="1">
        <v>59.0</v>
      </c>
      <c r="D222" s="1">
        <v>120.0</v>
      </c>
      <c r="I222" s="8">
        <f>(B222*B2)+(C222*C2)+(D222*D2)+(E222*E2)+(F222*F2)+(G222*G2)+(H222*H2)</f>
        <v>6275.54</v>
      </c>
      <c r="K222" s="8">
        <f t="shared" si="46"/>
        <v>10.46</v>
      </c>
      <c r="L222" s="4">
        <f t="shared" ref="L222:L232" si="74">B222/C222</f>
        <v>14.69491525</v>
      </c>
      <c r="M222" s="5">
        <f t="shared" ref="M222:M228" si="75">(B222*N222)</f>
        <v>890.409</v>
      </c>
      <c r="N222" s="1">
        <v>1.027</v>
      </c>
      <c r="O222" s="1">
        <v>1.027</v>
      </c>
      <c r="P222" s="1">
        <v>867.0</v>
      </c>
      <c r="Q222" s="4">
        <f t="shared" ref="Q222:Q228" si="76">M222/P222</f>
        <v>1.027</v>
      </c>
    </row>
    <row r="223">
      <c r="A223" s="1" t="s">
        <v>319</v>
      </c>
      <c r="B223" s="1">
        <v>57243.0</v>
      </c>
      <c r="C223" s="1">
        <v>14708.0</v>
      </c>
      <c r="D223" s="1">
        <v>3880.0</v>
      </c>
      <c r="E223" s="1">
        <v>903.0</v>
      </c>
      <c r="F223" s="1">
        <v>276.0</v>
      </c>
      <c r="G223" s="1">
        <v>50.0</v>
      </c>
      <c r="H223" s="1">
        <v>9.0</v>
      </c>
      <c r="I223" s="8">
        <f>(B223*B2)+(C223*C2)+(D223*D2)+(E223*E2)+(F223*F2)+(G223*G2)+(H223*H2)</f>
        <v>643619.96</v>
      </c>
      <c r="J223" s="1">
        <v>10.0</v>
      </c>
      <c r="K223" s="8">
        <f t="shared" si="46"/>
        <v>770.69</v>
      </c>
      <c r="L223" s="4">
        <f t="shared" si="74"/>
        <v>3.891963557</v>
      </c>
      <c r="M223" s="5">
        <f t="shared" si="75"/>
        <v>58788.561</v>
      </c>
      <c r="N223" s="1">
        <v>1.027</v>
      </c>
      <c r="O223" s="1">
        <v>1.027</v>
      </c>
      <c r="P223" s="1">
        <v>57668.0</v>
      </c>
      <c r="Q223" s="4">
        <f t="shared" si="76"/>
        <v>1.019431244</v>
      </c>
    </row>
    <row r="224">
      <c r="A224" s="1" t="s">
        <v>320</v>
      </c>
      <c r="B224" s="1">
        <v>2122.0</v>
      </c>
      <c r="C224" s="1">
        <v>124.0</v>
      </c>
      <c r="D224" s="1">
        <v>215.0</v>
      </c>
      <c r="I224" s="8">
        <f>(B224*B2)+(C224*C2)+(D224*D2)+(E224*E2)+(F224*F2)+(G224*G2)+(H224*H2)</f>
        <v>12910.79</v>
      </c>
      <c r="K224" s="8">
        <f t="shared" si="46"/>
        <v>24.61</v>
      </c>
      <c r="L224" s="4">
        <f t="shared" si="74"/>
        <v>17.11290323</v>
      </c>
      <c r="M224" s="5">
        <f t="shared" si="75"/>
        <v>2179.294</v>
      </c>
      <c r="N224" s="1">
        <v>1.027</v>
      </c>
      <c r="O224" s="1">
        <v>1.027</v>
      </c>
      <c r="P224" s="1">
        <v>2122.0</v>
      </c>
      <c r="Q224" s="4">
        <f t="shared" si="76"/>
        <v>1.027</v>
      </c>
    </row>
    <row r="225">
      <c r="A225" s="1" t="s">
        <v>321</v>
      </c>
      <c r="B225" s="1">
        <v>22807.0</v>
      </c>
      <c r="C225" s="1">
        <v>17821.0</v>
      </c>
      <c r="D225" s="1">
        <v>0.0</v>
      </c>
      <c r="E225" s="1">
        <v>0.0</v>
      </c>
      <c r="F225" s="1">
        <v>3.0</v>
      </c>
      <c r="G225" s="1">
        <v>2.0</v>
      </c>
      <c r="H225" s="1">
        <v>0.0</v>
      </c>
      <c r="I225" s="8">
        <f>(B225*B2)+(C225*C2)+(D225*D2)+(E225*E2)+(F225*F2)+(G225*G2)+(H225*H2)</f>
        <v>151267.31</v>
      </c>
      <c r="J225" s="1">
        <v>5.0</v>
      </c>
      <c r="K225" s="8">
        <f t="shared" si="46"/>
        <v>406.33</v>
      </c>
      <c r="L225" s="4">
        <f t="shared" si="74"/>
        <v>1.279782279</v>
      </c>
      <c r="M225" s="5">
        <f t="shared" si="75"/>
        <v>23422.789</v>
      </c>
      <c r="N225" s="1">
        <v>1.027</v>
      </c>
      <c r="O225" s="1">
        <v>1.027</v>
      </c>
      <c r="P225" s="1">
        <v>22807.0</v>
      </c>
      <c r="Q225" s="4">
        <f t="shared" si="76"/>
        <v>1.027</v>
      </c>
    </row>
    <row r="226">
      <c r="A226" s="1" t="s">
        <v>322</v>
      </c>
      <c r="B226" s="1">
        <v>39538.0</v>
      </c>
      <c r="C226" s="1">
        <v>30362.0</v>
      </c>
      <c r="E226" s="1">
        <v>85.0</v>
      </c>
      <c r="F226" s="1">
        <v>12.0</v>
      </c>
      <c r="G226" s="1">
        <v>1.0</v>
      </c>
      <c r="H226" s="1">
        <v>1.0</v>
      </c>
      <c r="I226" s="8">
        <f>(B226*B2)+(C226*C2)+(D226*D2)+(E226*E2)+(F226*F2)+(G226*G2)+(H226*H2)</f>
        <v>270203.94</v>
      </c>
      <c r="J226" s="1">
        <v>5.0</v>
      </c>
      <c r="K226" s="8">
        <f t="shared" si="46"/>
        <v>699.99</v>
      </c>
      <c r="L226" s="4">
        <f t="shared" si="74"/>
        <v>1.30221988</v>
      </c>
      <c r="M226" s="5">
        <f t="shared" si="75"/>
        <v>40605.526</v>
      </c>
      <c r="N226" s="1">
        <v>1.027</v>
      </c>
      <c r="O226" s="1">
        <v>1.027</v>
      </c>
      <c r="P226" s="1">
        <v>39155.0</v>
      </c>
      <c r="Q226" s="4">
        <f t="shared" si="76"/>
        <v>1.037045741</v>
      </c>
    </row>
    <row r="227">
      <c r="A227" s="1" t="s">
        <v>323</v>
      </c>
      <c r="B227" s="1">
        <v>34426.57</v>
      </c>
      <c r="C227" s="1">
        <v>27368.23</v>
      </c>
      <c r="E227" s="1">
        <v>2.0</v>
      </c>
      <c r="F227" s="1">
        <v>6.0</v>
      </c>
      <c r="H227" s="1">
        <v>1.0</v>
      </c>
      <c r="I227" s="8">
        <f>(B227*B2)+(C227*C2)+(D227*D2)+(E227*E2)+(F227*F2)+(G227*G2)+(H227*H2)</f>
        <v>231400.8702</v>
      </c>
      <c r="J227" s="1">
        <v>5.0</v>
      </c>
      <c r="K227" s="8">
        <f t="shared" si="46"/>
        <v>618.038</v>
      </c>
      <c r="L227" s="4">
        <f t="shared" si="74"/>
        <v>1.257902685</v>
      </c>
      <c r="M227" s="5">
        <f t="shared" si="75"/>
        <v>35356.08739</v>
      </c>
      <c r="N227" s="1">
        <v>1.027</v>
      </c>
      <c r="O227" s="1">
        <v>1.027</v>
      </c>
      <c r="P227" s="1">
        <v>34093.0</v>
      </c>
      <c r="Q227" s="4">
        <f t="shared" si="76"/>
        <v>1.037048291</v>
      </c>
    </row>
    <row r="228">
      <c r="A228" s="1" t="s">
        <v>324</v>
      </c>
      <c r="B228" s="1">
        <v>27738.36</v>
      </c>
      <c r="C228" s="1">
        <v>21747.56</v>
      </c>
      <c r="D228" s="1">
        <v>511.8</v>
      </c>
      <c r="E228" s="1">
        <v>16.0</v>
      </c>
      <c r="F228" s="1">
        <v>3.0</v>
      </c>
      <c r="I228" s="8">
        <f>(B228*B2)+(C228*C2)+(D228*D2)+(E228*E2)+(F228*F2)+(G228*G2)+(H228*H2)</f>
        <v>197902.036</v>
      </c>
      <c r="J228" s="1">
        <v>5.0</v>
      </c>
      <c r="K228" s="8">
        <f t="shared" si="46"/>
        <v>500.1672</v>
      </c>
      <c r="L228" s="4">
        <f t="shared" si="74"/>
        <v>1.275469984</v>
      </c>
      <c r="M228" s="5">
        <f t="shared" si="75"/>
        <v>28487.29572</v>
      </c>
      <c r="N228" s="1">
        <v>1.027</v>
      </c>
      <c r="O228" s="1">
        <v>1.027</v>
      </c>
      <c r="P228" s="1">
        <v>27469.0</v>
      </c>
      <c r="Q228" s="4">
        <f t="shared" si="76"/>
        <v>1.037070724</v>
      </c>
    </row>
    <row r="229">
      <c r="A229" s="1" t="s">
        <v>325</v>
      </c>
      <c r="B229" s="1">
        <v>20254.0</v>
      </c>
      <c r="C229" s="1">
        <v>5402.0</v>
      </c>
      <c r="D229" s="1">
        <v>2695.0</v>
      </c>
      <c r="E229" s="1">
        <v>709.0</v>
      </c>
      <c r="F229" s="1">
        <v>55.0</v>
      </c>
      <c r="G229" s="1">
        <v>3.0</v>
      </c>
      <c r="I229" s="8">
        <f>(B229*B2)+(C229*C2)+(D229*D2)+(E229*E2)+(F229*F2)+(G229*G2)+(H229*H2)</f>
        <v>248059.68</v>
      </c>
      <c r="K229" s="8">
        <f t="shared" si="46"/>
        <v>291.18</v>
      </c>
      <c r="L229" s="4">
        <f t="shared" si="74"/>
        <v>3.749352092</v>
      </c>
    </row>
    <row r="230">
      <c r="A230" s="1" t="s">
        <v>326</v>
      </c>
      <c r="B230" s="1">
        <v>40492.0</v>
      </c>
      <c r="C230" s="1">
        <v>10461.0</v>
      </c>
      <c r="D230" s="1">
        <v>3830.0</v>
      </c>
      <c r="E230" s="1">
        <v>1020.0</v>
      </c>
      <c r="F230" s="1">
        <v>144.0</v>
      </c>
      <c r="G230" s="1">
        <v>4.0</v>
      </c>
      <c r="H230" s="1">
        <v>11.0</v>
      </c>
      <c r="I230" s="8">
        <f>(B230*B2)+(C230*C2)+(D230*D2)+(E230*E2)+(F230*F2)+(G230*G2)+(H230*H2)</f>
        <v>468837.36</v>
      </c>
      <c r="K230" s="8">
        <f t="shared" si="46"/>
        <v>559.62</v>
      </c>
      <c r="L230" s="4">
        <f t="shared" si="74"/>
        <v>3.870758054</v>
      </c>
    </row>
    <row r="231">
      <c r="A231" s="1" t="s">
        <v>389</v>
      </c>
      <c r="B231" s="1">
        <v>224.0</v>
      </c>
      <c r="C231" s="1">
        <v>663.0</v>
      </c>
      <c r="D231" s="1">
        <v>912.0</v>
      </c>
      <c r="E231" s="1">
        <v>103.0</v>
      </c>
      <c r="I231" s="8">
        <f>(B231*B2)+(C231*C2)+(D231*D2)+(E231*E2)+(F231*F2)+(G231*G2)+(H231*H2)</f>
        <v>38559.6</v>
      </c>
      <c r="J231" s="1">
        <v>5.0</v>
      </c>
      <c r="K231" s="8">
        <f t="shared" si="46"/>
        <v>19.02</v>
      </c>
      <c r="L231" s="4">
        <f t="shared" si="74"/>
        <v>0.3378582202</v>
      </c>
      <c r="M231" s="5">
        <f t="shared" ref="M231:M232" si="77">(B231*N231)</f>
        <v>230.048</v>
      </c>
      <c r="N231" s="1">
        <v>1.027</v>
      </c>
      <c r="O231" s="1">
        <v>1.027</v>
      </c>
      <c r="P231" s="1">
        <v>224.0</v>
      </c>
      <c r="Q231" s="4">
        <f t="shared" ref="Q231:Q232" si="78">M231/P231</f>
        <v>1.027</v>
      </c>
    </row>
    <row r="232">
      <c r="A232" s="1" t="s">
        <v>329</v>
      </c>
      <c r="B232" s="1">
        <v>833.0</v>
      </c>
      <c r="C232" s="1">
        <v>416.0</v>
      </c>
      <c r="I232" s="8">
        <f>(B232*B2)+(C232*C2)+(D232*D2)+(E232*E2)+(F232*F2)+(G232*G2)+(H232*H2)</f>
        <v>4279.26</v>
      </c>
      <c r="K232" s="8">
        <f t="shared" si="46"/>
        <v>12.49</v>
      </c>
      <c r="L232" s="4">
        <f t="shared" si="74"/>
        <v>2.002403846</v>
      </c>
      <c r="M232" s="5">
        <f t="shared" si="77"/>
        <v>855.491</v>
      </c>
      <c r="N232" s="1">
        <v>1.027</v>
      </c>
      <c r="O232" s="1">
        <v>1.027</v>
      </c>
      <c r="P232" s="1">
        <v>855.0</v>
      </c>
      <c r="Q232" s="4">
        <f t="shared" si="78"/>
        <v>1.000574269</v>
      </c>
    </row>
    <row r="233">
      <c r="A233" s="1" t="s">
        <v>376</v>
      </c>
      <c r="B233" s="1">
        <v>51079.0</v>
      </c>
      <c r="C233" s="1">
        <v>12770.0</v>
      </c>
      <c r="E233" s="1">
        <v>798.0</v>
      </c>
      <c r="F233" s="1">
        <v>200.0</v>
      </c>
      <c r="I233" s="8">
        <f>(B233*B2)+(C233*C2)+(D233*D2)+(E233*E2)+(F233*F2)+(G233*G2)+(H233*H2)</f>
        <v>372133.46</v>
      </c>
      <c r="K233" s="8">
        <f t="shared" si="46"/>
        <v>648.47</v>
      </c>
    </row>
    <row r="234">
      <c r="A234" s="1" t="s">
        <v>331</v>
      </c>
      <c r="B234" s="1">
        <v>407.0</v>
      </c>
      <c r="C234" s="1">
        <v>542.0</v>
      </c>
      <c r="D234" s="1">
        <v>45.0</v>
      </c>
      <c r="E234" s="1">
        <v>4.0</v>
      </c>
      <c r="F234" s="1">
        <v>3.0</v>
      </c>
      <c r="I234" s="8">
        <f>(B234*B2)+(C234*C2)+(D234*D2)+(E234*E2)+(F234*F2)+(G234*G2)+(H234*H2)</f>
        <v>6998.6</v>
      </c>
      <c r="K234" s="8">
        <f t="shared" si="46"/>
        <v>10.01</v>
      </c>
      <c r="L234" s="4">
        <f t="shared" ref="L234:L245" si="79">B234/C234</f>
        <v>0.7509225092</v>
      </c>
    </row>
    <row r="235">
      <c r="A235" s="1" t="s">
        <v>332</v>
      </c>
      <c r="B235" s="1">
        <v>609.0</v>
      </c>
      <c r="C235" s="1">
        <v>379.0</v>
      </c>
      <c r="D235" s="1">
        <v>136.0</v>
      </c>
      <c r="E235" s="1">
        <v>2.0</v>
      </c>
      <c r="F235" s="1">
        <v>2.0</v>
      </c>
      <c r="I235" s="8">
        <f>(B235*B2)+(C235*C2)+(D235*D2)+(E235*E2)+(F235*F2)+(G235*G2)+(H235*H2)</f>
        <v>8807.32</v>
      </c>
      <c r="K235" s="8">
        <f t="shared" si="46"/>
        <v>11.28</v>
      </c>
      <c r="L235" s="4">
        <f t="shared" si="79"/>
        <v>1.606860158</v>
      </c>
    </row>
    <row r="236">
      <c r="A236" s="1" t="s">
        <v>333</v>
      </c>
      <c r="B236" s="1">
        <v>246.0</v>
      </c>
      <c r="F236" s="1">
        <v>5.0</v>
      </c>
      <c r="H236" s="1">
        <v>1.0</v>
      </c>
      <c r="I236" s="8">
        <f>(B236*B2)+(C236*C2)+(D236*D2)+(E236*E2)+(F236*F2)+(G236*G2)+(H236*H2)</f>
        <v>6497.37</v>
      </c>
      <c r="K236" s="8">
        <f t="shared" si="46"/>
        <v>2.52</v>
      </c>
      <c r="L236" s="4" t="str">
        <f t="shared" si="79"/>
        <v>#DIV/0!</v>
      </c>
    </row>
    <row r="237">
      <c r="A237" s="1" t="s">
        <v>390</v>
      </c>
      <c r="B237" s="1">
        <v>7010.0</v>
      </c>
      <c r="C237" s="1">
        <v>4574.0</v>
      </c>
      <c r="D237" s="1">
        <v>14.0</v>
      </c>
      <c r="G237" s="1">
        <v>2.0</v>
      </c>
      <c r="H237" s="1">
        <v>1.0</v>
      </c>
      <c r="I237" s="8">
        <f>(B237*B2)+(C237*C2)+(D237*D2)+(E237*E2)+(F237*F2)+(G237*G2)+(H237*H2)</f>
        <v>46602.48</v>
      </c>
      <c r="K237" s="8">
        <f t="shared" si="46"/>
        <v>116.01</v>
      </c>
      <c r="L237" s="4">
        <f t="shared" si="79"/>
        <v>1.532575426</v>
      </c>
      <c r="M237" s="5">
        <f t="shared" ref="M237:M242" si="80">(B237*N237)</f>
        <v>7199.27</v>
      </c>
      <c r="N237" s="1">
        <v>1.027</v>
      </c>
      <c r="O237" s="1">
        <v>1.027</v>
      </c>
      <c r="P237" s="1">
        <v>7010.0</v>
      </c>
      <c r="Q237" s="4">
        <f t="shared" ref="Q237:Q242" si="81">M237/P237</f>
        <v>1.027</v>
      </c>
    </row>
    <row r="238">
      <c r="A238" s="1" t="s">
        <v>335</v>
      </c>
      <c r="B238" s="1">
        <v>466.88</v>
      </c>
      <c r="C238" s="1">
        <v>34.91</v>
      </c>
      <c r="D238" s="1">
        <v>177.58</v>
      </c>
      <c r="E238" s="1">
        <v>85.79</v>
      </c>
      <c r="G238" s="1">
        <v>1.0</v>
      </c>
      <c r="H238" s="1">
        <v>1.0</v>
      </c>
      <c r="I238" s="8">
        <f>(B238*B2)+(C238*C2)+(D238*D2)+(E238*E2)+(F238*F2)+(G238*G2)+(H238*H2)</f>
        <v>17125.199</v>
      </c>
      <c r="J238" s="1">
        <v>5.0</v>
      </c>
      <c r="K238" s="8">
        <f t="shared" si="46"/>
        <v>7.6716</v>
      </c>
      <c r="L238" s="4">
        <f t="shared" si="79"/>
        <v>13.37381839</v>
      </c>
      <c r="M238" s="5">
        <f t="shared" si="80"/>
        <v>479.48576</v>
      </c>
      <c r="N238" s="1">
        <v>1.027</v>
      </c>
      <c r="O238" s="1">
        <v>1.027</v>
      </c>
      <c r="P238" s="1">
        <v>462.0</v>
      </c>
      <c r="Q238" s="4">
        <f t="shared" si="81"/>
        <v>1.037847965</v>
      </c>
    </row>
    <row r="239">
      <c r="A239" s="1" t="s">
        <v>336</v>
      </c>
      <c r="B239" s="1">
        <v>6640.0</v>
      </c>
      <c r="C239" s="1">
        <v>868.0</v>
      </c>
      <c r="F239" s="1">
        <v>3.0</v>
      </c>
      <c r="H239" s="1">
        <v>1.0</v>
      </c>
      <c r="I239" s="8">
        <f>(B239*B2)+(C239*C2)+(D239*D2)+(E239*E2)+(F239*F2)+(G239*G2)+(H239*H2)</f>
        <v>27255.83</v>
      </c>
      <c r="J239" s="1">
        <v>25.0</v>
      </c>
      <c r="K239" s="8">
        <f t="shared" si="46"/>
        <v>75.12</v>
      </c>
      <c r="L239" s="4">
        <f t="shared" si="79"/>
        <v>7.649769585</v>
      </c>
      <c r="M239" s="5">
        <f t="shared" si="80"/>
        <v>6819.28</v>
      </c>
      <c r="N239" s="1">
        <v>1.027</v>
      </c>
      <c r="O239" s="1">
        <v>1.027</v>
      </c>
      <c r="P239" s="1">
        <v>6576.0</v>
      </c>
      <c r="Q239" s="4">
        <f t="shared" si="81"/>
        <v>1.036995134</v>
      </c>
    </row>
    <row r="240">
      <c r="A240" s="1" t="s">
        <v>337</v>
      </c>
      <c r="B240" s="1">
        <v>5912.0</v>
      </c>
      <c r="C240" s="1">
        <v>3793.0</v>
      </c>
      <c r="D240" s="1">
        <v>84.0</v>
      </c>
      <c r="F240" s="1">
        <v>1.0</v>
      </c>
      <c r="H240" s="1">
        <v>1.0</v>
      </c>
      <c r="I240" s="8">
        <f>(B240*B2)+(C240*C2)+(D240*D2)+(E240*E2)+(F240*F2)+(G240*G2)+(H240*H2)</f>
        <v>40434.93</v>
      </c>
      <c r="J240" s="1">
        <v>12.5</v>
      </c>
      <c r="K240" s="8">
        <f t="shared" si="46"/>
        <v>97.91</v>
      </c>
      <c r="L240" s="4">
        <f t="shared" si="79"/>
        <v>1.558660691</v>
      </c>
      <c r="M240" s="5">
        <f t="shared" si="80"/>
        <v>6071.624</v>
      </c>
      <c r="N240" s="1">
        <v>1.027</v>
      </c>
      <c r="O240" s="1">
        <v>1.027</v>
      </c>
      <c r="P240" s="1">
        <v>5912.0</v>
      </c>
      <c r="Q240" s="4">
        <f t="shared" si="81"/>
        <v>1.027</v>
      </c>
    </row>
    <row r="241">
      <c r="A241" s="1" t="s">
        <v>391</v>
      </c>
      <c r="B241" s="1">
        <v>1861.0</v>
      </c>
      <c r="C241" s="1">
        <v>1327.0</v>
      </c>
      <c r="D241" s="1">
        <v>19.0</v>
      </c>
      <c r="E241" s="1">
        <v>119.0</v>
      </c>
      <c r="H241" s="1">
        <v>1.0</v>
      </c>
      <c r="I241" s="8">
        <f>(B241*B2)+(C241*C2)+(D241*D2)+(E241*E2)+(F241*F2)+(G241*G2)+(H241*H2)</f>
        <v>23754.19</v>
      </c>
      <c r="J241" s="1">
        <v>5.0</v>
      </c>
      <c r="K241" s="8">
        <f t="shared" si="46"/>
        <v>33.27</v>
      </c>
      <c r="L241" s="4">
        <f t="shared" si="79"/>
        <v>1.402411454</v>
      </c>
      <c r="M241" s="5">
        <f t="shared" si="80"/>
        <v>1911.247</v>
      </c>
      <c r="N241" s="1">
        <v>1.027</v>
      </c>
      <c r="O241" s="1">
        <v>1.027</v>
      </c>
      <c r="P241" s="1">
        <v>1861.0</v>
      </c>
      <c r="Q241" s="4">
        <f t="shared" si="81"/>
        <v>1.027</v>
      </c>
    </row>
    <row r="242">
      <c r="A242" s="1" t="s">
        <v>338</v>
      </c>
      <c r="B242" s="1">
        <v>418.0</v>
      </c>
      <c r="C242" s="1">
        <v>5911.0</v>
      </c>
      <c r="I242" s="8">
        <f>(B242*B2)+(C242*C2)+(D242*D2)+(E242*E2)+(F242*F2)+(G242*G2)+(H242*H2)</f>
        <v>29061.96</v>
      </c>
      <c r="K242" s="8">
        <f t="shared" si="46"/>
        <v>63.29</v>
      </c>
      <c r="L242" s="4">
        <f t="shared" si="79"/>
        <v>0.07071561496</v>
      </c>
      <c r="M242" s="5">
        <f t="shared" si="80"/>
        <v>429.286</v>
      </c>
      <c r="N242" s="1">
        <v>1.027</v>
      </c>
      <c r="O242" s="1">
        <v>1.027</v>
      </c>
      <c r="P242" s="1">
        <v>418.0</v>
      </c>
      <c r="Q242" s="4">
        <f t="shared" si="81"/>
        <v>1.027</v>
      </c>
    </row>
    <row r="243">
      <c r="A243" s="1" t="s">
        <v>368</v>
      </c>
      <c r="B243" s="1">
        <v>1001.0</v>
      </c>
      <c r="C243" s="1">
        <v>773.0</v>
      </c>
      <c r="F243" s="1">
        <v>3.0</v>
      </c>
      <c r="I243" s="8">
        <f>(B243*B2)+(C243*C2)+(D243*D2)+(E243*E2)+(F243*F2)+(G243*G2)+(H243*H2)</f>
        <v>8102.07</v>
      </c>
      <c r="K243" s="8">
        <f t="shared" si="46"/>
        <v>17.77</v>
      </c>
      <c r="L243" s="4">
        <f t="shared" si="79"/>
        <v>1.294954722</v>
      </c>
    </row>
    <row r="244">
      <c r="A244" s="1" t="s">
        <v>340</v>
      </c>
      <c r="B244" s="1">
        <v>5814.0</v>
      </c>
      <c r="C244" s="1">
        <v>3813.0</v>
      </c>
      <c r="D244" s="1">
        <v>6.0</v>
      </c>
      <c r="F244" s="1">
        <v>2.0</v>
      </c>
      <c r="G244" s="1">
        <v>3.0</v>
      </c>
      <c r="I244" s="8">
        <f>(B244*B2)+(C244*C2)+(D244*D2)+(E244*E2)+(F244*F2)+(G244*G2)+(H244*H2)</f>
        <v>38570.44</v>
      </c>
      <c r="K244" s="8">
        <f t="shared" si="46"/>
        <v>96.38</v>
      </c>
      <c r="L244" s="4">
        <f t="shared" si="79"/>
        <v>1.524783635</v>
      </c>
    </row>
    <row r="245">
      <c r="A245" s="1" t="s">
        <v>331</v>
      </c>
      <c r="B245" s="1">
        <v>411.0</v>
      </c>
      <c r="C245" s="1">
        <v>548.0</v>
      </c>
      <c r="D245" s="1">
        <v>46.0</v>
      </c>
      <c r="E245" s="1">
        <v>4.0</v>
      </c>
      <c r="F245" s="1">
        <v>3.0</v>
      </c>
      <c r="I245" s="8">
        <f>(B245*B2)+(C245*C2)+(D245*D2)+(E245*E2)+(F245*F2)+(G245*G2)+(H245*H2)</f>
        <v>7067.93</v>
      </c>
      <c r="K245" s="8">
        <f t="shared" si="46"/>
        <v>10.12</v>
      </c>
      <c r="L245" s="4">
        <f t="shared" si="79"/>
        <v>0.75</v>
      </c>
    </row>
    <row r="246">
      <c r="A246" s="1" t="s">
        <v>341</v>
      </c>
      <c r="B246" s="1">
        <v>804.0</v>
      </c>
      <c r="C246" s="1">
        <v>3.0</v>
      </c>
      <c r="D246" s="1">
        <v>101.0</v>
      </c>
      <c r="E246" s="1">
        <v>1.0</v>
      </c>
      <c r="I246" s="8">
        <f>(B246*B2)+(C246*C2)+(D246*D2)+(E246*E2)+(F246*F2)+(G246*G2)+(H246*H2)</f>
        <v>5341.45</v>
      </c>
      <c r="K246" s="8">
        <f t="shared" si="46"/>
        <v>9.09</v>
      </c>
    </row>
    <row r="247">
      <c r="A247" s="1" t="s">
        <v>392</v>
      </c>
      <c r="B247" s="1">
        <v>231.0</v>
      </c>
      <c r="C247" s="1">
        <v>16.0</v>
      </c>
      <c r="D247" s="1">
        <v>86.0</v>
      </c>
      <c r="E247" s="1">
        <v>41.0</v>
      </c>
      <c r="I247" s="8">
        <f>(B247*B2)+(C247*C2)+(D247*D2)+(E247*E2)+(F247*F2)+(G247*G2)+(H247*H2)</f>
        <v>6292.72</v>
      </c>
      <c r="K247" s="8">
        <f t="shared" si="46"/>
        <v>3.74</v>
      </c>
      <c r="L247" s="4">
        <f t="shared" ref="L247:L269" si="82">B247/C247</f>
        <v>14.4375</v>
      </c>
      <c r="M247" s="5">
        <f t="shared" ref="M247:M248" si="83">(B247*N247)</f>
        <v>237.237</v>
      </c>
      <c r="N247" s="1">
        <v>1.027</v>
      </c>
      <c r="O247" s="1">
        <v>1.027</v>
      </c>
      <c r="P247" s="1">
        <v>231.0</v>
      </c>
      <c r="Q247" s="4">
        <f t="shared" ref="Q247:Q248" si="84">M247/P247</f>
        <v>1.027</v>
      </c>
    </row>
    <row r="248">
      <c r="A248" s="1" t="s">
        <v>343</v>
      </c>
      <c r="B248" s="1">
        <v>1180.0</v>
      </c>
      <c r="C248" s="1">
        <v>417.0</v>
      </c>
      <c r="D248" s="1">
        <v>98.0</v>
      </c>
      <c r="I248" s="8">
        <f>(B248*B2)+(C248*C2)+(D248*D2)+(E248*E2)+(F248*F2)+(G248*G2)+(H248*H2)</f>
        <v>8177.86</v>
      </c>
      <c r="J248" s="1">
        <v>5.0</v>
      </c>
      <c r="K248" s="8">
        <f t="shared" si="46"/>
        <v>16.95</v>
      </c>
      <c r="L248" s="4">
        <f t="shared" si="82"/>
        <v>2.829736211</v>
      </c>
      <c r="M248" s="5">
        <f t="shared" si="83"/>
        <v>1211.86</v>
      </c>
      <c r="N248" s="1">
        <v>1.027</v>
      </c>
      <c r="O248" s="1">
        <v>1.027</v>
      </c>
      <c r="P248" s="1">
        <v>1180.0</v>
      </c>
      <c r="Q248" s="4">
        <f t="shared" si="84"/>
        <v>1.027</v>
      </c>
    </row>
    <row r="249">
      <c r="A249" s="1" t="s">
        <v>344</v>
      </c>
      <c r="B249" s="1">
        <v>804.0</v>
      </c>
      <c r="C249" s="1">
        <v>3.0</v>
      </c>
      <c r="D249" s="1">
        <v>101.0</v>
      </c>
      <c r="E249" s="1">
        <v>1.0</v>
      </c>
      <c r="I249" s="8">
        <f>(B249*B2)+(C249*C2)+(D249*D2)+(E249*E2)+(F249*F2)+(G249*G2)+(H249*H2)</f>
        <v>5341.45</v>
      </c>
      <c r="K249" s="8">
        <f t="shared" si="46"/>
        <v>9.09</v>
      </c>
      <c r="L249" s="4">
        <f t="shared" si="82"/>
        <v>268</v>
      </c>
    </row>
    <row r="250">
      <c r="A250" s="1" t="s">
        <v>345</v>
      </c>
      <c r="B250" s="1">
        <v>767.0</v>
      </c>
      <c r="C250" s="1">
        <v>686.0</v>
      </c>
      <c r="D250" s="1">
        <v>458.0</v>
      </c>
      <c r="I250" s="8">
        <f>(B250*B2)+(C250*C2)+(D250*D2)+(E250*E2)+(F250*F2)+(G250*G2)+(H250*H2)</f>
        <v>19059.8</v>
      </c>
      <c r="J250" s="1">
        <v>5.0</v>
      </c>
      <c r="K250" s="8">
        <f t="shared" si="46"/>
        <v>19.11</v>
      </c>
      <c r="L250" s="4">
        <f t="shared" si="82"/>
        <v>1.118075802</v>
      </c>
      <c r="M250" s="5">
        <f>(B250*N250)</f>
        <v>787.709</v>
      </c>
      <c r="N250" s="1">
        <v>1.027</v>
      </c>
      <c r="O250" s="1">
        <v>1.027</v>
      </c>
      <c r="P250" s="1">
        <v>767.0</v>
      </c>
      <c r="Q250" s="4">
        <f>M250/P250</f>
        <v>1.027</v>
      </c>
    </row>
    <row r="251">
      <c r="A251" s="1" t="s">
        <v>346</v>
      </c>
      <c r="B251" s="1">
        <v>50636.0</v>
      </c>
      <c r="C251" s="1">
        <v>12990.0</v>
      </c>
      <c r="D251" s="1">
        <v>4334.0</v>
      </c>
      <c r="E251" s="1">
        <v>1178.0</v>
      </c>
      <c r="F251" s="1">
        <v>183.0</v>
      </c>
      <c r="G251" s="1">
        <v>9.0</v>
      </c>
      <c r="H251" s="1">
        <v>16.0</v>
      </c>
      <c r="I251" s="8">
        <f>(B251*B2)+(C251*C2)+(D251*D2)+(E251*E2)+(F251*F2)+(G251*G2)+(H251*H2)</f>
        <v>577676.55</v>
      </c>
      <c r="K251" s="8">
        <f t="shared" si="46"/>
        <v>693.46</v>
      </c>
      <c r="L251" s="4">
        <f t="shared" si="82"/>
        <v>3.898075443</v>
      </c>
    </row>
    <row r="252">
      <c r="A252" s="1" t="s">
        <v>347</v>
      </c>
      <c r="B252" s="1">
        <v>50636.0</v>
      </c>
      <c r="C252" s="1">
        <v>12990.0</v>
      </c>
      <c r="D252" s="1">
        <v>4334.0</v>
      </c>
      <c r="E252" s="1">
        <v>1178.0</v>
      </c>
      <c r="F252" s="1">
        <v>183.0</v>
      </c>
      <c r="G252" s="1">
        <v>9.0</v>
      </c>
      <c r="H252" s="1">
        <v>16.0</v>
      </c>
      <c r="I252" s="8">
        <f>(B252*B2)+(C252*C2)+(D252*D2)+(E252*E2)+(F252*F2)+(G252*G2)+(H252*H2)</f>
        <v>577676.55</v>
      </c>
      <c r="K252" s="8">
        <f t="shared" si="46"/>
        <v>693.46</v>
      </c>
      <c r="L252" s="4">
        <f t="shared" si="82"/>
        <v>3.898075443</v>
      </c>
      <c r="M252" s="5">
        <f>(B252*N252)</f>
        <v>52003.172</v>
      </c>
      <c r="N252" s="1">
        <v>1.027</v>
      </c>
      <c r="O252" s="1">
        <v>1.027</v>
      </c>
      <c r="P252" s="1">
        <v>50630.0</v>
      </c>
      <c r="Q252" s="4">
        <f>M252/P252</f>
        <v>1.027121706</v>
      </c>
    </row>
    <row r="253">
      <c r="A253" s="1" t="s">
        <v>348</v>
      </c>
      <c r="B253" s="1">
        <v>50636.0</v>
      </c>
      <c r="C253" s="1">
        <v>12990.0</v>
      </c>
      <c r="D253" s="1">
        <v>4334.0</v>
      </c>
      <c r="E253" s="1">
        <v>1178.0</v>
      </c>
      <c r="F253" s="1">
        <v>183.0</v>
      </c>
      <c r="G253" s="1">
        <v>9.0</v>
      </c>
      <c r="H253" s="1">
        <v>16.0</v>
      </c>
      <c r="I253" s="8">
        <f>(B253*B2)+(C253*C2)+(D253*D2)+(E253*E2)+(F253*F2)+(G253*G2)+(H253*H2)</f>
        <v>577676.55</v>
      </c>
      <c r="K253" s="8">
        <f t="shared" si="46"/>
        <v>693.46</v>
      </c>
      <c r="L253" s="4">
        <f t="shared" si="82"/>
        <v>3.898075443</v>
      </c>
    </row>
    <row r="254">
      <c r="A254" s="1" t="s">
        <v>349</v>
      </c>
      <c r="B254" s="1">
        <v>747.0</v>
      </c>
      <c r="C254" s="1">
        <v>163.0</v>
      </c>
      <c r="D254" s="1">
        <v>418.0</v>
      </c>
      <c r="E254" s="1">
        <v>4.0</v>
      </c>
      <c r="H254" s="1">
        <v>2.0</v>
      </c>
      <c r="I254" s="8">
        <f>(B254*B2)+(C254*C2)+(D254*D2)+(E254*E2)+(F254*F2)+(G254*G2)+(H254*H2)</f>
        <v>21691.04</v>
      </c>
      <c r="K254" s="8">
        <f t="shared" si="46"/>
        <v>13.34</v>
      </c>
      <c r="L254" s="4">
        <f t="shared" si="82"/>
        <v>4.582822086</v>
      </c>
    </row>
    <row r="255">
      <c r="A255" s="1" t="s">
        <v>393</v>
      </c>
      <c r="B255" s="1">
        <v>636.0</v>
      </c>
      <c r="C255" s="1">
        <v>137.0</v>
      </c>
      <c r="D255" s="1">
        <v>329.0</v>
      </c>
      <c r="E255" s="1">
        <v>3.0</v>
      </c>
      <c r="H255" s="1">
        <v>2.0</v>
      </c>
      <c r="I255" s="8">
        <f>(B255*B2)+(C255*C2)+(D255*D2)+(E255*E2)+(F255*F2)+(G255*G2)+(H255*H2)</f>
        <v>18526.25</v>
      </c>
      <c r="K255" s="8">
        <f t="shared" si="46"/>
        <v>11.07</v>
      </c>
      <c r="L255" s="4">
        <f t="shared" si="82"/>
        <v>4.642335766</v>
      </c>
    </row>
    <row r="256">
      <c r="A256" s="1" t="s">
        <v>351</v>
      </c>
      <c r="B256" s="1">
        <v>2713.0</v>
      </c>
      <c r="C256" s="1">
        <v>2250.0</v>
      </c>
      <c r="D256" s="1">
        <v>2.0</v>
      </c>
      <c r="E256" s="1">
        <v>1.0</v>
      </c>
      <c r="I256" s="8">
        <f>(B256*B2)+(C256*C2)+(D256*D2)+(E256*E2)+(F256*F2)+(G256*G2)+(H256*H2)</f>
        <v>18295.2</v>
      </c>
      <c r="K256" s="8">
        <f t="shared" si="46"/>
        <v>49.66</v>
      </c>
      <c r="L256" s="4">
        <f t="shared" si="82"/>
        <v>1.205777778</v>
      </c>
    </row>
    <row r="257">
      <c r="A257" s="1" t="s">
        <v>352</v>
      </c>
      <c r="B257" s="1">
        <v>1027.0</v>
      </c>
      <c r="I257" s="8">
        <f>(B257*B2)+(C257*C2)+(D257*D2)+(E257*E2)+(F257*F2)+(G257*G2)+(H257*H2)</f>
        <v>2855.06</v>
      </c>
      <c r="K257" s="8">
        <f t="shared" si="46"/>
        <v>10.27</v>
      </c>
      <c r="L257" s="4" t="str">
        <f t="shared" si="82"/>
        <v>#DIV/0!</v>
      </c>
      <c r="M257" s="5">
        <f t="shared" ref="M257:M264" si="85">(B257*N257)</f>
        <v>1054.729</v>
      </c>
      <c r="N257" s="1">
        <v>1.027</v>
      </c>
      <c r="O257" s="1">
        <v>1.027</v>
      </c>
      <c r="P257" s="1">
        <v>1027.0</v>
      </c>
      <c r="Q257" s="4">
        <f t="shared" ref="Q257:Q263" si="86">M257/P257</f>
        <v>1.027</v>
      </c>
    </row>
    <row r="258">
      <c r="A258" s="1" t="s">
        <v>353</v>
      </c>
      <c r="B258" s="1">
        <v>22807.0</v>
      </c>
      <c r="C258" s="1">
        <v>17821.0</v>
      </c>
      <c r="F258" s="1">
        <v>3.0</v>
      </c>
      <c r="G258" s="1">
        <v>2.0</v>
      </c>
      <c r="I258" s="8">
        <f>(B258*B2)+(C258*C2)+(D258*D2)+(E258*E2)+(F258*F2)+(G258*G2)+(H258*H2)</f>
        <v>151267.31</v>
      </c>
      <c r="J258" s="1">
        <v>5.0</v>
      </c>
      <c r="K258" s="8">
        <f t="shared" si="46"/>
        <v>406.33</v>
      </c>
      <c r="L258" s="4">
        <f t="shared" si="82"/>
        <v>1.279782279</v>
      </c>
      <c r="M258" s="5">
        <f t="shared" si="85"/>
        <v>23422.789</v>
      </c>
      <c r="N258" s="1">
        <v>1.027</v>
      </c>
      <c r="O258" s="1">
        <v>1.027</v>
      </c>
      <c r="P258" s="1">
        <v>22807.0</v>
      </c>
      <c r="Q258" s="4">
        <f t="shared" si="86"/>
        <v>1.027</v>
      </c>
    </row>
    <row r="259">
      <c r="A259" s="1" t="s">
        <v>354</v>
      </c>
      <c r="B259" s="1">
        <v>39538.0</v>
      </c>
      <c r="C259" s="1">
        <v>30362.0</v>
      </c>
      <c r="D259" s="1">
        <v>0.0</v>
      </c>
      <c r="E259" s="1">
        <v>85.0</v>
      </c>
      <c r="F259" s="1">
        <v>12.0</v>
      </c>
      <c r="G259" s="1">
        <v>1.0</v>
      </c>
      <c r="H259" s="1">
        <v>1.0</v>
      </c>
      <c r="I259" s="8">
        <f>(B259*B2)+(C259*C2)+(D259*D2)+(E259*E2)+(F259*F2)+(G259*G2)+(H259*H2)</f>
        <v>270203.94</v>
      </c>
      <c r="J259" s="1">
        <v>5.0</v>
      </c>
      <c r="K259" s="8">
        <f t="shared" si="46"/>
        <v>699.99</v>
      </c>
      <c r="L259" s="4">
        <f t="shared" si="82"/>
        <v>1.30221988</v>
      </c>
      <c r="M259" s="5">
        <f t="shared" si="85"/>
        <v>40605.526</v>
      </c>
      <c r="N259" s="1">
        <v>1.027</v>
      </c>
      <c r="O259" s="1">
        <v>1.027</v>
      </c>
      <c r="P259" s="1">
        <v>39155.0</v>
      </c>
      <c r="Q259" s="4">
        <f t="shared" si="86"/>
        <v>1.037045741</v>
      </c>
    </row>
    <row r="260">
      <c r="A260" s="1" t="s">
        <v>355</v>
      </c>
      <c r="B260" s="1">
        <v>34426.57</v>
      </c>
      <c r="C260" s="1">
        <v>27368.23</v>
      </c>
      <c r="E260" s="1">
        <v>2.0</v>
      </c>
      <c r="F260" s="1">
        <v>6.0</v>
      </c>
      <c r="H260" s="1">
        <v>1.0</v>
      </c>
      <c r="I260" s="8">
        <f>(B260*B2)+(C260*C2)+(D260*D2)+(E260*E2)+(F260*F2)+(G260*G2)+(H260*H2)</f>
        <v>231400.8702</v>
      </c>
      <c r="J260" s="1">
        <v>5.0</v>
      </c>
      <c r="K260" s="8">
        <f t="shared" si="46"/>
        <v>618.038</v>
      </c>
      <c r="L260" s="4">
        <f t="shared" si="82"/>
        <v>1.257902685</v>
      </c>
      <c r="M260" s="5">
        <f t="shared" si="85"/>
        <v>35356.08739</v>
      </c>
      <c r="N260" s="1">
        <v>1.027</v>
      </c>
      <c r="O260" s="1">
        <v>1.027</v>
      </c>
      <c r="P260" s="1">
        <v>34093.0</v>
      </c>
      <c r="Q260" s="4">
        <f t="shared" si="86"/>
        <v>1.037048291</v>
      </c>
    </row>
    <row r="261">
      <c r="A261" s="1" t="s">
        <v>356</v>
      </c>
      <c r="B261" s="1">
        <v>27738.36</v>
      </c>
      <c r="C261" s="1">
        <v>21747.56</v>
      </c>
      <c r="D261" s="1">
        <v>511.8</v>
      </c>
      <c r="E261" s="1">
        <v>16.0</v>
      </c>
      <c r="F261" s="1">
        <v>3.0</v>
      </c>
      <c r="I261" s="8">
        <f>(B261*B2)+(C261*C2)+(D261*D2)+(E261*E2)+(F261*F2)+(G261*G2)+(H261*H2)</f>
        <v>197902.036</v>
      </c>
      <c r="J261" s="1">
        <v>5.0</v>
      </c>
      <c r="K261" s="8">
        <f t="shared" si="46"/>
        <v>500.1672</v>
      </c>
      <c r="L261" s="4">
        <f t="shared" si="82"/>
        <v>1.275469984</v>
      </c>
      <c r="M261" s="5">
        <f t="shared" si="85"/>
        <v>28487.29572</v>
      </c>
      <c r="N261" s="1">
        <v>1.027</v>
      </c>
      <c r="O261" s="1">
        <v>1.027</v>
      </c>
      <c r="P261" s="1">
        <v>27469.0</v>
      </c>
      <c r="Q261" s="4">
        <f t="shared" si="86"/>
        <v>1.037070724</v>
      </c>
    </row>
    <row r="262">
      <c r="A262" s="1" t="s">
        <v>357</v>
      </c>
      <c r="B262" s="1">
        <v>451.0</v>
      </c>
      <c r="C262" s="1">
        <v>266.0</v>
      </c>
      <c r="D262" s="1">
        <v>300.0</v>
      </c>
      <c r="E262" s="1">
        <v>177.0</v>
      </c>
      <c r="G262" s="1">
        <v>2.0</v>
      </c>
      <c r="I262" s="8">
        <f>(B262*B2)+(C262*C2)+(D262*D2)+(E262*E2)+(F262*F2)+(G262*G2)+(H262*H2)</f>
        <v>26524.86</v>
      </c>
      <c r="J262" s="1">
        <v>5.0</v>
      </c>
      <c r="K262" s="8">
        <f t="shared" si="46"/>
        <v>11.96</v>
      </c>
      <c r="L262" s="4">
        <f t="shared" si="82"/>
        <v>1.695488722</v>
      </c>
      <c r="M262" s="5">
        <f t="shared" si="85"/>
        <v>463.177</v>
      </c>
      <c r="N262" s="1">
        <v>1.027</v>
      </c>
      <c r="O262" s="1">
        <v>1.027</v>
      </c>
      <c r="P262" s="1">
        <v>447.0</v>
      </c>
      <c r="Q262" s="4">
        <f t="shared" si="86"/>
        <v>1.036190157</v>
      </c>
    </row>
    <row r="263">
      <c r="A263" s="1" t="s">
        <v>370</v>
      </c>
      <c r="B263" s="1">
        <v>451.0</v>
      </c>
      <c r="C263" s="1">
        <v>266.0</v>
      </c>
      <c r="D263" s="1">
        <v>300.0</v>
      </c>
      <c r="E263" s="1">
        <v>177.0</v>
      </c>
      <c r="G263" s="1">
        <v>2.0</v>
      </c>
      <c r="I263" s="8">
        <f>(B263*B2)+(C263*C2)+(D263*D2)+(E263*E2)+(F263*F2)+(G263*G2)+(H263*H2)</f>
        <v>26524.86</v>
      </c>
      <c r="J263" s="1">
        <v>5.0</v>
      </c>
      <c r="K263" s="8">
        <f t="shared" si="46"/>
        <v>11.96</v>
      </c>
      <c r="L263" s="4">
        <f t="shared" si="82"/>
        <v>1.695488722</v>
      </c>
      <c r="M263" s="5">
        <f t="shared" si="85"/>
        <v>463.177</v>
      </c>
      <c r="N263" s="1">
        <v>1.027</v>
      </c>
      <c r="O263" s="1">
        <v>1.027</v>
      </c>
      <c r="P263" s="1">
        <v>447.0</v>
      </c>
      <c r="Q263" s="4">
        <f t="shared" si="86"/>
        <v>1.036190157</v>
      </c>
    </row>
    <row r="264">
      <c r="A264" s="1" t="s">
        <v>358</v>
      </c>
      <c r="E264" s="1">
        <v>595.0</v>
      </c>
      <c r="F264" s="1">
        <v>215.0</v>
      </c>
      <c r="G264" s="1">
        <v>51.0</v>
      </c>
      <c r="I264" s="8">
        <f>(B264*B2)+(C264*C2)+(D264*D2)+(E264*E2)+(F264*F2)+(G264*G2)+(H264*H2)</f>
        <v>216326.25</v>
      </c>
      <c r="K264" s="8">
        <f t="shared" si="46"/>
        <v>8.61</v>
      </c>
      <c r="L264" s="4" t="str">
        <f t="shared" si="82"/>
        <v>#DIV/0!</v>
      </c>
      <c r="M264" s="5">
        <f t="shared" si="85"/>
        <v>0</v>
      </c>
      <c r="N264" s="1">
        <v>1.027</v>
      </c>
      <c r="O264" s="1">
        <v>1.027</v>
      </c>
    </row>
    <row r="265">
      <c r="A265" s="1" t="s">
        <v>359</v>
      </c>
      <c r="E265" s="1">
        <v>595.0</v>
      </c>
      <c r="F265" s="1">
        <v>215.0</v>
      </c>
      <c r="G265" s="1">
        <v>51.0</v>
      </c>
      <c r="I265" s="8">
        <f>(B265*B2)+(C265*C2)+(D265*D2)+(E265*E2)+(F265*F2)+(G265*G2)+(H265*H2)</f>
        <v>216326.25</v>
      </c>
      <c r="K265" s="8">
        <f t="shared" si="46"/>
        <v>8.61</v>
      </c>
      <c r="L265" s="4" t="str">
        <f t="shared" si="82"/>
        <v>#DIV/0!</v>
      </c>
    </row>
    <row r="266">
      <c r="A266" s="1" t="s">
        <v>360</v>
      </c>
      <c r="E266" s="1">
        <v>595.0</v>
      </c>
      <c r="F266" s="1">
        <v>215.0</v>
      </c>
      <c r="G266" s="1">
        <v>51.0</v>
      </c>
      <c r="I266" s="8">
        <f>(B266*B2)+(C266*C2)+(D266*D2)+(E266*E2)+(F266*F2)+(G266*G2)+(H266*H2)</f>
        <v>216326.25</v>
      </c>
      <c r="K266" s="8">
        <f t="shared" si="46"/>
        <v>8.61</v>
      </c>
      <c r="L266" s="4" t="str">
        <f t="shared" si="82"/>
        <v>#DIV/0!</v>
      </c>
    </row>
    <row r="267">
      <c r="A267" s="1" t="s">
        <v>362</v>
      </c>
      <c r="E267" s="1">
        <v>595.0</v>
      </c>
      <c r="F267" s="1">
        <v>215.0</v>
      </c>
      <c r="G267" s="1">
        <v>51.0</v>
      </c>
      <c r="I267" s="8">
        <f>(B267*B2)+(C267*C2)+(D267*D2)+(E267*E2)+(F267*F2)+(G267*G2)+(H267*H2)</f>
        <v>216326.25</v>
      </c>
      <c r="K267" s="8">
        <f t="shared" si="46"/>
        <v>8.61</v>
      </c>
      <c r="L267" s="4" t="str">
        <f t="shared" si="82"/>
        <v>#DIV/0!</v>
      </c>
      <c r="M267" s="5">
        <f>(B267*N267)</f>
        <v>0</v>
      </c>
      <c r="N267" s="1">
        <v>1.027</v>
      </c>
      <c r="O267" s="1">
        <v>1.027</v>
      </c>
    </row>
    <row r="268">
      <c r="A268" s="1" t="s">
        <v>363</v>
      </c>
      <c r="B268" s="1">
        <v>82.0</v>
      </c>
      <c r="C268" s="1">
        <v>895.0</v>
      </c>
      <c r="F268" s="1">
        <v>6.0</v>
      </c>
      <c r="G268" s="1">
        <v>2.0</v>
      </c>
      <c r="H268" s="1">
        <v>8.0</v>
      </c>
      <c r="I268" s="8">
        <f>(B268*B2)+(C268*C2)+(D268*D2)+(E268*E2)+(F268*F2)+(G268*G2)+(H268*H2)</f>
        <v>34103.34</v>
      </c>
      <c r="K268" s="8">
        <f t="shared" si="46"/>
        <v>9.93</v>
      </c>
      <c r="L268" s="4">
        <f t="shared" si="82"/>
        <v>0.09162011173</v>
      </c>
    </row>
    <row r="269">
      <c r="A269" s="1" t="s">
        <v>394</v>
      </c>
      <c r="C269" s="1">
        <v>109.0</v>
      </c>
      <c r="E269" s="1">
        <v>8.0</v>
      </c>
      <c r="G269" s="1">
        <v>1.0</v>
      </c>
      <c r="I269" s="8">
        <f>(B269*B2)+(C269*C2)+(D269*D2)+(E269*E2)+(F269*F2)+(G269*G2)+(H269*H2)</f>
        <v>2139.72</v>
      </c>
      <c r="K269" s="8">
        <f t="shared" si="46"/>
        <v>1.18</v>
      </c>
      <c r="L269" s="4">
        <f t="shared" si="82"/>
        <v>0</v>
      </c>
    </row>
    <row r="270">
      <c r="A270" s="1" t="s">
        <v>395</v>
      </c>
      <c r="B270" s="1">
        <v>134.0</v>
      </c>
      <c r="C270" s="1">
        <v>21.0</v>
      </c>
      <c r="D270" s="1">
        <v>42.0</v>
      </c>
      <c r="E270" s="1">
        <v>9.0</v>
      </c>
      <c r="G270" s="1">
        <v>1.0</v>
      </c>
      <c r="H270" s="1">
        <v>4.0</v>
      </c>
      <c r="I270" s="8">
        <f>(B270*B2)+(C270*C2)+(D270*D2)+(E270*E2)+(F270*F2)+(G270*G2)+(H270*H2)</f>
        <v>15541.3</v>
      </c>
      <c r="K270" s="8">
        <f t="shared" si="46"/>
        <v>2.11</v>
      </c>
    </row>
    <row r="271">
      <c r="A271" s="1" t="s">
        <v>366</v>
      </c>
      <c r="B271" s="1">
        <v>3239.0</v>
      </c>
      <c r="C271" s="1">
        <v>1704.0</v>
      </c>
      <c r="D271" s="1">
        <v>7.0</v>
      </c>
      <c r="I271" s="8">
        <f>(B271*B2)+(C271*C2)+(D271*D2)+(E271*E2)+(F271*F2)+(G271*G2)+(H271*H2)</f>
        <v>17256.53</v>
      </c>
      <c r="K271" s="8">
        <f t="shared" si="46"/>
        <v>49.5</v>
      </c>
      <c r="L271" s="4">
        <f>B271/C271</f>
        <v>1.900821596</v>
      </c>
    </row>
    <row r="272" ht="13.5" customHeight="1"/>
    <row r="273">
      <c r="I273" s="8">
        <f t="shared" ref="I273:I277" si="87">(B273*B4)+(C273*C4)+(D273*D4)+(E273*E4)+(F273*F4)+(G273*G4)+(H273*H4)</f>
        <v>0</v>
      </c>
      <c r="L273" s="4" t="str">
        <f>B273/C273</f>
        <v>#DIV/0!</v>
      </c>
      <c r="M273" s="5">
        <f>(B273*N273)</f>
        <v>0</v>
      </c>
      <c r="N273" s="1">
        <v>1.027</v>
      </c>
      <c r="O273" s="1">
        <v>1.027</v>
      </c>
    </row>
    <row r="274">
      <c r="I274" s="8">
        <f t="shared" si="87"/>
        <v>0</v>
      </c>
      <c r="N274" s="1">
        <v>1.027</v>
      </c>
      <c r="O274" s="1">
        <v>1.027</v>
      </c>
    </row>
    <row r="275">
      <c r="I275" s="8">
        <f t="shared" si="87"/>
        <v>0</v>
      </c>
      <c r="N275" s="1">
        <v>1.027</v>
      </c>
      <c r="O275" s="1">
        <v>1.027</v>
      </c>
    </row>
    <row r="276">
      <c r="I276" s="8">
        <f t="shared" si="87"/>
        <v>0</v>
      </c>
      <c r="N276" s="1">
        <v>1.027</v>
      </c>
      <c r="O276" s="1">
        <v>1.027</v>
      </c>
    </row>
    <row r="277">
      <c r="I277" s="8">
        <f t="shared" si="87"/>
        <v>0</v>
      </c>
      <c r="N277" s="1">
        <v>1.027</v>
      </c>
      <c r="O277" s="1">
        <v>1.027</v>
      </c>
    </row>
    <row r="278">
      <c r="I278" s="8" t="str">
        <f>(B278*#REF!)+(C278*#REF!)+(D278*#REF!)+(E278*#REF!)+(F278*#REF!)+(G278*#REF!)+(H278*#REF!)</f>
        <v>#REF!</v>
      </c>
      <c r="N278" s="1">
        <v>1.027</v>
      </c>
      <c r="O278" s="1">
        <v>1.027</v>
      </c>
    </row>
    <row r="279">
      <c r="I279" s="8">
        <f t="shared" ref="I279:I280" si="88">(B279*B9)+(C279*C9)+(D279*D9)+(E279*E9)+(F279*F9)+(G279*G9)+(H279*H9)</f>
        <v>0</v>
      </c>
      <c r="N279" s="1">
        <v>1.027</v>
      </c>
      <c r="O279" s="1">
        <v>1.027</v>
      </c>
    </row>
    <row r="280">
      <c r="I280" s="8">
        <f t="shared" si="88"/>
        <v>0</v>
      </c>
      <c r="N280" s="1">
        <v>1.027</v>
      </c>
      <c r="O280" s="1">
        <v>1.027</v>
      </c>
    </row>
    <row r="281">
      <c r="A281" s="1" t="s">
        <v>396</v>
      </c>
      <c r="B281" s="4">
        <f>739*1500</f>
        <v>1108500</v>
      </c>
      <c r="F281" s="4">
        <f>2*1500</f>
        <v>3000</v>
      </c>
      <c r="I281" s="8">
        <f>(B281*B2)+(C281*C2)+(D281*D2)+(E281*E2)+(F281*F2)+(G281*G2)+(H281*H2)</f>
        <v>4752360</v>
      </c>
      <c r="K281" s="8">
        <f>I281*J281</f>
        <v>0</v>
      </c>
      <c r="N281" s="1">
        <v>1.027</v>
      </c>
      <c r="O281" s="1">
        <v>1.027</v>
      </c>
    </row>
    <row r="282">
      <c r="A282" s="1" t="s">
        <v>397</v>
      </c>
      <c r="B282" s="4">
        <f>644*1500</f>
        <v>966000</v>
      </c>
      <c r="C282" s="1">
        <v>3000.0</v>
      </c>
      <c r="D282" s="1">
        <v>6000.0</v>
      </c>
      <c r="E282" s="1">
        <v>4500.0</v>
      </c>
      <c r="I282" s="8">
        <f>(B282*B2)+(C282*C2)+(D282*D2)+(E282*E2)+(F282*F2)+(G282*G2)+(H282*H2)</f>
        <v>3208740</v>
      </c>
      <c r="N282" s="1">
        <v>1.027</v>
      </c>
      <c r="O282" s="1">
        <v>1.027</v>
      </c>
    </row>
    <row r="283" ht="13.5" customHeight="1"/>
    <row r="284">
      <c r="A284" s="1" t="s">
        <v>398</v>
      </c>
      <c r="B284" s="1">
        <v>2736000.0</v>
      </c>
      <c r="C284" s="1">
        <v>1050000.0</v>
      </c>
      <c r="G284" s="1">
        <v>3000.0</v>
      </c>
      <c r="I284" s="8">
        <f>(B284*B2)+(C284*C2)+(D284*D2)+(E284*E2)+(F284*F2)+(G284*G2)+(H284*H2)</f>
        <v>15679080</v>
      </c>
      <c r="N284" s="1">
        <v>1.027</v>
      </c>
      <c r="O284" s="1">
        <v>1.027</v>
      </c>
    </row>
    <row r="285">
      <c r="A285" s="1" t="s">
        <v>399</v>
      </c>
      <c r="B285" s="1">
        <v>2148000.0</v>
      </c>
      <c r="D285" s="1">
        <v>120000.0</v>
      </c>
      <c r="E285" s="1">
        <v>6000.0</v>
      </c>
      <c r="G285" s="1">
        <v>1500.0</v>
      </c>
      <c r="I285" s="8">
        <f>(B285*B2)+(C285*C2)+(D285*D2)+(E285*E2)+(F285*F2)+(G285*G2)+(H285*H2)</f>
        <v>11556420</v>
      </c>
      <c r="N285" s="1">
        <v>1.027</v>
      </c>
      <c r="O285" s="1">
        <v>1.027</v>
      </c>
    </row>
    <row r="286">
      <c r="A286" s="1" t="s">
        <v>400</v>
      </c>
      <c r="B286" s="1">
        <v>4581000.0</v>
      </c>
      <c r="C286" s="1">
        <v>702000.0</v>
      </c>
      <c r="D286" s="1">
        <v>100500.0</v>
      </c>
      <c r="G286" s="1">
        <v>3000.0</v>
      </c>
    </row>
    <row r="287">
      <c r="A287" s="1" t="s">
        <v>401</v>
      </c>
      <c r="B287" s="1">
        <v>2772000.0</v>
      </c>
      <c r="C287" s="1">
        <v>214500.0</v>
      </c>
      <c r="D287" s="1">
        <v>25500.0</v>
      </c>
      <c r="F287" s="1">
        <v>3000.0</v>
      </c>
      <c r="G287" s="1">
        <v>3000.0</v>
      </c>
    </row>
    <row r="288">
      <c r="B288" s="4">
        <f t="shared" ref="B288:G288" si="89">B284+B285+B286+B287</f>
        <v>12237000</v>
      </c>
      <c r="C288" s="4">
        <f t="shared" si="89"/>
        <v>1966500</v>
      </c>
      <c r="D288" s="4">
        <f t="shared" si="89"/>
        <v>246000</v>
      </c>
      <c r="E288" s="4">
        <f t="shared" si="89"/>
        <v>6000</v>
      </c>
      <c r="F288" s="4">
        <f t="shared" si="89"/>
        <v>3000</v>
      </c>
      <c r="G288" s="4">
        <f t="shared" si="89"/>
        <v>10500</v>
      </c>
    </row>
    <row r="289">
      <c r="C289" s="4">
        <f>B288/C288</f>
        <v>6.22273074</v>
      </c>
    </row>
    <row r="290">
      <c r="I290" s="8">
        <f>(B290*B5)+(C290*C5)+(D290*D5)+(E290*E5)+(F290*F5)+(G290*G5)+(H290*H5)</f>
        <v>0</v>
      </c>
      <c r="N290" s="1">
        <v>1.027</v>
      </c>
      <c r="O290" s="1">
        <v>1.027</v>
      </c>
    </row>
    <row r="291">
      <c r="A291" s="1" t="s">
        <v>402</v>
      </c>
      <c r="B291" s="1">
        <v>7602076.0</v>
      </c>
      <c r="C291" s="1">
        <v>1900914.0</v>
      </c>
      <c r="D291" s="1">
        <v>476206.0</v>
      </c>
      <c r="E291" s="1">
        <v>118901.0</v>
      </c>
      <c r="F291" s="1">
        <v>29690.0</v>
      </c>
      <c r="G291" s="1">
        <v>7083.0</v>
      </c>
      <c r="H291" s="1">
        <v>2261.0</v>
      </c>
      <c r="I291" s="8">
        <f>(B291*B2)+(C291*C2)+(D291*D2)+(E291*E2)+(F291*F2)+(G291*G2)+(H291*H2)</f>
        <v>83795276.22</v>
      </c>
      <c r="N291" s="1">
        <v>1.027</v>
      </c>
      <c r="O291" s="1">
        <v>1.027</v>
      </c>
    </row>
    <row r="292">
      <c r="I292" s="8">
        <f>(B292*B7)+(C292*C7)+(D292*D7)+(E292*E7)+(F292*F7)+(G292*G7)+(H292*H7)</f>
        <v>0</v>
      </c>
      <c r="N292" s="1">
        <v>1.027</v>
      </c>
      <c r="O292" s="1">
        <v>1.027</v>
      </c>
    </row>
    <row r="293">
      <c r="I293" s="8">
        <f>(B293*B275)+(C293*C275)+(D293*D275)+(E293*E275)+(F293*F275)+(G293*G275)+(H293*H275)</f>
        <v>0</v>
      </c>
      <c r="N293" s="1">
        <v>1.027</v>
      </c>
      <c r="O293" s="1">
        <v>1.027</v>
      </c>
    </row>
    <row r="294">
      <c r="I294" s="8">
        <f>(B294*B275)+(C294*C275)+(D294*D275)+(E294*E275)+(F294*F275)+(G294*G275)+(H294*H275)</f>
        <v>0</v>
      </c>
      <c r="N294" s="1">
        <v>1.027</v>
      </c>
      <c r="O294" s="1">
        <v>1.027</v>
      </c>
    </row>
    <row r="295">
      <c r="B295" s="1">
        <v>6.4</v>
      </c>
      <c r="C295" s="1">
        <v>1.27</v>
      </c>
      <c r="D295" s="1">
        <v>10.7</v>
      </c>
      <c r="E295" s="1">
        <v>11.4</v>
      </c>
      <c r="F295" s="1">
        <v>30.0</v>
      </c>
      <c r="G295" s="1">
        <v>21.0</v>
      </c>
      <c r="I295" s="8">
        <f>(B295*B275)+(C295*C275)+(D295*D275)+(E295*E275)+(F295*F275)+(G295*G275)+(H295*H275)</f>
        <v>0</v>
      </c>
      <c r="N295" s="1">
        <v>1.027</v>
      </c>
      <c r="O295" s="1">
        <v>1.027</v>
      </c>
    </row>
    <row r="296">
      <c r="B296" s="1">
        <v>8.3</v>
      </c>
      <c r="C296" s="1">
        <v>0.5</v>
      </c>
      <c r="I296" s="8">
        <f>(B296*B275)+(C296*C275)+(D296*D275)+(E296*E275)+(F296*F275)+(G296*G275)+(H296*H275)</f>
        <v>0</v>
      </c>
      <c r="N296" s="1">
        <v>1.027</v>
      </c>
      <c r="O296" s="1">
        <v>1.027</v>
      </c>
    </row>
    <row r="297">
      <c r="I297" s="8">
        <f>(B297*B275)+(C297*C275)+(D297*D275)+(E297*E275)+(F297*F275)+(G297*G275)+(H297*H275)</f>
        <v>0</v>
      </c>
      <c r="N297" s="1">
        <v>1.027</v>
      </c>
      <c r="O297" s="1">
        <v>1.027</v>
      </c>
    </row>
    <row r="298">
      <c r="I298" s="8">
        <f>(B298*B275)+(C298*C275)+(D298*D275)+(E298*E275)+(F298*F275)+(G298*G275)+(H298*H275)</f>
        <v>0</v>
      </c>
      <c r="N298" s="1">
        <v>1.027</v>
      </c>
      <c r="O298" s="1">
        <v>1.027</v>
      </c>
    </row>
    <row r="299">
      <c r="I299" s="8">
        <f>(B299*B275)+(C299*C275)+(D299*D275)+(E299*E275)+(F299*F275)+(G299*G275)+(H299*H275)</f>
        <v>0</v>
      </c>
      <c r="N299" s="1">
        <v>1.027</v>
      </c>
      <c r="O299" s="1">
        <v>1.027</v>
      </c>
    </row>
    <row r="300">
      <c r="I300" s="8">
        <f>(B300*B275)+(C300*C275)+(D300*D275)+(E300*E275)+(F300*F275)+(G300*G275)+(H300*H275)</f>
        <v>0</v>
      </c>
      <c r="N300" s="1">
        <v>1.027</v>
      </c>
      <c r="O300" s="1">
        <v>1.027</v>
      </c>
    </row>
    <row r="301">
      <c r="I301" s="8">
        <f>(B301*B275)+(C301*C275)+(D301*D275)+(E301*E275)+(F301*F275)+(G301*G275)+(H301*H275)</f>
        <v>0</v>
      </c>
      <c r="N301" s="1">
        <v>1.027</v>
      </c>
      <c r="O301" s="1">
        <v>1.027</v>
      </c>
    </row>
    <row r="302">
      <c r="I302" s="8">
        <f>(B302*B275)+(C302*C275)+(D302*D275)+(E302*E275)+(F302*F275)+(G302*G275)+(H302*H275)</f>
        <v>0</v>
      </c>
      <c r="N302" s="1">
        <v>1.027</v>
      </c>
      <c r="O302" s="1">
        <v>1.027</v>
      </c>
    </row>
    <row r="303">
      <c r="I303" s="8">
        <f>(B303*B275)+(C303*C275)+(D303*D275)+(E303*E275)+(F303*F275)+(G303*G275)+(H303*H275)</f>
        <v>0</v>
      </c>
      <c r="N303" s="1">
        <v>1.027</v>
      </c>
      <c r="O303" s="1">
        <v>1.027</v>
      </c>
    </row>
    <row r="304">
      <c r="I304" s="8">
        <f>(B304*B275)+(C304*C275)+(D304*D275)+(E304*E275)+(F304*F275)+(G304*G275)+(H304*H275)</f>
        <v>0</v>
      </c>
      <c r="N304" s="1">
        <v>1.027</v>
      </c>
      <c r="O304" s="1">
        <v>1.027</v>
      </c>
    </row>
    <row r="305">
      <c r="I305" s="8">
        <f>(B305*B302)+(C305*C302)+(D305*D302)+(E305*E302)+(F305*F302)+(G305*G302)+(H305*H302)</f>
        <v>0</v>
      </c>
      <c r="N305" s="1">
        <v>1.027</v>
      </c>
      <c r="O305" s="1">
        <v>1.027</v>
      </c>
    </row>
    <row r="306">
      <c r="I306" s="8">
        <f>(B306*B302)+(C306*C302)+(D306*D302)+(E306*E302)+(F306*F302)+(G306*G302)+(H306*H302)</f>
        <v>0</v>
      </c>
      <c r="N306" s="1">
        <v>1.027</v>
      </c>
      <c r="O306" s="1">
        <v>1.027</v>
      </c>
    </row>
    <row r="307">
      <c r="I307" s="8">
        <f>(B307*B302)+(C307*C302)+(D307*D302)+(E307*E302)+(F307*F302)+(G307*G302)+(H307*H302)</f>
        <v>0</v>
      </c>
      <c r="N307" s="1">
        <v>1.027</v>
      </c>
      <c r="O307" s="1">
        <v>1.027</v>
      </c>
    </row>
    <row r="308">
      <c r="I308" s="8">
        <f>(B308*B302)+(C308*C302)+(D308*D302)+(E308*E302)+(F308*F302)+(G308*G302)+(H308*H302)</f>
        <v>0</v>
      </c>
      <c r="N308" s="1">
        <v>1.027</v>
      </c>
      <c r="O308" s="1">
        <v>1.027</v>
      </c>
    </row>
    <row r="309">
      <c r="I309" s="8">
        <f>(B309*B302)+(C309*C302)+(D309*D302)+(E309*E302)+(F309*F302)+(G309*G302)+(H309*H302)</f>
        <v>0</v>
      </c>
      <c r="N309" s="1">
        <v>1.027</v>
      </c>
      <c r="O309" s="1">
        <v>1.027</v>
      </c>
    </row>
    <row r="310">
      <c r="I310" s="8">
        <f>(B310*B305)+(C310*C305)+(D310*D305)+(E310*E305)+(F310*F305)+(G310*G305)+(H310*H305)</f>
        <v>0</v>
      </c>
      <c r="N310" s="1">
        <v>1.027</v>
      </c>
      <c r="O310" s="1">
        <v>1.027</v>
      </c>
    </row>
    <row r="311">
      <c r="I311" s="8">
        <f>(B311*B302)+(C311*C302)+(D311*D302)+(E311*E302)+(F311*F302)+(G311*G302)+(H311*H302)</f>
        <v>0</v>
      </c>
      <c r="N311" s="1">
        <v>1.027</v>
      </c>
      <c r="O311" s="1">
        <v>1.027</v>
      </c>
    </row>
    <row r="312">
      <c r="I312" s="8">
        <f>(B312*B302)+(C312*C302)+(D312*D302)+(E312*E302)+(F312*F302)+(G312*G302)+(H312*H302)</f>
        <v>0</v>
      </c>
      <c r="N312" s="1">
        <v>1.027</v>
      </c>
      <c r="O312" s="1">
        <v>1.027</v>
      </c>
    </row>
    <row r="313">
      <c r="I313" s="8">
        <f>(B313*B302)+(C313*C302)+(D313*D302)+(E313*E302)+(F313*F302)+(G313*G302)+(H313*H302)</f>
        <v>0</v>
      </c>
      <c r="N313" s="1">
        <v>1.027</v>
      </c>
      <c r="O313" s="1">
        <v>1.027</v>
      </c>
    </row>
    <row r="314">
      <c r="I314" s="8">
        <f>(B314*B302)+(C314*C302)+(D314*D302)+(E314*E302)+(F314*F302)+(G314*G302)+(H314*H302)</f>
        <v>0</v>
      </c>
      <c r="N314" s="1">
        <v>1.027</v>
      </c>
      <c r="O314" s="1">
        <v>1.027</v>
      </c>
    </row>
    <row r="315">
      <c r="I315" s="8">
        <f>(B315*B302)+(C315*C302)+(D315*D302)+(E315*E302)+(F315*F302)+(G315*G302)+(H315*H302)</f>
        <v>0</v>
      </c>
      <c r="N315" s="1">
        <v>1.027</v>
      </c>
      <c r="O315" s="1">
        <v>1.027</v>
      </c>
    </row>
    <row r="316">
      <c r="I316" s="8">
        <f>(B316*B302)+(C316*C302)+(D316*D302)+(E316*E302)+(F316*F302)+(G316*G302)+(H316*H302)</f>
        <v>0</v>
      </c>
      <c r="N316" s="1">
        <v>1.027</v>
      </c>
      <c r="O316" s="1">
        <v>1.027</v>
      </c>
    </row>
    <row r="317">
      <c r="I317" s="8">
        <f>(B317*B302)+(C317*C302)+(D317*D302)+(E317*E302)+(F317*F302)+(G317*G302)+(H317*H302)</f>
        <v>0</v>
      </c>
      <c r="N317" s="1">
        <v>1.027</v>
      </c>
      <c r="O317" s="1">
        <v>1.027</v>
      </c>
    </row>
    <row r="318">
      <c r="I318" s="8">
        <f>(B318*B302)+(C318*C302)+(D318*D302)+(E318*E302)+(F318*F302)+(G318*G302)+(H318*H302)</f>
        <v>0</v>
      </c>
      <c r="N318" s="1">
        <v>1.027</v>
      </c>
      <c r="O318" s="1">
        <v>1.027</v>
      </c>
    </row>
    <row r="319">
      <c r="I319" s="8">
        <f>(B319*B302)+(C319*C302)+(D319*D302)+(E319*E302)+(F319*F302)+(G319*G302)+(H319*H302)</f>
        <v>0</v>
      </c>
      <c r="N319" s="1">
        <v>1.0261</v>
      </c>
      <c r="O319" s="1">
        <v>1.0261</v>
      </c>
    </row>
    <row r="320">
      <c r="I320" s="8">
        <f>(B320*B302)+(C320*C302)+(D320*D302)+(E320*E302)+(F320*F302)+(G320*G302)+(H320*H302)</f>
        <v>0</v>
      </c>
      <c r="N320" s="1">
        <v>1.0261</v>
      </c>
      <c r="O320" s="1">
        <v>1.0261</v>
      </c>
    </row>
    <row r="321">
      <c r="N321" s="1">
        <v>1.0261</v>
      </c>
      <c r="O321" s="1">
        <v>1.0261</v>
      </c>
    </row>
    <row r="322">
      <c r="N322" s="1">
        <v>1.0261</v>
      </c>
      <c r="O322" s="1">
        <v>1.0261</v>
      </c>
    </row>
    <row r="323">
      <c r="N323" s="1">
        <v>1.0261</v>
      </c>
      <c r="O323" s="1">
        <v>1.0261</v>
      </c>
    </row>
    <row r="324">
      <c r="N324" s="1">
        <v>1.0261</v>
      </c>
      <c r="O324" s="1">
        <v>1.0261</v>
      </c>
    </row>
    <row r="325">
      <c r="N325" s="1">
        <v>1.0261</v>
      </c>
      <c r="O325" s="1">
        <v>1.0261</v>
      </c>
    </row>
    <row r="326">
      <c r="N326" s="1">
        <v>1.0261</v>
      </c>
      <c r="O326" s="1">
        <v>1.0261</v>
      </c>
    </row>
    <row r="327">
      <c r="N327" s="1">
        <v>1.0261</v>
      </c>
      <c r="O327" s="1">
        <v>1.0261</v>
      </c>
    </row>
    <row r="328">
      <c r="N328" s="1">
        <v>1.0261</v>
      </c>
      <c r="O328" s="1">
        <v>1.0261</v>
      </c>
    </row>
    <row r="329">
      <c r="N329" s="1">
        <v>1.0261</v>
      </c>
      <c r="O329" s="1">
        <v>1.0261</v>
      </c>
    </row>
    <row r="330">
      <c r="N330" s="1">
        <v>1.0261</v>
      </c>
      <c r="O330" s="1">
        <v>1.0261</v>
      </c>
    </row>
    <row r="331">
      <c r="N331" s="1">
        <v>1.0261</v>
      </c>
      <c r="O331" s="1">
        <v>1.0261</v>
      </c>
    </row>
    <row r="332">
      <c r="N332" s="1">
        <v>1.0261</v>
      </c>
      <c r="O332" s="1">
        <v>1.0261</v>
      </c>
    </row>
    <row r="333">
      <c r="N333" s="1">
        <v>1.0261</v>
      </c>
      <c r="O333" s="1">
        <v>1.0261</v>
      </c>
    </row>
    <row r="334">
      <c r="N334" s="1">
        <v>1.0261</v>
      </c>
      <c r="O334" s="1">
        <v>1.0261</v>
      </c>
    </row>
    <row r="335">
      <c r="N335" s="1">
        <v>1.0261</v>
      </c>
      <c r="O335" s="1">
        <v>1.0261</v>
      </c>
    </row>
    <row r="336">
      <c r="N336" s="1">
        <v>1.0261</v>
      </c>
      <c r="O336" s="1">
        <v>1.0261</v>
      </c>
    </row>
    <row r="337">
      <c r="N337" s="1">
        <v>1.0261</v>
      </c>
      <c r="O337" s="1">
        <v>1.0261</v>
      </c>
    </row>
    <row r="338">
      <c r="N338" s="1">
        <v>1.0261</v>
      </c>
      <c r="O338" s="1">
        <v>1.0261</v>
      </c>
    </row>
    <row r="339">
      <c r="N339" s="1">
        <v>1.0261</v>
      </c>
      <c r="O339" s="1">
        <v>1.0261</v>
      </c>
    </row>
    <row r="340">
      <c r="N340" s="1">
        <v>1.0261</v>
      </c>
      <c r="O340" s="1">
        <v>1.0261</v>
      </c>
    </row>
    <row r="341">
      <c r="N341" s="1">
        <v>1.0261</v>
      </c>
      <c r="O341" s="1">
        <v>1.0261</v>
      </c>
    </row>
    <row r="342">
      <c r="N342" s="1">
        <v>1.0261</v>
      </c>
      <c r="O342" s="1">
        <v>1.0261</v>
      </c>
    </row>
    <row r="343">
      <c r="N343" s="1">
        <v>1.0261</v>
      </c>
      <c r="O343" s="1">
        <v>1.0261</v>
      </c>
    </row>
    <row r="344">
      <c r="N344" s="1">
        <v>1.0261</v>
      </c>
      <c r="O344" s="1">
        <v>1.0261</v>
      </c>
    </row>
    <row r="345">
      <c r="N345" s="1">
        <v>1.0261</v>
      </c>
      <c r="O345" s="1">
        <v>1.0261</v>
      </c>
    </row>
    <row r="346">
      <c r="N346" s="1">
        <v>1.0261</v>
      </c>
      <c r="O346" s="1">
        <v>1.0261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71"/>
    <col customWidth="1" min="3" max="3" width="11.29"/>
    <col customWidth="1" min="4" max="4" width="14.0"/>
    <col customWidth="1" min="5" max="5" width="14.86"/>
    <col customWidth="1" min="7" max="9" width="14.14"/>
    <col customWidth="1" min="10" max="10" width="13.57"/>
    <col customWidth="1" min="11" max="11" width="12.86"/>
    <col customWidth="1" min="12" max="12" width="13.71"/>
    <col customWidth="1" min="13" max="13" width="13.57"/>
    <col customWidth="1" min="14" max="14" width="12.86"/>
    <col customWidth="1" min="15" max="15" width="13.86"/>
    <col customWidth="1" min="16" max="16" width="14.71"/>
  </cols>
  <sheetData>
    <row r="1">
      <c r="B1" s="2" t="s">
        <v>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</row>
    <row r="2">
      <c r="B2" s="2">
        <v>1.43</v>
      </c>
      <c r="C2" s="2">
        <v>1.4</v>
      </c>
      <c r="D2" s="2">
        <v>2.49</v>
      </c>
      <c r="E2" s="2">
        <v>0.43</v>
      </c>
      <c r="F2" s="2">
        <v>2.3</v>
      </c>
      <c r="G2" s="2">
        <v>2.48</v>
      </c>
      <c r="H2" s="2">
        <v>1.47</v>
      </c>
      <c r="I2" s="2">
        <v>3.2</v>
      </c>
      <c r="J2" s="2">
        <v>0.45</v>
      </c>
      <c r="K2" s="2">
        <v>0.87</v>
      </c>
      <c r="L2" s="2">
        <v>2.7</v>
      </c>
      <c r="M2" s="2">
        <v>3.06</v>
      </c>
      <c r="N2" s="2">
        <v>2.45</v>
      </c>
      <c r="O2" s="2">
        <v>1.87</v>
      </c>
      <c r="P2" s="2">
        <v>3.7</v>
      </c>
    </row>
    <row r="3" ht="13.5" customHeight="1"/>
    <row r="4" ht="13.5" customHeight="1"/>
    <row r="5"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41</v>
      </c>
      <c r="M5" s="2" t="s">
        <v>42</v>
      </c>
      <c r="N5" s="2" t="s">
        <v>43</v>
      </c>
      <c r="O5" s="2" t="s">
        <v>44</v>
      </c>
      <c r="P5" s="2" t="s">
        <v>45</v>
      </c>
    </row>
    <row r="6">
      <c r="B6" s="7">
        <f>3000*J2/20</f>
        <v>67.5</v>
      </c>
      <c r="C6" s="7">
        <f>3000*E2/20</f>
        <v>64.5</v>
      </c>
      <c r="D6" s="7">
        <f>3000*N2/20</f>
        <v>367.5</v>
      </c>
      <c r="E6" s="7">
        <f>3000*M2/20</f>
        <v>459</v>
      </c>
      <c r="F6" s="7">
        <f>3000*I2/20</f>
        <v>480</v>
      </c>
      <c r="G6" s="7">
        <f>3000*B2/20</f>
        <v>214.5</v>
      </c>
      <c r="H6" s="7">
        <f>3000*O2/20</f>
        <v>280.5</v>
      </c>
      <c r="I6" s="7">
        <f>3000*K2/20</f>
        <v>130.5</v>
      </c>
      <c r="J6" s="7">
        <f>3000*P2/20</f>
        <v>555</v>
      </c>
      <c r="K6" s="7">
        <f>3000*L2/20</f>
        <v>405</v>
      </c>
      <c r="L6" s="7">
        <f>3000*F2/20</f>
        <v>345</v>
      </c>
      <c r="M6" s="7">
        <f>3000*D2/20</f>
        <v>373.5</v>
      </c>
      <c r="N6" s="7">
        <f t="shared" ref="N6:O6" si="1">3000*G2/20</f>
        <v>372</v>
      </c>
      <c r="O6" s="7">
        <f t="shared" si="1"/>
        <v>220.5</v>
      </c>
      <c r="P6" s="7">
        <f>3000*B2/20</f>
        <v>214.5</v>
      </c>
    </row>
    <row r="7">
      <c r="B7" s="2">
        <v>163.0</v>
      </c>
      <c r="C7" s="2">
        <v>95.0</v>
      </c>
      <c r="D7" s="2">
        <v>335.0</v>
      </c>
      <c r="E7" s="2">
        <v>473.0</v>
      </c>
      <c r="F7" s="2">
        <v>524.0</v>
      </c>
      <c r="G7" s="2">
        <v>270.0</v>
      </c>
      <c r="H7" s="2">
        <v>252.0</v>
      </c>
      <c r="I7" s="2">
        <v>215.0</v>
      </c>
      <c r="J7" s="2">
        <v>650.0</v>
      </c>
      <c r="K7" s="2">
        <v>533.0</v>
      </c>
      <c r="L7" s="2">
        <v>188.55</v>
      </c>
      <c r="M7" s="2">
        <v>525.04</v>
      </c>
      <c r="N7" s="2">
        <v>301.0</v>
      </c>
      <c r="O7" s="2">
        <v>238.06</v>
      </c>
      <c r="P7" s="2">
        <v>270.66</v>
      </c>
    </row>
    <row r="8">
      <c r="B8" s="7">
        <f t="shared" ref="B8:P8" si="2">B6/B7</f>
        <v>0.4141104294</v>
      </c>
      <c r="C8" s="7">
        <f t="shared" si="2"/>
        <v>0.6789473684</v>
      </c>
      <c r="D8" s="7">
        <f t="shared" si="2"/>
        <v>1.097014925</v>
      </c>
      <c r="E8" s="7">
        <f t="shared" si="2"/>
        <v>0.9704016913</v>
      </c>
      <c r="F8" s="7">
        <f t="shared" si="2"/>
        <v>0.9160305344</v>
      </c>
      <c r="G8" s="7">
        <f t="shared" si="2"/>
        <v>0.7944444444</v>
      </c>
      <c r="H8" s="7">
        <f t="shared" si="2"/>
        <v>1.113095238</v>
      </c>
      <c r="I8" s="7">
        <f t="shared" si="2"/>
        <v>0.6069767442</v>
      </c>
      <c r="J8" s="7">
        <f t="shared" si="2"/>
        <v>0.8538461538</v>
      </c>
      <c r="K8" s="7">
        <f t="shared" si="2"/>
        <v>0.7598499062</v>
      </c>
      <c r="L8" s="7">
        <f t="shared" si="2"/>
        <v>1.829753381</v>
      </c>
      <c r="M8" s="7">
        <f t="shared" si="2"/>
        <v>0.7113743715</v>
      </c>
      <c r="N8" s="7">
        <f t="shared" si="2"/>
        <v>1.235880399</v>
      </c>
      <c r="O8" s="7">
        <f t="shared" si="2"/>
        <v>0.9262370831</v>
      </c>
      <c r="P8" s="7">
        <f t="shared" si="2"/>
        <v>0.7925072046</v>
      </c>
    </row>
    <row r="9" ht="13.5" customHeight="1"/>
    <row r="10" ht="13.5" customHeight="1"/>
    <row r="11" ht="13.5" customHeight="1"/>
    <row r="12" ht="13.5" customHeight="1"/>
    <row r="13"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62</v>
      </c>
      <c r="G13" s="2" t="s">
        <v>63</v>
      </c>
      <c r="H13" s="2" t="s">
        <v>64</v>
      </c>
      <c r="I13" s="2" t="s">
        <v>65</v>
      </c>
      <c r="J13" s="2" t="s">
        <v>66</v>
      </c>
      <c r="K13" s="1" t="s">
        <v>67</v>
      </c>
      <c r="L13" s="2" t="s">
        <v>68</v>
      </c>
      <c r="M13" s="2" t="s">
        <v>69</v>
      </c>
      <c r="N13" s="2" t="s">
        <v>70</v>
      </c>
      <c r="O13" s="2" t="s">
        <v>71</v>
      </c>
      <c r="P13" s="2" t="s">
        <v>72</v>
      </c>
    </row>
    <row r="14">
      <c r="B14" s="7">
        <f t="shared" ref="B14:B15" si="5">(K6*20)+(C6*20)/5</f>
        <v>8358</v>
      </c>
      <c r="C14" s="7">
        <f t="shared" ref="C14:C15" si="6">(M6*20)+(O6*20)/5</f>
        <v>8352</v>
      </c>
      <c r="D14" s="7">
        <f t="shared" ref="D14:E14" si="3">(O6*20)+(E6*20)/5</f>
        <v>6246</v>
      </c>
      <c r="E14" s="7">
        <f t="shared" si="3"/>
        <v>6210</v>
      </c>
      <c r="F14" s="7">
        <f t="shared" ref="F14:F15" si="8">(O6*20)+(K6*20)/5</f>
        <v>6030</v>
      </c>
      <c r="G14" s="7">
        <f t="shared" ref="G14:G15" si="9">(B6*20)+(L6*20)/5</f>
        <v>2730</v>
      </c>
      <c r="H14" s="7">
        <f t="shared" ref="H14:H15" si="10">(D6*20)+(L6*20)/5</f>
        <v>8730</v>
      </c>
      <c r="I14" s="7">
        <f t="shared" ref="I14:J14" si="4">(C6*20)+(L6*20)/5</f>
        <v>2670</v>
      </c>
      <c r="J14" s="7">
        <f t="shared" si="4"/>
        <v>8844</v>
      </c>
      <c r="K14" s="7">
        <f t="shared" ref="K14:K15" si="12">(G6*20)+(N6*20)/5</f>
        <v>5778</v>
      </c>
      <c r="L14" s="7">
        <f t="shared" ref="L14:L15" si="13">(E6*20)+(N6*20)/5</f>
        <v>10668</v>
      </c>
      <c r="M14" s="7">
        <f t="shared" ref="M14:M15" si="14">(B6*20)+(M6*20)/5</f>
        <v>2844</v>
      </c>
      <c r="N14" s="7">
        <f t="shared" ref="N14:N15" si="15">(I6*20)+(H6*20)/5</f>
        <v>3732</v>
      </c>
      <c r="O14" s="7">
        <f t="shared" ref="O14:O15" si="16">(H6*20)+(G6*20)/5</f>
        <v>6468</v>
      </c>
      <c r="P14" s="7">
        <f t="shared" ref="P14:P15" si="17">(G6*20)+(C6*20)/5</f>
        <v>4548</v>
      </c>
    </row>
    <row r="15">
      <c r="B15" s="7">
        <f t="shared" si="5"/>
        <v>11040</v>
      </c>
      <c r="C15" s="7">
        <f t="shared" si="6"/>
        <v>11453.04</v>
      </c>
      <c r="D15" s="7">
        <f t="shared" ref="D15:E15" si="7">(O7*20)+(E7*20)/5</f>
        <v>6653.2</v>
      </c>
      <c r="E15" s="7">
        <f t="shared" si="7"/>
        <v>7509.2</v>
      </c>
      <c r="F15" s="7">
        <f t="shared" si="8"/>
        <v>6893.2</v>
      </c>
      <c r="G15" s="7">
        <f t="shared" si="9"/>
        <v>4014.2</v>
      </c>
      <c r="H15" s="7">
        <f t="shared" si="10"/>
        <v>7454.2</v>
      </c>
      <c r="I15" s="7">
        <f t="shared" ref="I15:J15" si="11">(C7*20)+(L7*20)/5</f>
        <v>2654.2</v>
      </c>
      <c r="J15" s="7">
        <f t="shared" si="11"/>
        <v>8800.16</v>
      </c>
      <c r="K15" s="7">
        <f t="shared" si="12"/>
        <v>6604</v>
      </c>
      <c r="L15" s="7">
        <f t="shared" si="13"/>
        <v>10664</v>
      </c>
      <c r="M15" s="7">
        <f t="shared" si="14"/>
        <v>5360.16</v>
      </c>
      <c r="N15" s="7">
        <f t="shared" si="15"/>
        <v>5308</v>
      </c>
      <c r="O15" s="7">
        <f t="shared" si="16"/>
        <v>6120</v>
      </c>
      <c r="P15" s="7">
        <f t="shared" si="17"/>
        <v>5780</v>
      </c>
    </row>
    <row r="16">
      <c r="G16" s="7">
        <f>(B6*20)+(L7*20)/5</f>
        <v>2104.2</v>
      </c>
      <c r="I16" s="7">
        <f>(C6*20)+(L7*20)/5</f>
        <v>2044.2</v>
      </c>
      <c r="J16" s="7">
        <f>(D7*20)+(M6*20)/5</f>
        <v>8194</v>
      </c>
      <c r="K16" s="7">
        <f>(G6*20)+(N7*20)/5</f>
        <v>5494</v>
      </c>
      <c r="L16" s="7">
        <f>(E6*20)+(N7*20)/5</f>
        <v>10384</v>
      </c>
      <c r="N16" s="7">
        <f>(I6*20)+(H7*20)/5</f>
        <v>3618</v>
      </c>
      <c r="O16" s="7">
        <f>(H7*20)+(G6*20)/5</f>
        <v>5898</v>
      </c>
    </row>
    <row r="17">
      <c r="B17" s="2">
        <v>5299.0</v>
      </c>
      <c r="C17" s="2">
        <v>6795.0</v>
      </c>
      <c r="D17" s="2">
        <v>5651.0</v>
      </c>
      <c r="E17" s="2">
        <v>8026.0</v>
      </c>
      <c r="F17" s="2">
        <v>6950.0</v>
      </c>
      <c r="G17" s="2">
        <v>1615.0</v>
      </c>
      <c r="H17" s="2">
        <v>2801.0</v>
      </c>
      <c r="I17" s="2">
        <v>2603.0</v>
      </c>
      <c r="J17" s="2">
        <v>9303.0</v>
      </c>
      <c r="K17" s="1">
        <v>6900.0</v>
      </c>
      <c r="L17" s="2">
        <v>6996.0</v>
      </c>
      <c r="M17" s="2">
        <v>3803.0</v>
      </c>
      <c r="N17" s="2">
        <v>3750.0</v>
      </c>
      <c r="O17" s="2">
        <v>5301.0</v>
      </c>
      <c r="P17" s="2">
        <v>2952.0</v>
      </c>
    </row>
    <row r="18" ht="13.5" customHeight="1"/>
    <row r="19" ht="13.5" customHeight="1"/>
    <row r="20">
      <c r="B20" s="2" t="s">
        <v>91</v>
      </c>
      <c r="C20" s="2" t="s">
        <v>92</v>
      </c>
      <c r="D20" s="2" t="s">
        <v>93</v>
      </c>
      <c r="E20" s="2" t="s">
        <v>94</v>
      </c>
      <c r="F20" s="2" t="s">
        <v>95</v>
      </c>
      <c r="G20" s="2" t="s">
        <v>96</v>
      </c>
      <c r="H20" s="2" t="s">
        <v>97</v>
      </c>
      <c r="I20" s="2" t="s">
        <v>98</v>
      </c>
      <c r="J20" s="2" t="s">
        <v>99</v>
      </c>
    </row>
    <row r="21">
      <c r="B21" s="7">
        <f t="shared" ref="B21:B22" si="18">(J6*20)+(F6*20)/5</f>
        <v>13020</v>
      </c>
      <c r="C21" s="7">
        <f t="shared" ref="C21:C22" si="19">(N6*20)+(H6*20)/5</f>
        <v>8562</v>
      </c>
      <c r="D21" s="7">
        <f t="shared" ref="D21:D22" si="20">(P6*20)+(J6*20)/5</f>
        <v>6510</v>
      </c>
      <c r="E21" s="7">
        <f t="shared" ref="E21:E22" si="21">(I6*20)+(D6*20)/5</f>
        <v>4080</v>
      </c>
      <c r="F21" s="7">
        <f t="shared" ref="F21:F22" si="22">(F6*20)+(I6*20)/5</f>
        <v>10122</v>
      </c>
      <c r="G21" s="7">
        <f t="shared" ref="G21:G22" si="23">(B6*20)+(P6*20)/5</f>
        <v>2208</v>
      </c>
      <c r="H21" s="7">
        <f t="shared" ref="H21:H22" si="24">(E6*20)+(J6*20)/5</f>
        <v>11400</v>
      </c>
      <c r="I21" s="7">
        <f t="shared" ref="I21:I22" si="25">(B6*20)+(D6*20)/5</f>
        <v>2820</v>
      </c>
      <c r="J21" s="7">
        <f t="shared" ref="J21:J22" si="26">(M6*20)+(P6*20)/5</f>
        <v>8328</v>
      </c>
    </row>
    <row r="22">
      <c r="B22" s="7">
        <f t="shared" si="18"/>
        <v>15096</v>
      </c>
      <c r="C22" s="7">
        <f t="shared" si="19"/>
        <v>7028</v>
      </c>
      <c r="D22" s="7">
        <f t="shared" si="20"/>
        <v>8013.2</v>
      </c>
      <c r="E22" s="7">
        <f t="shared" si="21"/>
        <v>5640</v>
      </c>
      <c r="F22" s="7">
        <f t="shared" si="22"/>
        <v>11340</v>
      </c>
      <c r="G22" s="7">
        <f t="shared" si="23"/>
        <v>4342.64</v>
      </c>
      <c r="H22" s="7">
        <f t="shared" si="24"/>
        <v>12060</v>
      </c>
      <c r="I22" s="7">
        <f t="shared" si="25"/>
        <v>4600</v>
      </c>
      <c r="J22" s="7">
        <f t="shared" si="26"/>
        <v>11583.44</v>
      </c>
    </row>
    <row r="23">
      <c r="E23" s="7">
        <f>(I6*20)+(D7*20)/5</f>
        <v>3950</v>
      </c>
      <c r="I23" s="7">
        <f>(B6*20)+(D7*20)/5</f>
        <v>2690</v>
      </c>
    </row>
    <row r="24">
      <c r="B24" s="2">
        <v>12573.0</v>
      </c>
      <c r="C24" s="2">
        <v>2810.0</v>
      </c>
      <c r="D24" s="2">
        <v>8756.0</v>
      </c>
      <c r="E24" s="2">
        <v>5811.0</v>
      </c>
      <c r="F24" s="2">
        <v>4778.0</v>
      </c>
      <c r="G24" s="2">
        <v>2855.0</v>
      </c>
      <c r="H24" s="2">
        <v>7349.0</v>
      </c>
      <c r="I24" s="2">
        <v>5751.0</v>
      </c>
      <c r="J24" s="2">
        <v>3761.0</v>
      </c>
    </row>
    <row r="25" ht="13.5" customHeight="1"/>
    <row r="26" ht="13.5" customHeight="1"/>
    <row r="27" ht="13.5" customHeight="1"/>
    <row r="28" ht="13.5" customHeight="1"/>
    <row r="29" ht="13.5" customHeight="1"/>
    <row r="30">
      <c r="B30" s="2" t="s">
        <v>107</v>
      </c>
      <c r="C30" s="2" t="s">
        <v>108</v>
      </c>
      <c r="D30" s="2" t="s">
        <v>109</v>
      </c>
      <c r="E30" s="2" t="s">
        <v>110</v>
      </c>
      <c r="F30" s="2" t="s">
        <v>111</v>
      </c>
      <c r="G30" s="2" t="s">
        <v>112</v>
      </c>
      <c r="H30" s="2" t="s">
        <v>113</v>
      </c>
      <c r="I30" s="2" t="s">
        <v>114</v>
      </c>
      <c r="J30" s="2" t="s">
        <v>115</v>
      </c>
      <c r="K30" s="2" t="s">
        <v>116</v>
      </c>
      <c r="L30" s="2" t="s">
        <v>117</v>
      </c>
      <c r="M30" s="2" t="s">
        <v>118</v>
      </c>
      <c r="N30" s="2" t="s">
        <v>119</v>
      </c>
      <c r="O30" s="2" t="s">
        <v>120</v>
      </c>
      <c r="P30" s="2" t="s">
        <v>121</v>
      </c>
    </row>
    <row r="31">
      <c r="B31" s="7">
        <f t="shared" ref="B31:B32" si="27">(C14*5)+(M14*5)+(I14*5)/3</f>
        <v>60430</v>
      </c>
      <c r="C31" s="7">
        <f t="shared" ref="C31:C32" si="28">(C21*5)+(B21*5)/3</f>
        <v>64510</v>
      </c>
      <c r="D31" s="7">
        <f t="shared" ref="D31:D32" si="29">(E14*5)+(N14*5)/3</f>
        <v>37270</v>
      </c>
      <c r="E31" s="7">
        <f t="shared" ref="E31:E32" si="30">(G21*5)+(G14*5)+(F21*5)/3</f>
        <v>41560</v>
      </c>
      <c r="F31" s="7">
        <f t="shared" ref="F31:F33" si="31">(E21*5)+(K14*5)/3</f>
        <v>30030</v>
      </c>
      <c r="G31" s="7">
        <f t="shared" ref="G31:G32" si="32">(D21*5)+(N14*5)+(B14*5)/3</f>
        <v>65140</v>
      </c>
      <c r="H31" s="7">
        <f t="shared" ref="H31:H32" si="33">(H21*5)+(J21*5)/3</f>
        <v>70880</v>
      </c>
      <c r="I31" s="7">
        <f t="shared" ref="I31:I32" si="34">(I21*5)+(P14*5)+(H21*5)/3</f>
        <v>55840</v>
      </c>
      <c r="J31" s="7">
        <f t="shared" ref="J31:J32" si="35">(O14*5)+(H14*5)/3</f>
        <v>46890</v>
      </c>
      <c r="K31" s="7">
        <f>(O14*5)+(H21*5)/3</f>
        <v>51340</v>
      </c>
      <c r="L31" s="7">
        <f t="shared" ref="L31:L32" si="36">(P14*5)+(G14*5)/3</f>
        <v>27290</v>
      </c>
      <c r="M31" s="7">
        <f t="shared" ref="M31:M32" si="37">(C21*5)+(B14*5)/3</f>
        <v>56740</v>
      </c>
      <c r="N31" s="7">
        <f t="shared" ref="N31:N32" si="38">(F14*5)+(K14*5)/3</f>
        <v>39780</v>
      </c>
      <c r="O31" s="7">
        <f t="shared" ref="O31:O32" si="39">(J14*5)+(D14*5)+(E21*5)/3</f>
        <v>82250</v>
      </c>
      <c r="P31" s="7">
        <f t="shared" ref="P31:P32" si="40">(J14*5)+(D14*5)/3</f>
        <v>54630</v>
      </c>
    </row>
    <row r="32">
      <c r="B32" s="7">
        <f t="shared" si="27"/>
        <v>88489.66667</v>
      </c>
      <c r="C32" s="7">
        <f t="shared" si="28"/>
        <v>60300</v>
      </c>
      <c r="D32" s="7">
        <f t="shared" si="29"/>
        <v>46392.66667</v>
      </c>
      <c r="E32" s="7">
        <f t="shared" si="30"/>
        <v>60684.2</v>
      </c>
      <c r="F32" s="7">
        <f t="shared" si="31"/>
        <v>39206.66667</v>
      </c>
      <c r="G32" s="7">
        <f t="shared" si="32"/>
        <v>85006</v>
      </c>
      <c r="H32" s="7">
        <f t="shared" si="33"/>
        <v>79605.73333</v>
      </c>
      <c r="I32" s="7">
        <f t="shared" si="34"/>
        <v>72000</v>
      </c>
      <c r="J32" s="7">
        <f t="shared" si="35"/>
        <v>43023.66667</v>
      </c>
      <c r="K32" s="7">
        <f>(O17*5)+(H24*5)/3</f>
        <v>38753.33333</v>
      </c>
      <c r="L32" s="7">
        <f t="shared" si="36"/>
        <v>35590.33333</v>
      </c>
      <c r="M32" s="7">
        <f t="shared" si="37"/>
        <v>53540</v>
      </c>
      <c r="N32" s="7">
        <f t="shared" si="38"/>
        <v>45472.66667</v>
      </c>
      <c r="O32" s="7">
        <f t="shared" si="39"/>
        <v>86666.8</v>
      </c>
      <c r="P32" s="7">
        <f t="shared" si="40"/>
        <v>55089.46667</v>
      </c>
    </row>
    <row r="33">
      <c r="B33" s="7">
        <f>(C17*5)+(M14*5)+(I16*5)/3</f>
        <v>51602</v>
      </c>
      <c r="C33" s="7">
        <f>(C24*5)+(B24*5)/3</f>
        <v>35005</v>
      </c>
      <c r="D33" s="7">
        <f>(E14*5)+(N16*5)/3</f>
        <v>37080</v>
      </c>
      <c r="E33" s="7">
        <f>(G21*5)+(G17*5)+(F24*5)/3</f>
        <v>27078.33333</v>
      </c>
      <c r="F33" s="7">
        <f t="shared" si="31"/>
        <v>28906.66667</v>
      </c>
      <c r="G33" s="7">
        <f>(D21*5)+(N16*5)+(B17*5)/3</f>
        <v>59471.66667</v>
      </c>
      <c r="H33" s="7">
        <f>(H24*5)+(J24*5)/3</f>
        <v>43013.33333</v>
      </c>
      <c r="I33" s="7">
        <f>(I23*5)+(P17*5)+(H24*5)/3</f>
        <v>40458.33333</v>
      </c>
      <c r="J33" s="7">
        <f>(O17*5)+(H17*5)/3</f>
        <v>31173.33333</v>
      </c>
      <c r="K33" s="7">
        <f>(O17*5)+(H24*5)/3</f>
        <v>38753.33333</v>
      </c>
      <c r="L33" s="7">
        <f>(P17*5)+(G17*5)/3</f>
        <v>17451.66667</v>
      </c>
      <c r="M33" s="7">
        <f>(C24*5)+(B17*5)/3</f>
        <v>22881.66667</v>
      </c>
      <c r="N33" s="7">
        <f>(F14*5)+(K16*5)/3</f>
        <v>39306.66667</v>
      </c>
      <c r="O33" s="7">
        <f>(J16*5)+(D17*5)+(E23*5)/3</f>
        <v>75808.33333</v>
      </c>
      <c r="P33" s="7">
        <f>(J16*5)+(D17*5)/3</f>
        <v>50388.33333</v>
      </c>
    </row>
    <row r="34">
      <c r="B34" s="2">
        <v>37000.0</v>
      </c>
      <c r="C34" s="2">
        <v>41211.0</v>
      </c>
      <c r="D34" s="2">
        <v>35704.0</v>
      </c>
      <c r="E34" s="2">
        <v>33801.0</v>
      </c>
      <c r="F34" s="2">
        <v>39200.0</v>
      </c>
      <c r="G34" s="2">
        <v>56001.0</v>
      </c>
      <c r="H34" s="2">
        <v>11210.0</v>
      </c>
      <c r="I34" s="2">
        <v>76000.0</v>
      </c>
      <c r="J34" s="2">
        <v>32808.0</v>
      </c>
      <c r="K34" s="2">
        <v>36700.0</v>
      </c>
      <c r="L34" s="2">
        <v>18521.0</v>
      </c>
      <c r="M34" s="2">
        <v>31895.0</v>
      </c>
      <c r="N34" s="2">
        <v>38381.0</v>
      </c>
      <c r="O34" s="2">
        <v>25001.0</v>
      </c>
      <c r="P34" s="2">
        <v>58203.0</v>
      </c>
    </row>
    <row r="35" ht="13.5" customHeight="1"/>
    <row r="36" ht="13.5" customHeight="1"/>
    <row r="37">
      <c r="B37" s="2" t="s">
        <v>143</v>
      </c>
      <c r="C37" s="2" t="s">
        <v>144</v>
      </c>
      <c r="D37" s="2" t="s">
        <v>145</v>
      </c>
      <c r="E37" s="2" t="s">
        <v>146</v>
      </c>
      <c r="F37" s="2" t="s">
        <v>147</v>
      </c>
      <c r="G37" s="2" t="s">
        <v>148</v>
      </c>
    </row>
    <row r="38">
      <c r="B38" s="7">
        <f t="shared" ref="B38:B39" si="41">(C14*5)+(L14*5)/3</f>
        <v>59540</v>
      </c>
      <c r="C38" s="7">
        <f t="shared" ref="C38:C39" si="42">(E14*5)+(D14*5)+(J21*5)/3</f>
        <v>76160</v>
      </c>
      <c r="D38" s="7">
        <f t="shared" ref="D38:D39" si="43">(E21*5)+(G21*5)/3</f>
        <v>24080</v>
      </c>
      <c r="E38" s="7">
        <f t="shared" ref="E38:E39" si="44">(B14*5)+(M14*5)/3</f>
        <v>46530</v>
      </c>
      <c r="F38" s="7">
        <f t="shared" ref="F38:F39" si="45">(F21*5)+(D21*5)/3</f>
        <v>61460</v>
      </c>
      <c r="G38" s="7">
        <f t="shared" ref="G38:G40" si="46">(I14*5)+(I21*5)/3</f>
        <v>18050</v>
      </c>
    </row>
    <row r="39">
      <c r="B39" s="7">
        <f t="shared" si="41"/>
        <v>75038.53333</v>
      </c>
      <c r="C39" s="7">
        <f t="shared" si="42"/>
        <v>90117.73333</v>
      </c>
      <c r="D39" s="7">
        <f t="shared" si="43"/>
        <v>35437.73333</v>
      </c>
      <c r="E39" s="7">
        <f t="shared" si="44"/>
        <v>64133.6</v>
      </c>
      <c r="F39" s="7">
        <f t="shared" si="45"/>
        <v>70055.33333</v>
      </c>
      <c r="G39" s="7">
        <f t="shared" si="46"/>
        <v>20937.66667</v>
      </c>
    </row>
    <row r="40">
      <c r="B40" s="7">
        <f>(C17*5)+(L17*5)/3</f>
        <v>45635</v>
      </c>
      <c r="C40" s="7">
        <f>(E14*5)+(D17*5)+(J24*5)/3</f>
        <v>65573.33333</v>
      </c>
      <c r="D40" s="7">
        <f>(E23*5)+(G21*5)/3</f>
        <v>23430</v>
      </c>
      <c r="E40" s="7">
        <f>(B17*5)+(M14*5)/3</f>
        <v>31235</v>
      </c>
      <c r="F40" s="7">
        <f>(F24*5)+(D21*5)/3</f>
        <v>34740</v>
      </c>
      <c r="G40" s="7">
        <f t="shared" si="46"/>
        <v>14704.33333</v>
      </c>
    </row>
    <row r="41">
      <c r="B41" s="2">
        <v>50010.0</v>
      </c>
      <c r="C41" s="2">
        <v>60551.0</v>
      </c>
      <c r="D41" s="2">
        <v>31000.0</v>
      </c>
      <c r="E41" s="2">
        <v>24351.0</v>
      </c>
      <c r="F41" s="2">
        <v>37810.0</v>
      </c>
      <c r="G41" s="2">
        <v>30111.0</v>
      </c>
    </row>
    <row r="42" ht="13.5" customHeight="1"/>
    <row r="43" ht="13.5" customHeight="1"/>
    <row r="44" ht="13.5" customHeight="1"/>
    <row r="45">
      <c r="B45" s="2" t="s">
        <v>156</v>
      </c>
      <c r="C45" s="2" t="s">
        <v>157</v>
      </c>
      <c r="D45" s="2" t="s">
        <v>158</v>
      </c>
      <c r="E45" s="2" t="s">
        <v>159</v>
      </c>
      <c r="F45" s="2" t="s">
        <v>160</v>
      </c>
      <c r="G45" s="2" t="s">
        <v>161</v>
      </c>
      <c r="H45" s="2" t="s">
        <v>162</v>
      </c>
      <c r="I45" s="2" t="s">
        <v>163</v>
      </c>
    </row>
    <row r="46">
      <c r="B46" s="7">
        <f>(C41*6)+(B34*6)+(E34*6)</f>
        <v>788112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4" width="12.29"/>
    <col customWidth="1" min="5" max="5" width="14.14"/>
    <col customWidth="1" min="6" max="6" width="12.14"/>
    <col customWidth="1" min="7" max="7" width="12.29"/>
  </cols>
  <sheetData>
    <row r="1">
      <c r="C1" s="1" t="s">
        <v>166</v>
      </c>
      <c r="D1" s="1" t="s">
        <v>167</v>
      </c>
      <c r="E1" s="1" t="s">
        <v>168</v>
      </c>
      <c r="F1" s="1" t="s">
        <v>169</v>
      </c>
    </row>
    <row r="2">
      <c r="C2" s="1">
        <v>16.14</v>
      </c>
      <c r="D2" s="1">
        <v>279.66</v>
      </c>
      <c r="E2" s="1">
        <v>384.9</v>
      </c>
      <c r="F2" s="1">
        <v>231.58</v>
      </c>
    </row>
    <row r="3" ht="13.5" customHeight="1"/>
    <row r="4" ht="13.5" customHeight="1"/>
    <row r="5" ht="13.5" customHeight="1"/>
    <row r="6" ht="13.5" customHeight="1"/>
    <row r="7">
      <c r="A7" s="1" t="s">
        <v>170</v>
      </c>
      <c r="C7" s="1">
        <v>50.0</v>
      </c>
      <c r="D7" s="1">
        <v>25.0</v>
      </c>
      <c r="E7" s="1">
        <v>1.0</v>
      </c>
      <c r="F7" s="1">
        <v>300.0</v>
      </c>
      <c r="G7" s="4">
        <f>(C7*C2)+(D7*D2)+(E7*E2)+(F7*F2)</f>
        <v>77657.4</v>
      </c>
    </row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</sheetData>
  <drawing r:id="rId1"/>
</worksheet>
</file>