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Testing/"/>
    </mc:Choice>
  </mc:AlternateContent>
  <xr:revisionPtr revIDLastSave="0" documentId="13_ncr:1_{4D59EDF8-1207-1041-B61C-3A7C4CCD6004}" xr6:coauthVersionLast="46" xr6:coauthVersionMax="46" xr10:uidLastSave="{00000000-0000-0000-0000-000000000000}"/>
  <bookViews>
    <workbookView xWindow="7700" yWindow="2420" windowWidth="28540" windowHeight="14300" activeTab="6" xr2:uid="{00000000-000D-0000-FFFF-FFFF00000000}"/>
  </bookViews>
  <sheets>
    <sheet name="fluidList" sheetId="4" r:id="rId1"/>
    <sheet name="sketch" sheetId="16" r:id="rId2"/>
    <sheet name="nodeList" sheetId="12" r:id="rId3"/>
    <sheet name="connectivity" sheetId="10" r:id="rId4"/>
    <sheet name="DoF" sheetId="13" r:id="rId5"/>
    <sheet name="hydraulics" sheetId="2" r:id="rId6"/>
    <sheet name="fittingList" sheetId="3" r:id="rId7"/>
    <sheet name="Notes" sheetId="14" r:id="rId8"/>
    <sheet name="fitting3K" sheetId="15" r:id="rId9"/>
    <sheet name="pipeRoughness" sheetId="6" r:id="rId10"/>
    <sheet name="schedList" sheetId="8" r:id="rId11"/>
    <sheet name="npsList" sheetId="9" r:id="rId12"/>
  </sheets>
  <externalReferences>
    <externalReference r:id="rId13"/>
  </externalReferences>
  <definedNames>
    <definedName name="lFittings" localSheetId="8">fitting3K!$A$2:$A$37</definedName>
    <definedName name="lFittings">fitting3K!$A$2:$A$37</definedName>
    <definedName name="lFluidName" localSheetId="8">[1]fluidList!$A$2:$A$20</definedName>
    <definedName name="lFluidName">fluidList!$A$2:$A$20</definedName>
    <definedName name="lMaterialType" localSheetId="8">[1]pipeRoughness!$A$2:$A$15</definedName>
    <definedName name="lMaterialType">pipeRoughness!$A$2:$A$15</definedName>
    <definedName name="lNode">nodeList!$A$2:$A$15</definedName>
    <definedName name="lNPS" localSheetId="8">[1]pipeTable!$A$2:$A$32</definedName>
    <definedName name="lNPS">#REF!</definedName>
    <definedName name="lSchedule" localSheetId="8">[1]pipeTable!$B$1:$N$1</definedName>
    <definedName name="lSchedule">#REF!</definedName>
    <definedName name="lSegment" localSheetId="8">[1]hydraulics!$A$2:$A$10</definedName>
    <definedName name="lSegment">connectivity!$A$2:$A$13</definedName>
    <definedName name="tFluidProps">fluidList!$A$2:$C$20</definedName>
    <definedName name="tNode">nodeList!$A$2:$B$15</definedName>
    <definedName name="tSegment">hydraulics!$A$1:$J$10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F8" i="10"/>
  <c r="E8" i="10"/>
  <c r="G9" i="10"/>
  <c r="F9" i="10"/>
  <c r="E9" i="10"/>
  <c r="G7" i="10"/>
  <c r="F7" i="10"/>
  <c r="E7" i="10"/>
  <c r="C4" i="4"/>
  <c r="G6" i="10" l="1"/>
  <c r="F6" i="10"/>
  <c r="E6" i="10"/>
  <c r="G5" i="10"/>
  <c r="F5" i="10"/>
  <c r="E5" i="10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G4" i="10"/>
  <c r="F4" i="10"/>
  <c r="G3" i="10"/>
  <c r="F3" i="10"/>
  <c r="G2" i="10"/>
  <c r="F2" i="10"/>
  <c r="E4" i="10"/>
  <c r="E3" i="10"/>
  <c r="E2" i="10"/>
  <c r="B4" i="4"/>
</calcChain>
</file>

<file path=xl/sharedStrings.xml><?xml version="1.0" encoding="utf-8"?>
<sst xmlns="http://schemas.openxmlformats.org/spreadsheetml/2006/main" count="393" uniqueCount="234">
  <si>
    <t>LineTag</t>
  </si>
  <si>
    <t>Description</t>
  </si>
  <si>
    <t>PnID</t>
  </si>
  <si>
    <t>fluidName</t>
  </si>
  <si>
    <t>Schedule</t>
  </si>
  <si>
    <t>Material</t>
  </si>
  <si>
    <t>massFlow</t>
  </si>
  <si>
    <t>water</t>
  </si>
  <si>
    <t>STD</t>
  </si>
  <si>
    <t>Segment</t>
  </si>
  <si>
    <t>NPS</t>
  </si>
  <si>
    <t>inletP_kPaa</t>
  </si>
  <si>
    <t>A</t>
  </si>
  <si>
    <t>L-001</t>
  </si>
  <si>
    <t>fittingType</t>
  </si>
  <si>
    <t>num_length_m</t>
  </si>
  <si>
    <t>comment</t>
  </si>
  <si>
    <t>revision</t>
  </si>
  <si>
    <t>PIPE</t>
  </si>
  <si>
    <t>smurf</t>
  </si>
  <si>
    <t>B</t>
  </si>
  <si>
    <t>rho_kgm3</t>
  </si>
  <si>
    <t>mu_mPas</t>
  </si>
  <si>
    <t>propane</t>
  </si>
  <si>
    <t>EL45-THD-STD</t>
  </si>
  <si>
    <t>roughnessMM</t>
  </si>
  <si>
    <t>Drawn tubing</t>
  </si>
  <si>
    <t>Plastic</t>
  </si>
  <si>
    <t>Fiberglass</t>
  </si>
  <si>
    <t>Stainless steel</t>
  </si>
  <si>
    <t>Commercial steel</t>
  </si>
  <si>
    <t>Galvanized steel</t>
  </si>
  <si>
    <t>Rusted steel</t>
  </si>
  <si>
    <t>Riveted steel</t>
  </si>
  <si>
    <t>New cast iron</t>
  </si>
  <si>
    <t>Worn cast iron</t>
  </si>
  <si>
    <t>Corroding cast iron</t>
  </si>
  <si>
    <t>Galvanized iron</t>
  </si>
  <si>
    <t>Smoothed cement</t>
  </si>
  <si>
    <t>Ordinary concrete</t>
  </si>
  <si>
    <t>XS</t>
  </si>
  <si>
    <t>XXS</t>
  </si>
  <si>
    <t>SCH10</t>
  </si>
  <si>
    <t>SCH20</t>
  </si>
  <si>
    <t>SCH30</t>
  </si>
  <si>
    <t>SCH40</t>
  </si>
  <si>
    <t>SCH60</t>
  </si>
  <si>
    <t>SCH80</t>
  </si>
  <si>
    <t>SCH100</t>
  </si>
  <si>
    <t>SCH120</t>
  </si>
  <si>
    <t>SCH140</t>
  </si>
  <si>
    <t>SCH160</t>
  </si>
  <si>
    <t>L-002</t>
  </si>
  <si>
    <t>Air_1</t>
  </si>
  <si>
    <t>Comment</t>
  </si>
  <si>
    <t>optional</t>
  </si>
  <si>
    <t>L-003</t>
  </si>
  <si>
    <t>L-004</t>
  </si>
  <si>
    <t>C</t>
  </si>
  <si>
    <t>D</t>
  </si>
  <si>
    <t>OD</t>
  </si>
  <si>
    <t>Line</t>
  </si>
  <si>
    <t>inNode</t>
  </si>
  <si>
    <t>outNode</t>
  </si>
  <si>
    <t>Node</t>
  </si>
  <si>
    <t>Inlet A</t>
  </si>
  <si>
    <t>Inlet B</t>
  </si>
  <si>
    <t>Mix point</t>
  </si>
  <si>
    <t>Outlet C</t>
  </si>
  <si>
    <t>textSegment</t>
  </si>
  <si>
    <t>textInNode</t>
  </si>
  <si>
    <t>textOutNode</t>
  </si>
  <si>
    <t>DoFlabel</t>
  </si>
  <si>
    <t>DOF1</t>
  </si>
  <si>
    <t>DOF2</t>
  </si>
  <si>
    <t>DOF3</t>
  </si>
  <si>
    <t>object</t>
  </si>
  <si>
    <t>value</t>
  </si>
  <si>
    <t>variable</t>
  </si>
  <si>
    <t>segmentType</t>
  </si>
  <si>
    <t>objType</t>
  </si>
  <si>
    <t>pressure</t>
  </si>
  <si>
    <t>Fitting</t>
  </si>
  <si>
    <t>Type</t>
  </si>
  <si>
    <t>Geometry</t>
  </si>
  <si>
    <t>K1</t>
  </si>
  <si>
    <t>Kinf</t>
  </si>
  <si>
    <r>
      <t>K</t>
    </r>
    <r>
      <rPr>
        <b/>
        <vertAlign val="subscript"/>
        <sz val="10"/>
        <color rgb="FF000000"/>
        <rFont val="Arial1"/>
      </rPr>
      <t>d</t>
    </r>
  </si>
  <si>
    <t>Kp</t>
  </si>
  <si>
    <t>ELL-THD-STD</t>
  </si>
  <si>
    <t>Elbow - 90 Degree</t>
  </si>
  <si>
    <t>Threaded-Standard</t>
  </si>
  <si>
    <t>r/D = 1</t>
  </si>
  <si>
    <t>ELL-THD-LR</t>
  </si>
  <si>
    <t>Threaded Long Radius</t>
  </si>
  <si>
    <t>r/D = 1.5</t>
  </si>
  <si>
    <t>ELL-FLG-RD1</t>
  </si>
  <si>
    <t>Flanged Welded Bend</t>
  </si>
  <si>
    <t>ELL-FLG-RD2</t>
  </si>
  <si>
    <t>r/D = 2</t>
  </si>
  <si>
    <t>ELL-FLG-RD4</t>
  </si>
  <si>
    <t>r/D = 4</t>
  </si>
  <si>
    <t>ELL-FLG-RD6</t>
  </si>
  <si>
    <t>r/D = 6</t>
  </si>
  <si>
    <t>ELL-MIT-1</t>
  </si>
  <si>
    <t>Mitered 1 Weld 90 Degree</t>
  </si>
  <si>
    <t>ELL-MIT-2</t>
  </si>
  <si>
    <t>Mitered 2 Welds 45 Degree</t>
  </si>
  <si>
    <t>EL-MIT-3</t>
  </si>
  <si>
    <t>Mitered 3 Welds 30 Degree</t>
  </si>
  <si>
    <t>Elbow - 45 Degree</t>
  </si>
  <si>
    <t>Threaded Standard</t>
  </si>
  <si>
    <t>EL45-LR</t>
  </si>
  <si>
    <t>Long Radius</t>
  </si>
  <si>
    <t>EL45-MIT-1</t>
  </si>
  <si>
    <t>Mitered 1 Weld 45 Degree</t>
  </si>
  <si>
    <t>EL45-MIT-2</t>
  </si>
  <si>
    <t>Mitered 2 Welds 22.5 Degree</t>
  </si>
  <si>
    <t>EL180-THD-1</t>
  </si>
  <si>
    <t>Elbows - 180 Degree</t>
  </si>
  <si>
    <t>Threaded Close Return Bend</t>
  </si>
  <si>
    <t>EL180-FLG-RD1</t>
  </si>
  <si>
    <t>Flanged</t>
  </si>
  <si>
    <t>EL180-FLG-RD15</t>
  </si>
  <si>
    <t>All</t>
  </si>
  <si>
    <t>TEE-THD-RD1</t>
  </si>
  <si>
    <t>TEE</t>
  </si>
  <si>
    <t>Threaded</t>
  </si>
  <si>
    <t>TEE-THD-RD15</t>
  </si>
  <si>
    <t>TEE-FLG</t>
  </si>
  <si>
    <t>TEE-STUB</t>
  </si>
  <si>
    <t>Stub-in Branch</t>
  </si>
  <si>
    <t>TEE-THD-THRU</t>
  </si>
  <si>
    <t>Run Through Threaded</t>
  </si>
  <si>
    <t>TEE-FLG-THRU</t>
  </si>
  <si>
    <t>TEE-STUB-THRU</t>
  </si>
  <si>
    <t>VALVE-ANGLE-45-FULL</t>
  </si>
  <si>
    <t>Valve</t>
  </si>
  <si>
    <t>Angle - 45 Degree</t>
  </si>
  <si>
    <t>Full Line Size b = 1</t>
  </si>
  <si>
    <t>VALVE-ANGLE-90-FULL</t>
  </si>
  <si>
    <t>Angle - 90 Degree</t>
  </si>
  <si>
    <t>VALVE-GLOBE-STD-B1</t>
  </si>
  <si>
    <t>Globe</t>
  </si>
  <si>
    <t>Standard b = 1</t>
  </si>
  <si>
    <t>VALVE-PLUG-BRANCH</t>
  </si>
  <si>
    <t>Plug</t>
  </si>
  <si>
    <t>Branch Flow</t>
  </si>
  <si>
    <t>VALVE-PLUG-THRU</t>
  </si>
  <si>
    <t>Straight Through</t>
  </si>
  <si>
    <t>VALVE-PLUG-3WAY-THRU</t>
  </si>
  <si>
    <t>Three-Way (flow through)</t>
  </si>
  <si>
    <t>VALVE-GATE-STD-B1</t>
  </si>
  <si>
    <t>Gate</t>
  </si>
  <si>
    <t>VALVE-BALL-STD-B1</t>
  </si>
  <si>
    <t>Ball</t>
  </si>
  <si>
    <t>VALVE-DIAPH-DAM</t>
  </si>
  <si>
    <t>Diaphragm</t>
  </si>
  <si>
    <t>Dam-Type</t>
  </si>
  <si>
    <t>VALVE-CHECK-SWING</t>
  </si>
  <si>
    <t>Swing Check</t>
  </si>
  <si>
    <r>
      <rPr>
        <sz val="11"/>
        <color rgb="FF000000"/>
        <rFont val="Calibri"/>
        <family val="2"/>
      </rPr>
      <t>V</t>
    </r>
    <r>
      <rPr>
        <vertAlign val="subscript"/>
        <sz val="10"/>
        <color rgb="FF000000"/>
        <rFont val="Arial1"/>
      </rPr>
      <t>min</t>
    </r>
    <r>
      <rPr>
        <sz val="10"/>
        <color rgb="FF000000"/>
        <rFont val="Arial1"/>
      </rPr>
      <t xml:space="preserve"> = 35</t>
    </r>
    <r>
      <rPr>
        <sz val="10"/>
        <color rgb="FF000000"/>
        <rFont val="Symbol"/>
        <charset val="2"/>
      </rPr>
      <t>r</t>
    </r>
    <r>
      <rPr>
        <vertAlign val="superscript"/>
        <sz val="10"/>
        <color rgb="FF000000"/>
        <rFont val="Arial1"/>
      </rPr>
      <t>-1/2</t>
    </r>
  </si>
  <si>
    <t>VALVE-CHECK-LIFT</t>
  </si>
  <si>
    <t>Lift Check</t>
  </si>
  <si>
    <r>
      <rPr>
        <sz val="11"/>
        <color rgb="FF000000"/>
        <rFont val="Calibri"/>
        <family val="2"/>
      </rPr>
      <t>V</t>
    </r>
    <r>
      <rPr>
        <vertAlign val="subscript"/>
        <sz val="10"/>
        <color rgb="FF000000"/>
        <rFont val="Arial1"/>
      </rPr>
      <t>min</t>
    </r>
    <r>
      <rPr>
        <sz val="10"/>
        <color rgb="FF000000"/>
        <rFont val="Arial1"/>
      </rPr>
      <t xml:space="preserve"> = 40</t>
    </r>
    <r>
      <rPr>
        <sz val="10"/>
        <color rgb="FF000000"/>
        <rFont val="Symbol"/>
        <charset val="2"/>
      </rPr>
      <t>r</t>
    </r>
    <r>
      <rPr>
        <vertAlign val="superscript"/>
        <sz val="10"/>
        <color rgb="FF000000"/>
        <rFont val="Arial1"/>
      </rPr>
      <t>-1/2</t>
    </r>
  </si>
  <si>
    <t>ENTRANCE-NON-RECOVER</t>
  </si>
  <si>
    <t>Inlet</t>
  </si>
  <si>
    <t>Non-recoverable</t>
  </si>
  <si>
    <t>EXIT-NON-RECOVER</t>
  </si>
  <si>
    <t>Exit</t>
  </si>
  <si>
    <t>flowRate</t>
  </si>
  <si>
    <t>I need to test carefully.</t>
  </si>
  <si>
    <t>what about position</t>
  </si>
  <si>
    <t>We have line length for each segment.</t>
  </si>
  <si>
    <t>If a segment is blank, use zero length</t>
  </si>
  <si>
    <t>this is the connectivity matrix A.</t>
  </si>
  <si>
    <t>And we need to specify one location</t>
  </si>
  <si>
    <t>Do not make this part of the matrix solution.</t>
  </si>
  <si>
    <t>do this later</t>
  </si>
  <si>
    <t>dx = xin - xout</t>
  </si>
  <si>
    <t>equations</t>
  </si>
  <si>
    <t>dx</t>
  </si>
  <si>
    <t>x</t>
  </si>
  <si>
    <t>=</t>
  </si>
  <si>
    <t>known</t>
  </si>
  <si>
    <t>spec</t>
  </si>
  <si>
    <t>dx|x</t>
  </si>
  <si>
    <t>b</t>
  </si>
  <si>
    <t>specified length</t>
  </si>
  <si>
    <t>position = 0</t>
  </si>
  <si>
    <t>Test the code.</t>
  </si>
  <si>
    <t>Inlet D</t>
  </si>
  <si>
    <t>Outlet D</t>
  </si>
  <si>
    <t>Inlet E</t>
  </si>
  <si>
    <t>Outlet E</t>
  </si>
  <si>
    <t>E</t>
  </si>
  <si>
    <t>L-005</t>
  </si>
  <si>
    <t>DOF4</t>
  </si>
  <si>
    <t>DOF5</t>
  </si>
  <si>
    <t>DOF6</t>
  </si>
  <si>
    <t>DOF7</t>
  </si>
  <si>
    <t>I tested the code against validated hydraulic sheet (chen friction factor instead of haaland)</t>
  </si>
  <si>
    <t>35 C, NIST</t>
  </si>
  <si>
    <t>700 kPaa and 15 C, - low pressure viscosity</t>
  </si>
  <si>
    <t>Feed 1</t>
  </si>
  <si>
    <t>Feed 2</t>
  </si>
  <si>
    <t>Combined</t>
  </si>
  <si>
    <t>separate spec flow</t>
  </si>
  <si>
    <t>separate line</t>
  </si>
  <si>
    <t>F</t>
  </si>
  <si>
    <t>G</t>
  </si>
  <si>
    <t>Inlet F</t>
  </si>
  <si>
    <t>Outlet F</t>
  </si>
  <si>
    <t>Inlet G</t>
  </si>
  <si>
    <t>Outlet G</t>
  </si>
  <si>
    <t>DOF8</t>
  </si>
  <si>
    <t>DOF9</t>
  </si>
  <si>
    <t>DOF10</t>
  </si>
  <si>
    <t>CV-001</t>
  </si>
  <si>
    <t>DoF</t>
  </si>
  <si>
    <t>CV inlet</t>
  </si>
  <si>
    <t>L-006</t>
  </si>
  <si>
    <t>L-007</t>
  </si>
  <si>
    <t>pressure drop Agreement within order of error of the friction factor</t>
  </si>
  <si>
    <t>Lay out a collection of piping. Done</t>
  </si>
  <si>
    <t>specified mass flow</t>
  </si>
  <si>
    <t>specified pressure drop</t>
  </si>
  <si>
    <t>a control valve</t>
  </si>
  <si>
    <t>and we can assemble results conveniently</t>
  </si>
  <si>
    <t>added</t>
  </si>
  <si>
    <t>separate spec DP</t>
  </si>
  <si>
    <t>CV supply line</t>
  </si>
  <si>
    <t>CV outlet line</t>
  </si>
  <si>
    <t>CV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</si>
</sst>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&quot;-&quot;[$$-1009]#,##0.00"/>
  </numFmts>
  <fonts count="18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0"/>
      <color rgb="FF000000"/>
      <name val="HelveticaNeue-Bold"/>
    </font>
    <font>
      <sz val="10"/>
      <color rgb="FF000000"/>
      <name val="HelveticaNeue"/>
    </font>
    <font>
      <b/>
      <sz val="10"/>
      <color rgb="FF000000"/>
      <name val="Arial1"/>
    </font>
    <font>
      <sz val="10"/>
      <color rgb="FF000000"/>
      <name val="Arial1"/>
    </font>
    <font>
      <b/>
      <sz val="11"/>
      <color rgb="FF000000"/>
      <name val="Times New Roman"/>
      <family val="1"/>
    </font>
    <font>
      <b/>
      <sz val="10"/>
      <color rgb="FF008000"/>
      <name val="Arial1"/>
    </font>
    <font>
      <b/>
      <sz val="10"/>
      <color rgb="FFFF0000"/>
      <name val="Arial1"/>
    </font>
    <font>
      <b/>
      <sz val="12"/>
      <color theme="1"/>
      <name val="Arial"/>
      <family val="2"/>
    </font>
    <font>
      <b/>
      <vertAlign val="subscript"/>
      <sz val="10"/>
      <color rgb="FF000000"/>
      <name val="Arial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vertAlign val="subscript"/>
      <sz val="10"/>
      <color rgb="FF000000"/>
      <name val="Arial1"/>
    </font>
    <font>
      <sz val="10"/>
      <color rgb="FF000000"/>
      <name val="Symbol"/>
      <charset val="2"/>
    </font>
    <font>
      <vertAlign val="superscript"/>
      <sz val="10"/>
      <color rgb="FF000000"/>
      <name val="Arial1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0" xfId="0" applyFill="1"/>
    <xf numFmtId="0" fontId="10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2" fillId="0" borderId="5" xfId="0" applyFont="1" applyBorder="1"/>
    <xf numFmtId="0" fontId="14" fillId="0" borderId="2" xfId="0" applyFont="1" applyBorder="1"/>
    <xf numFmtId="0" fontId="12" fillId="5" borderId="10" xfId="0" applyFont="1" applyFill="1" applyBorder="1"/>
    <xf numFmtId="0" fontId="12" fillId="5" borderId="3" xfId="0" applyFont="1" applyFill="1" applyBorder="1"/>
    <xf numFmtId="0" fontId="12" fillId="0" borderId="0" xfId="0" applyFont="1" applyAlignment="1">
      <alignment horizontal="right"/>
    </xf>
    <xf numFmtId="0" fontId="13" fillId="0" borderId="6" xfId="0" applyFont="1" applyBorder="1"/>
    <xf numFmtId="0" fontId="0" fillId="0" borderId="0" xfId="0" quotePrefix="1" applyAlignment="1">
      <alignment horizontal="center"/>
    </xf>
    <xf numFmtId="0" fontId="5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3" fillId="0" borderId="2" xfId="0" applyFont="1" applyBorder="1"/>
    <xf numFmtId="0" fontId="6" fillId="0" borderId="2" xfId="0" applyFont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</xdr:row>
      <xdr:rowOff>50800</xdr:rowOff>
    </xdr:from>
    <xdr:to>
      <xdr:col>8</xdr:col>
      <xdr:colOff>12700</xdr:colOff>
      <xdr:row>25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BCBA6-1CFA-924E-B750-AAF73BDF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254000"/>
          <a:ext cx="7315200" cy="4914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Jupyter/Hydraulics/src/inputHydraulics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ing"/>
      <sheetName val="hydraulics"/>
      <sheetName val="fittingList"/>
      <sheetName val="fluidList"/>
      <sheetName val="fitting3K"/>
      <sheetName val="pipeRoughness"/>
      <sheetName val="pipeTable"/>
      <sheetName val="pipeIDlist"/>
      <sheetName val="schedList"/>
      <sheetName val="npsList"/>
    </sheetNames>
    <sheetDataSet>
      <sheetData sheetId="0" refreshError="1"/>
      <sheetData sheetId="1">
        <row r="2">
          <cell r="A2" t="str">
            <v>A</v>
          </cell>
        </row>
        <row r="3">
          <cell r="A3" t="str">
            <v>B</v>
          </cell>
        </row>
      </sheetData>
      <sheetData sheetId="2" refreshError="1"/>
      <sheetData sheetId="3">
        <row r="2">
          <cell r="A2" t="str">
            <v>water</v>
          </cell>
        </row>
        <row r="3">
          <cell r="A3" t="str">
            <v>propane</v>
          </cell>
        </row>
        <row r="4">
          <cell r="A4" t="str">
            <v>Air_1</v>
          </cell>
        </row>
      </sheetData>
      <sheetData sheetId="4"/>
      <sheetData sheetId="5">
        <row r="2">
          <cell r="A2" t="str">
            <v>Drawn tubing</v>
          </cell>
        </row>
        <row r="3">
          <cell r="A3" t="str">
            <v>Plastic</v>
          </cell>
        </row>
        <row r="4">
          <cell r="A4" t="str">
            <v>Fiberglass</v>
          </cell>
        </row>
        <row r="5">
          <cell r="A5" t="str">
            <v>Stainless steel</v>
          </cell>
        </row>
        <row r="6">
          <cell r="A6" t="str">
            <v>Commercial steel</v>
          </cell>
        </row>
        <row r="7">
          <cell r="A7" t="str">
            <v>Galvanized steel</v>
          </cell>
        </row>
        <row r="8">
          <cell r="A8" t="str">
            <v>Rusted steel</v>
          </cell>
        </row>
        <row r="9">
          <cell r="A9" t="str">
            <v>Riveted steel</v>
          </cell>
        </row>
        <row r="10">
          <cell r="A10" t="str">
            <v>New cast iron</v>
          </cell>
        </row>
        <row r="11">
          <cell r="A11" t="str">
            <v>Worn cast iron</v>
          </cell>
        </row>
        <row r="12">
          <cell r="A12" t="str">
            <v>Corroding cast iron</v>
          </cell>
        </row>
        <row r="13">
          <cell r="A13" t="str">
            <v>Galvanized iron</v>
          </cell>
        </row>
        <row r="14">
          <cell r="A14" t="str">
            <v>Smoothed cement</v>
          </cell>
        </row>
        <row r="15">
          <cell r="A15" t="str">
            <v>Ordinary concrete</v>
          </cell>
        </row>
      </sheetData>
      <sheetData sheetId="6">
        <row r="1">
          <cell r="B1" t="str">
            <v>STD</v>
          </cell>
          <cell r="C1" t="str">
            <v>XS</v>
          </cell>
          <cell r="D1" t="str">
            <v>XXS</v>
          </cell>
          <cell r="E1" t="str">
            <v>SCH10</v>
          </cell>
          <cell r="F1" t="str">
            <v>SCH20</v>
          </cell>
          <cell r="G1" t="str">
            <v>SCH30</v>
          </cell>
          <cell r="H1" t="str">
            <v>SCH40</v>
          </cell>
          <cell r="I1" t="str">
            <v>SCH60</v>
          </cell>
          <cell r="J1" t="str">
            <v>SCH80</v>
          </cell>
          <cell r="K1" t="str">
            <v>SCH100</v>
          </cell>
          <cell r="L1" t="str">
            <v>SCH120</v>
          </cell>
          <cell r="M1" t="str">
            <v>SCH140</v>
          </cell>
          <cell r="N1" t="str">
            <v>SCH160</v>
          </cell>
        </row>
        <row r="2">
          <cell r="A2">
            <v>0.125</v>
          </cell>
        </row>
        <row r="3">
          <cell r="A3">
            <v>0.25</v>
          </cell>
        </row>
        <row r="4">
          <cell r="A4">
            <v>0.375</v>
          </cell>
        </row>
        <row r="5">
          <cell r="A5">
            <v>0.5</v>
          </cell>
        </row>
        <row r="6">
          <cell r="A6">
            <v>0.75</v>
          </cell>
        </row>
        <row r="7">
          <cell r="A7">
            <v>1</v>
          </cell>
        </row>
        <row r="8">
          <cell r="A8">
            <v>1.25</v>
          </cell>
        </row>
        <row r="9">
          <cell r="A9">
            <v>1.5</v>
          </cell>
        </row>
        <row r="10">
          <cell r="A10">
            <v>2</v>
          </cell>
        </row>
        <row r="11">
          <cell r="A11">
            <v>2.5</v>
          </cell>
        </row>
        <row r="12">
          <cell r="A12">
            <v>3</v>
          </cell>
        </row>
        <row r="13">
          <cell r="A13">
            <v>3.5</v>
          </cell>
        </row>
        <row r="14">
          <cell r="A14">
            <v>4</v>
          </cell>
        </row>
        <row r="15">
          <cell r="A15">
            <v>5</v>
          </cell>
        </row>
        <row r="16">
          <cell r="A16">
            <v>6</v>
          </cell>
        </row>
        <row r="17">
          <cell r="A17">
            <v>8</v>
          </cell>
        </row>
        <row r="18">
          <cell r="A18">
            <v>10</v>
          </cell>
        </row>
        <row r="19">
          <cell r="A19">
            <v>12</v>
          </cell>
        </row>
        <row r="20">
          <cell r="A20">
            <v>14</v>
          </cell>
        </row>
        <row r="21">
          <cell r="A21">
            <v>16</v>
          </cell>
        </row>
        <row r="22">
          <cell r="A22">
            <v>18</v>
          </cell>
        </row>
        <row r="23">
          <cell r="A23">
            <v>20</v>
          </cell>
        </row>
        <row r="24">
          <cell r="A24">
            <v>22</v>
          </cell>
        </row>
        <row r="25">
          <cell r="A25">
            <v>24</v>
          </cell>
        </row>
        <row r="26">
          <cell r="A26">
            <v>26</v>
          </cell>
        </row>
        <row r="27">
          <cell r="A27">
            <v>28</v>
          </cell>
        </row>
        <row r="28">
          <cell r="A28">
            <v>30</v>
          </cell>
        </row>
        <row r="29">
          <cell r="A29">
            <v>32</v>
          </cell>
        </row>
        <row r="30">
          <cell r="A30">
            <v>36</v>
          </cell>
        </row>
        <row r="31">
          <cell r="A31">
            <v>42</v>
          </cell>
        </row>
        <row r="32">
          <cell r="A32">
            <v>48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4" sqref="B4"/>
    </sheetView>
  </sheetViews>
  <sheetFormatPr baseColWidth="10" defaultRowHeight="16"/>
  <cols>
    <col min="1" max="3" width="12.28515625" customWidth="1"/>
  </cols>
  <sheetData>
    <row r="1" spans="1:4">
      <c r="A1" t="s">
        <v>3</v>
      </c>
      <c r="B1" t="s">
        <v>21</v>
      </c>
      <c r="C1" t="s">
        <v>22</v>
      </c>
      <c r="D1" t="s">
        <v>54</v>
      </c>
    </row>
    <row r="2" spans="1:4">
      <c r="A2" t="s">
        <v>7</v>
      </c>
      <c r="B2">
        <v>993.99</v>
      </c>
      <c r="C2">
        <v>0.71899999999999997</v>
      </c>
      <c r="D2" t="s">
        <v>202</v>
      </c>
    </row>
    <row r="3" spans="1:4">
      <c r="A3" t="s">
        <v>23</v>
      </c>
      <c r="B3">
        <v>476.14</v>
      </c>
      <c r="C3">
        <v>8.745E-2</v>
      </c>
      <c r="D3" t="s">
        <v>202</v>
      </c>
    </row>
    <row r="4" spans="1:4">
      <c r="A4" t="s">
        <v>53</v>
      </c>
      <c r="B4">
        <f>700*29/(8.314*(273.15+15))</f>
        <v>8.4735889710771364</v>
      </c>
      <c r="C4">
        <f>1000*(0.000001458*(15+273.15)^1.5)/(15+273.15+110.4)</f>
        <v>1.7893802780775833E-2</v>
      </c>
      <c r="D4" t="s">
        <v>203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baseColWidth="10" defaultRowHeight="16"/>
  <cols>
    <col min="1" max="1" width="20.42578125" style="1" customWidth="1"/>
    <col min="2" max="2" width="12.28515625" style="2" customWidth="1"/>
  </cols>
  <sheetData>
    <row r="1" spans="1:2">
      <c r="A1" s="1" t="s">
        <v>5</v>
      </c>
      <c r="B1" s="2" t="s">
        <v>25</v>
      </c>
    </row>
    <row r="2" spans="1:2">
      <c r="A2" s="3" t="s">
        <v>26</v>
      </c>
      <c r="B2" s="4">
        <v>1.5E-3</v>
      </c>
    </row>
    <row r="3" spans="1:2">
      <c r="A3" s="3" t="s">
        <v>27</v>
      </c>
      <c r="B3" s="4">
        <v>1.5E-3</v>
      </c>
    </row>
    <row r="4" spans="1:2">
      <c r="A4" s="3" t="s">
        <v>28</v>
      </c>
      <c r="B4" s="4">
        <v>5.0000000000000001E-3</v>
      </c>
    </row>
    <row r="5" spans="1:2">
      <c r="A5" s="3" t="s">
        <v>29</v>
      </c>
      <c r="B5" s="4">
        <v>1.4999999999999999E-2</v>
      </c>
    </row>
    <row r="6" spans="1:2">
      <c r="A6" s="3" t="s">
        <v>30</v>
      </c>
      <c r="B6" s="4">
        <v>6.8000000000000005E-2</v>
      </c>
    </row>
    <row r="7" spans="1:2">
      <c r="A7" s="3" t="s">
        <v>31</v>
      </c>
      <c r="B7" s="4">
        <v>0.15</v>
      </c>
    </row>
    <row r="8" spans="1:2">
      <c r="A8" s="3" t="s">
        <v>32</v>
      </c>
      <c r="B8" s="4">
        <v>2.0750000000000002</v>
      </c>
    </row>
    <row r="9" spans="1:2">
      <c r="A9" s="3" t="s">
        <v>33</v>
      </c>
      <c r="B9" s="4">
        <v>4.95</v>
      </c>
    </row>
    <row r="10" spans="1:2">
      <c r="A10" s="3" t="s">
        <v>34</v>
      </c>
      <c r="B10" s="4">
        <v>0.53</v>
      </c>
    </row>
    <row r="11" spans="1:2">
      <c r="A11" s="3" t="s">
        <v>35</v>
      </c>
      <c r="B11" s="4">
        <v>1.2</v>
      </c>
    </row>
    <row r="12" spans="1:2">
      <c r="A12" s="3" t="s">
        <v>36</v>
      </c>
      <c r="B12" s="4">
        <v>2</v>
      </c>
    </row>
    <row r="13" spans="1:2">
      <c r="A13" s="3" t="s">
        <v>37</v>
      </c>
      <c r="B13" s="4">
        <v>1.4999999999999999E-2</v>
      </c>
    </row>
    <row r="14" spans="1:2">
      <c r="A14" s="3" t="s">
        <v>38</v>
      </c>
      <c r="B14" s="4">
        <v>0.3</v>
      </c>
    </row>
    <row r="15" spans="1:2">
      <c r="A15" s="5" t="s">
        <v>39</v>
      </c>
      <c r="B15" s="6">
        <v>1.7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A8E-DE12-3A4C-B03D-F334AC5EAE1D}">
  <dimension ref="A1:A15"/>
  <sheetViews>
    <sheetView workbookViewId="0">
      <selection activeCell="A3" sqref="A3"/>
    </sheetView>
  </sheetViews>
  <sheetFormatPr baseColWidth="10" defaultRowHeight="16"/>
  <sheetData>
    <row r="1" spans="1:1">
      <c r="A1" t="s">
        <v>4</v>
      </c>
    </row>
    <row r="2" spans="1:1">
      <c r="A2" t="s">
        <v>60</v>
      </c>
    </row>
    <row r="3" spans="1:1">
      <c r="A3" t="s">
        <v>8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48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1495-5904-8646-96D3-59DE7C8266E2}">
  <dimension ref="A1:A32"/>
  <sheetViews>
    <sheetView workbookViewId="0">
      <selection sqref="A1:A32"/>
    </sheetView>
  </sheetViews>
  <sheetFormatPr baseColWidth="10" defaultRowHeight="16"/>
  <sheetData>
    <row r="1" spans="1:1">
      <c r="A1" s="7" t="s">
        <v>10</v>
      </c>
    </row>
    <row r="2" spans="1:1">
      <c r="A2" s="8">
        <v>0.125</v>
      </c>
    </row>
    <row r="3" spans="1:1">
      <c r="A3" s="8">
        <v>0.25</v>
      </c>
    </row>
    <row r="4" spans="1:1">
      <c r="A4" s="8">
        <v>0.375</v>
      </c>
    </row>
    <row r="5" spans="1:1">
      <c r="A5" s="9">
        <v>0.5</v>
      </c>
    </row>
    <row r="6" spans="1:1">
      <c r="A6" s="9">
        <v>0.75</v>
      </c>
    </row>
    <row r="7" spans="1:1">
      <c r="A7" s="9">
        <v>1</v>
      </c>
    </row>
    <row r="8" spans="1:1">
      <c r="A8" s="9">
        <v>1.25</v>
      </c>
    </row>
    <row r="9" spans="1:1">
      <c r="A9" s="9">
        <v>1.5</v>
      </c>
    </row>
    <row r="10" spans="1:1">
      <c r="A10" s="9">
        <v>2</v>
      </c>
    </row>
    <row r="11" spans="1:1">
      <c r="A11" s="9">
        <v>2.5</v>
      </c>
    </row>
    <row r="12" spans="1:1">
      <c r="A12" s="9">
        <v>3</v>
      </c>
    </row>
    <row r="13" spans="1:1">
      <c r="A13" s="9">
        <v>3.5</v>
      </c>
    </row>
    <row r="14" spans="1:1">
      <c r="A14" s="9">
        <v>4</v>
      </c>
    </row>
    <row r="15" spans="1:1">
      <c r="A15" s="9">
        <v>5</v>
      </c>
    </row>
    <row r="16" spans="1:1">
      <c r="A16" s="9">
        <v>6</v>
      </c>
    </row>
    <row r="17" spans="1:1">
      <c r="A17" s="9">
        <v>8</v>
      </c>
    </row>
    <row r="18" spans="1:1">
      <c r="A18" s="9">
        <v>10</v>
      </c>
    </row>
    <row r="19" spans="1:1">
      <c r="A19" s="9">
        <v>12</v>
      </c>
    </row>
    <row r="20" spans="1:1">
      <c r="A20" s="8">
        <v>14</v>
      </c>
    </row>
    <row r="21" spans="1:1">
      <c r="A21" s="8">
        <v>16</v>
      </c>
    </row>
    <row r="22" spans="1:1">
      <c r="A22" s="8">
        <v>18</v>
      </c>
    </row>
    <row r="23" spans="1:1">
      <c r="A23" s="8">
        <v>20</v>
      </c>
    </row>
    <row r="24" spans="1:1">
      <c r="A24" s="8">
        <v>22</v>
      </c>
    </row>
    <row r="25" spans="1:1">
      <c r="A25" s="8">
        <v>24</v>
      </c>
    </row>
    <row r="26" spans="1:1">
      <c r="A26" s="8">
        <v>26</v>
      </c>
    </row>
    <row r="27" spans="1:1">
      <c r="A27" s="8">
        <v>28</v>
      </c>
    </row>
    <row r="28" spans="1:1">
      <c r="A28" s="8">
        <v>30</v>
      </c>
    </row>
    <row r="29" spans="1:1">
      <c r="A29" s="10">
        <v>32</v>
      </c>
    </row>
    <row r="30" spans="1:1">
      <c r="A30" s="11">
        <v>36</v>
      </c>
    </row>
    <row r="31" spans="1:1">
      <c r="A31" s="12">
        <v>42</v>
      </c>
    </row>
    <row r="32" spans="1:1">
      <c r="A32" s="8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E379-D809-4441-A9A7-7E8E8EDDC8BA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FB15-15E6-C944-B916-F1C09770D72A}">
  <dimension ref="A1:B15"/>
  <sheetViews>
    <sheetView workbookViewId="0">
      <selection activeCell="B14" sqref="B14"/>
    </sheetView>
  </sheetViews>
  <sheetFormatPr baseColWidth="10" defaultRowHeight="16"/>
  <sheetData>
    <row r="1" spans="1:2">
      <c r="A1" t="s">
        <v>64</v>
      </c>
      <c r="B1" t="s">
        <v>1</v>
      </c>
    </row>
    <row r="2" spans="1:2">
      <c r="A2" s="13">
        <v>1</v>
      </c>
      <c r="B2" s="13" t="s">
        <v>65</v>
      </c>
    </row>
    <row r="3" spans="1:2">
      <c r="A3" s="13">
        <v>2</v>
      </c>
      <c r="B3" s="13" t="s">
        <v>66</v>
      </c>
    </row>
    <row r="4" spans="1:2">
      <c r="A4" s="13">
        <v>3</v>
      </c>
      <c r="B4" s="13" t="s">
        <v>67</v>
      </c>
    </row>
    <row r="5" spans="1:2">
      <c r="A5" s="13">
        <v>4</v>
      </c>
      <c r="B5" s="13" t="s">
        <v>68</v>
      </c>
    </row>
    <row r="6" spans="1:2">
      <c r="A6" s="13">
        <v>5</v>
      </c>
      <c r="B6" s="13" t="s">
        <v>191</v>
      </c>
    </row>
    <row r="7" spans="1:2">
      <c r="A7" s="13">
        <v>6</v>
      </c>
      <c r="B7" s="13" t="s">
        <v>192</v>
      </c>
    </row>
    <row r="8" spans="1:2">
      <c r="A8" s="13">
        <v>7</v>
      </c>
      <c r="B8" s="13" t="s">
        <v>193</v>
      </c>
    </row>
    <row r="9" spans="1:2">
      <c r="A9" s="13">
        <v>8</v>
      </c>
      <c r="B9" s="13" t="s">
        <v>194</v>
      </c>
    </row>
    <row r="10" spans="1:2">
      <c r="A10" s="13">
        <v>9</v>
      </c>
      <c r="B10" s="13" t="s">
        <v>211</v>
      </c>
    </row>
    <row r="11" spans="1:2">
      <c r="A11" s="13">
        <v>10</v>
      </c>
      <c r="B11" s="13" t="s">
        <v>212</v>
      </c>
    </row>
    <row r="12" spans="1:2">
      <c r="A12" s="13">
        <v>11</v>
      </c>
      <c r="B12" s="13" t="s">
        <v>213</v>
      </c>
    </row>
    <row r="13" spans="1:2">
      <c r="A13" s="13">
        <v>12</v>
      </c>
      <c r="B13" s="13" t="s">
        <v>214</v>
      </c>
    </row>
    <row r="14" spans="1:2">
      <c r="A14" s="13"/>
      <c r="B14" s="13"/>
    </row>
    <row r="15" spans="1:2">
      <c r="A15" s="13"/>
      <c r="B1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D95B-94B2-2E4A-B6F7-656440FF6448}">
  <dimension ref="A1:G13"/>
  <sheetViews>
    <sheetView workbookViewId="0">
      <selection activeCell="E5" sqref="E5"/>
    </sheetView>
  </sheetViews>
  <sheetFormatPr baseColWidth="10" defaultRowHeight="16"/>
  <cols>
    <col min="1" max="7" width="10.7109375" style="2"/>
  </cols>
  <sheetData>
    <row r="1" spans="1:7">
      <c r="A1" s="2" t="s">
        <v>9</v>
      </c>
      <c r="B1" s="2" t="s">
        <v>62</v>
      </c>
      <c r="C1" s="2" t="s">
        <v>63</v>
      </c>
      <c r="D1" s="2" t="s">
        <v>79</v>
      </c>
      <c r="E1" s="2" t="s">
        <v>69</v>
      </c>
      <c r="F1" s="2" t="s">
        <v>70</v>
      </c>
      <c r="G1" s="2" t="s">
        <v>71</v>
      </c>
    </row>
    <row r="2" spans="1:7">
      <c r="A2" s="34" t="s">
        <v>12</v>
      </c>
      <c r="B2" s="34">
        <v>1</v>
      </c>
      <c r="C2" s="34">
        <v>3</v>
      </c>
      <c r="D2" s="34" t="s">
        <v>61</v>
      </c>
      <c r="E2" s="2" t="str">
        <f t="shared" ref="E2:E9" si="0">VLOOKUP(A2,tSegment,2,FALSE)</f>
        <v>Feed 1</v>
      </c>
      <c r="F2" s="2" t="str">
        <f t="shared" ref="F2:G4" si="1">VLOOKUP(B2,tNode,2,FALSE)</f>
        <v>Inlet A</v>
      </c>
      <c r="G2" s="2" t="str">
        <f t="shared" si="1"/>
        <v>Mix point</v>
      </c>
    </row>
    <row r="3" spans="1:7">
      <c r="A3" s="34" t="s">
        <v>20</v>
      </c>
      <c r="B3" s="34">
        <v>2</v>
      </c>
      <c r="C3" s="34">
        <v>3</v>
      </c>
      <c r="D3" s="34" t="s">
        <v>61</v>
      </c>
      <c r="E3" s="2" t="str">
        <f t="shared" si="0"/>
        <v>Feed 2</v>
      </c>
      <c r="F3" s="2" t="str">
        <f t="shared" si="1"/>
        <v>Inlet B</v>
      </c>
      <c r="G3" s="2" t="str">
        <f t="shared" si="1"/>
        <v>Mix point</v>
      </c>
    </row>
    <row r="4" spans="1:7">
      <c r="A4" s="34" t="s">
        <v>58</v>
      </c>
      <c r="B4" s="34">
        <v>3</v>
      </c>
      <c r="C4" s="34">
        <v>4</v>
      </c>
      <c r="D4" s="34" t="s">
        <v>61</v>
      </c>
      <c r="E4" s="2" t="str">
        <f t="shared" si="0"/>
        <v>Combined</v>
      </c>
      <c r="F4" s="2" t="str">
        <f t="shared" si="1"/>
        <v>Mix point</v>
      </c>
      <c r="G4" s="2" t="str">
        <f t="shared" si="1"/>
        <v>Outlet C</v>
      </c>
    </row>
    <row r="5" spans="1:7">
      <c r="A5" s="34" t="s">
        <v>59</v>
      </c>
      <c r="B5" s="34">
        <v>5</v>
      </c>
      <c r="C5" s="34">
        <v>6</v>
      </c>
      <c r="D5" s="34" t="s">
        <v>61</v>
      </c>
      <c r="E5" s="2" t="str">
        <f t="shared" si="0"/>
        <v>separate spec flow</v>
      </c>
      <c r="F5" s="2" t="str">
        <f t="shared" ref="F5:F6" si="2">VLOOKUP(B5,tNode,2,FALSE)</f>
        <v>Inlet D</v>
      </c>
      <c r="G5" s="2" t="str">
        <f t="shared" ref="G5:G6" si="3">VLOOKUP(C5,tNode,2,FALSE)</f>
        <v>Outlet D</v>
      </c>
    </row>
    <row r="6" spans="1:7">
      <c r="A6" s="34" t="s">
        <v>195</v>
      </c>
      <c r="B6" s="34">
        <v>7</v>
      </c>
      <c r="C6" s="34">
        <v>8</v>
      </c>
      <c r="D6" s="34" t="s">
        <v>61</v>
      </c>
      <c r="E6" s="2" t="str">
        <f t="shared" si="0"/>
        <v>separate spec DP</v>
      </c>
      <c r="F6" s="2" t="str">
        <f t="shared" si="2"/>
        <v>Inlet E</v>
      </c>
      <c r="G6" s="2" t="str">
        <f t="shared" si="3"/>
        <v>Outlet E</v>
      </c>
    </row>
    <row r="7" spans="1:7">
      <c r="A7" s="34" t="s">
        <v>209</v>
      </c>
      <c r="B7" s="34">
        <v>9</v>
      </c>
      <c r="C7" s="34">
        <v>10</v>
      </c>
      <c r="D7" s="34" t="s">
        <v>61</v>
      </c>
      <c r="E7" s="2" t="str">
        <f t="shared" si="0"/>
        <v>CV supply line</v>
      </c>
      <c r="F7" s="2" t="str">
        <f t="shared" ref="F7:F9" si="4">VLOOKUP(B7,tNode,2,FALSE)</f>
        <v>Inlet F</v>
      </c>
      <c r="G7" s="2" t="str">
        <f t="shared" ref="G7:G9" si="5">VLOOKUP(C7,tNode,2,FALSE)</f>
        <v>Outlet F</v>
      </c>
    </row>
    <row r="8" spans="1:7">
      <c r="A8" s="34" t="s">
        <v>218</v>
      </c>
      <c r="B8" s="34">
        <v>10</v>
      </c>
      <c r="C8" s="34">
        <v>11</v>
      </c>
      <c r="D8" s="34" t="s">
        <v>219</v>
      </c>
      <c r="E8" s="2" t="e">
        <f t="shared" si="0"/>
        <v>#N/A</v>
      </c>
      <c r="F8" s="2" t="str">
        <f t="shared" ref="F8" si="6">VLOOKUP(B8,tNode,2,FALSE)</f>
        <v>Outlet F</v>
      </c>
      <c r="G8" s="2" t="str">
        <f t="shared" ref="G8" si="7">VLOOKUP(C8,tNode,2,FALSE)</f>
        <v>Inlet G</v>
      </c>
    </row>
    <row r="9" spans="1:7">
      <c r="A9" s="34" t="s">
        <v>210</v>
      </c>
      <c r="B9" s="34">
        <v>11</v>
      </c>
      <c r="C9" s="34">
        <v>12</v>
      </c>
      <c r="D9" s="34" t="s">
        <v>61</v>
      </c>
      <c r="E9" s="2" t="str">
        <f t="shared" si="0"/>
        <v>CV outlet line</v>
      </c>
      <c r="F9" s="2" t="str">
        <f t="shared" si="4"/>
        <v>Inlet G</v>
      </c>
      <c r="G9" s="2" t="str">
        <f t="shared" si="5"/>
        <v>Outlet G</v>
      </c>
    </row>
    <row r="10" spans="1:7">
      <c r="A10" s="34"/>
      <c r="B10" s="34"/>
      <c r="C10" s="34"/>
      <c r="D10" s="34"/>
    </row>
    <row r="11" spans="1:7">
      <c r="A11" s="34"/>
      <c r="B11" s="34"/>
      <c r="C11" s="34"/>
      <c r="D11" s="34"/>
    </row>
    <row r="12" spans="1:7">
      <c r="A12" s="34"/>
      <c r="B12" s="34"/>
      <c r="C12" s="34"/>
      <c r="D12" s="34"/>
    </row>
    <row r="13" spans="1:7">
      <c r="A13" s="34"/>
      <c r="B13" s="34"/>
      <c r="C13" s="34"/>
      <c r="D13" s="34"/>
    </row>
  </sheetData>
  <dataValidations count="2">
    <dataValidation type="list" allowBlank="1" showInputMessage="1" showErrorMessage="1" sqref="B2:C13 D10:D13" xr:uid="{0F6DE4AE-E23D-A142-A210-2C4A06E24EC7}">
      <formula1>lNode</formula1>
    </dataValidation>
    <dataValidation type="list" allowBlank="1" showInputMessage="1" showErrorMessage="1" sqref="D2:D9" xr:uid="{13BCEB41-86D3-6F4A-AC00-8AC69895205B}">
      <formula1>"Line,DoF"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6F5C-A767-0040-9729-CD4D27F7FF34}">
  <dimension ref="A1:E14"/>
  <sheetViews>
    <sheetView workbookViewId="0">
      <selection activeCell="B9" sqref="B9"/>
    </sheetView>
  </sheetViews>
  <sheetFormatPr baseColWidth="10" defaultRowHeight="16"/>
  <cols>
    <col min="1" max="5" width="10.7109375" style="2"/>
  </cols>
  <sheetData>
    <row r="1" spans="1:5">
      <c r="A1" s="2" t="s">
        <v>72</v>
      </c>
      <c r="B1" s="2" t="s">
        <v>80</v>
      </c>
      <c r="C1" s="2" t="s">
        <v>76</v>
      </c>
      <c r="D1" s="2" t="s">
        <v>78</v>
      </c>
      <c r="E1" s="2" t="s">
        <v>77</v>
      </c>
    </row>
    <row r="2" spans="1:5">
      <c r="A2" s="33" t="s">
        <v>73</v>
      </c>
      <c r="B2" s="33" t="s">
        <v>9</v>
      </c>
      <c r="C2" s="33" t="s">
        <v>12</v>
      </c>
      <c r="D2" s="33" t="s">
        <v>170</v>
      </c>
      <c r="E2" s="33">
        <v>15000</v>
      </c>
    </row>
    <row r="3" spans="1:5">
      <c r="A3" s="33" t="s">
        <v>74</v>
      </c>
      <c r="B3" s="33" t="s">
        <v>9</v>
      </c>
      <c r="C3" s="33" t="s">
        <v>20</v>
      </c>
      <c r="D3" s="33" t="s">
        <v>170</v>
      </c>
      <c r="E3" s="33">
        <v>10000</v>
      </c>
    </row>
    <row r="4" spans="1:5">
      <c r="A4" s="33" t="s">
        <v>75</v>
      </c>
      <c r="B4" s="33" t="s">
        <v>64</v>
      </c>
      <c r="C4" s="33">
        <v>4</v>
      </c>
      <c r="D4" s="33" t="s">
        <v>81</v>
      </c>
      <c r="E4" s="33">
        <v>100</v>
      </c>
    </row>
    <row r="5" spans="1:5">
      <c r="A5" s="33" t="s">
        <v>197</v>
      </c>
      <c r="B5" s="33" t="s">
        <v>9</v>
      </c>
      <c r="C5" s="33" t="s">
        <v>59</v>
      </c>
      <c r="D5" s="33" t="s">
        <v>170</v>
      </c>
      <c r="E5" s="33">
        <v>50000</v>
      </c>
    </row>
    <row r="6" spans="1:5">
      <c r="A6" s="33" t="s">
        <v>198</v>
      </c>
      <c r="B6" s="33" t="s">
        <v>64</v>
      </c>
      <c r="C6" s="33">
        <v>6</v>
      </c>
      <c r="D6" s="33" t="s">
        <v>81</v>
      </c>
      <c r="E6" s="33">
        <v>100</v>
      </c>
    </row>
    <row r="7" spans="1:5">
      <c r="A7" s="33" t="s">
        <v>199</v>
      </c>
      <c r="B7" s="33" t="s">
        <v>64</v>
      </c>
      <c r="C7" s="33">
        <v>7</v>
      </c>
      <c r="D7" s="33" t="s">
        <v>81</v>
      </c>
      <c r="E7" s="33">
        <v>2000</v>
      </c>
    </row>
    <row r="8" spans="1:5">
      <c r="A8" s="33" t="s">
        <v>200</v>
      </c>
      <c r="B8" s="33" t="s">
        <v>64</v>
      </c>
      <c r="C8" s="33">
        <v>8</v>
      </c>
      <c r="D8" s="33" t="s">
        <v>81</v>
      </c>
      <c r="E8" s="33">
        <v>100</v>
      </c>
    </row>
    <row r="9" spans="1:5">
      <c r="A9" s="33" t="s">
        <v>215</v>
      </c>
      <c r="B9" s="33" t="s">
        <v>64</v>
      </c>
      <c r="C9" s="33">
        <v>9</v>
      </c>
      <c r="D9" s="33" t="s">
        <v>81</v>
      </c>
      <c r="E9" s="33">
        <v>1000</v>
      </c>
    </row>
    <row r="10" spans="1:5">
      <c r="A10" s="33" t="s">
        <v>216</v>
      </c>
      <c r="B10" s="33" t="s">
        <v>9</v>
      </c>
      <c r="C10" s="33" t="s">
        <v>209</v>
      </c>
      <c r="D10" s="33" t="s">
        <v>170</v>
      </c>
      <c r="E10" s="33">
        <v>10000</v>
      </c>
    </row>
    <row r="11" spans="1:5">
      <c r="A11" s="33" t="s">
        <v>217</v>
      </c>
      <c r="B11" s="33" t="s">
        <v>64</v>
      </c>
      <c r="C11" s="33">
        <v>12</v>
      </c>
      <c r="D11" s="33" t="s">
        <v>81</v>
      </c>
      <c r="E11" s="33">
        <v>100</v>
      </c>
    </row>
    <row r="12" spans="1:5">
      <c r="A12" s="33"/>
      <c r="B12" s="33"/>
      <c r="C12" s="33"/>
      <c r="D12" s="33"/>
      <c r="E12" s="33"/>
    </row>
    <row r="13" spans="1:5">
      <c r="A13" s="33"/>
      <c r="B13" s="33"/>
      <c r="C13" s="33"/>
      <c r="D13" s="33"/>
      <c r="E13" s="33"/>
    </row>
    <row r="14" spans="1:5">
      <c r="A14" s="33"/>
      <c r="B14" s="33"/>
      <c r="C14" s="33"/>
      <c r="D14" s="33"/>
      <c r="E14" s="33"/>
    </row>
  </sheetData>
  <dataValidations count="2">
    <dataValidation type="list" allowBlank="1" showInputMessage="1" showErrorMessage="1" sqref="B2:B14" xr:uid="{495A3F55-048B-B048-9E3C-EF7589E14908}">
      <formula1>"Segment,Node"</formula1>
    </dataValidation>
    <dataValidation type="list" allowBlank="1" showInputMessage="1" showErrorMessage="1" sqref="D2:D14" xr:uid="{E3A9725B-DFB2-B640-9724-87F07436FD05}">
      <formula1>"flowRate,pressure"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B9" sqref="B9"/>
    </sheetView>
  </sheetViews>
  <sheetFormatPr baseColWidth="10" defaultRowHeight="16"/>
  <cols>
    <col min="1" max="1" width="12.28515625" style="2" customWidth="1"/>
    <col min="2" max="2" width="18.42578125" style="2" customWidth="1"/>
    <col min="3" max="10" width="12.28515625" style="2" customWidth="1"/>
  </cols>
  <sheetData>
    <row r="1" spans="1:10">
      <c r="A1" s="2" t="s">
        <v>9</v>
      </c>
      <c r="B1" s="35" t="s">
        <v>1</v>
      </c>
      <c r="C1" s="35" t="s">
        <v>0</v>
      </c>
      <c r="D1" s="36" t="s">
        <v>2</v>
      </c>
      <c r="E1" s="2" t="s">
        <v>10</v>
      </c>
      <c r="F1" s="2" t="s">
        <v>4</v>
      </c>
      <c r="G1" s="2" t="s">
        <v>5</v>
      </c>
      <c r="H1" s="2" t="s">
        <v>3</v>
      </c>
      <c r="I1" s="2" t="s">
        <v>11</v>
      </c>
      <c r="J1" s="35" t="s">
        <v>6</v>
      </c>
    </row>
    <row r="2" spans="1:10">
      <c r="A2" s="37" t="s">
        <v>12</v>
      </c>
      <c r="B2" s="37" t="s">
        <v>204</v>
      </c>
      <c r="C2" s="37" t="s">
        <v>13</v>
      </c>
      <c r="D2" s="37" t="s">
        <v>55</v>
      </c>
      <c r="E2" s="37">
        <v>6</v>
      </c>
      <c r="F2" s="38" t="s">
        <v>8</v>
      </c>
      <c r="G2" s="39" t="s">
        <v>30</v>
      </c>
      <c r="H2" s="39" t="s">
        <v>7</v>
      </c>
      <c r="I2" s="37">
        <v>100</v>
      </c>
      <c r="J2" s="37">
        <v>0</v>
      </c>
    </row>
    <row r="3" spans="1:10">
      <c r="A3" s="37" t="s">
        <v>20</v>
      </c>
      <c r="B3" s="37" t="s">
        <v>205</v>
      </c>
      <c r="C3" s="37" t="s">
        <v>52</v>
      </c>
      <c r="D3" s="37" t="s">
        <v>55</v>
      </c>
      <c r="E3" s="37">
        <v>6</v>
      </c>
      <c r="F3" s="38" t="s">
        <v>8</v>
      </c>
      <c r="G3" s="39" t="s">
        <v>30</v>
      </c>
      <c r="H3" s="39" t="s">
        <v>7</v>
      </c>
      <c r="I3" s="37">
        <v>100</v>
      </c>
      <c r="J3" s="37">
        <v>0</v>
      </c>
    </row>
    <row r="4" spans="1:10">
      <c r="A4" s="37" t="s">
        <v>58</v>
      </c>
      <c r="B4" s="37" t="s">
        <v>206</v>
      </c>
      <c r="C4" s="37" t="s">
        <v>56</v>
      </c>
      <c r="D4" s="37" t="s">
        <v>55</v>
      </c>
      <c r="E4" s="37">
        <v>8</v>
      </c>
      <c r="F4" s="38" t="s">
        <v>8</v>
      </c>
      <c r="G4" s="39" t="s">
        <v>30</v>
      </c>
      <c r="H4" s="39" t="s">
        <v>7</v>
      </c>
      <c r="I4" s="37">
        <v>100</v>
      </c>
      <c r="J4" s="37">
        <v>0</v>
      </c>
    </row>
    <row r="5" spans="1:10">
      <c r="A5" s="37" t="s">
        <v>59</v>
      </c>
      <c r="B5" s="37" t="s">
        <v>207</v>
      </c>
      <c r="C5" s="37" t="s">
        <v>57</v>
      </c>
      <c r="D5" s="37" t="s">
        <v>55</v>
      </c>
      <c r="E5" s="37">
        <v>6</v>
      </c>
      <c r="F5" s="38" t="s">
        <v>8</v>
      </c>
      <c r="G5" s="39" t="s">
        <v>30</v>
      </c>
      <c r="H5" s="39" t="s">
        <v>7</v>
      </c>
      <c r="I5" s="37">
        <v>100</v>
      </c>
      <c r="J5" s="37">
        <v>0</v>
      </c>
    </row>
    <row r="6" spans="1:10">
      <c r="A6" s="37" t="s">
        <v>195</v>
      </c>
      <c r="B6" s="37" t="s">
        <v>230</v>
      </c>
      <c r="C6" s="37" t="s">
        <v>196</v>
      </c>
      <c r="D6" s="37" t="s">
        <v>55</v>
      </c>
      <c r="E6" s="37">
        <v>4</v>
      </c>
      <c r="F6" s="38" t="s">
        <v>8</v>
      </c>
      <c r="G6" s="39" t="s">
        <v>30</v>
      </c>
      <c r="H6" s="39" t="s">
        <v>7</v>
      </c>
      <c r="I6" s="37">
        <v>100</v>
      </c>
      <c r="J6" s="37">
        <v>0</v>
      </c>
    </row>
    <row r="7" spans="1:10">
      <c r="A7" s="37" t="s">
        <v>209</v>
      </c>
      <c r="B7" s="37" t="s">
        <v>231</v>
      </c>
      <c r="C7" s="37" t="s">
        <v>221</v>
      </c>
      <c r="D7" s="37" t="s">
        <v>55</v>
      </c>
      <c r="E7" s="37">
        <v>3</v>
      </c>
      <c r="F7" s="38" t="s">
        <v>8</v>
      </c>
      <c r="G7" s="39" t="s">
        <v>30</v>
      </c>
      <c r="H7" s="39" t="s">
        <v>7</v>
      </c>
      <c r="I7" s="37">
        <v>100</v>
      </c>
      <c r="J7" s="37">
        <v>0</v>
      </c>
    </row>
    <row r="8" spans="1:10">
      <c r="A8" s="37" t="s">
        <v>210</v>
      </c>
      <c r="B8" s="37" t="s">
        <v>232</v>
      </c>
      <c r="C8" s="37" t="s">
        <v>222</v>
      </c>
      <c r="D8" s="37" t="s">
        <v>55</v>
      </c>
      <c r="E8" s="37">
        <v>3</v>
      </c>
      <c r="F8" s="38" t="s">
        <v>8</v>
      </c>
      <c r="G8" s="39" t="s">
        <v>30</v>
      </c>
      <c r="H8" s="39" t="s">
        <v>7</v>
      </c>
      <c r="I8" s="37">
        <v>100</v>
      </c>
      <c r="J8" s="37">
        <v>0</v>
      </c>
    </row>
    <row r="9" spans="1:10">
      <c r="A9" s="37"/>
      <c r="B9" s="37"/>
      <c r="C9" s="37"/>
      <c r="D9" s="37"/>
      <c r="E9" s="37"/>
      <c r="F9" s="37"/>
      <c r="G9" s="37"/>
      <c r="H9" s="37"/>
      <c r="I9" s="37"/>
      <c r="J9" s="37"/>
    </row>
    <row r="10" spans="1:10">
      <c r="A10" s="37"/>
      <c r="B10" s="37"/>
      <c r="C10" s="37"/>
      <c r="D10" s="37"/>
      <c r="E10" s="37"/>
      <c r="F10" s="37"/>
      <c r="G10" s="37"/>
      <c r="H10" s="37"/>
      <c r="I10" s="37"/>
      <c r="J10" s="37"/>
    </row>
  </sheetData>
  <dataValidations count="5">
    <dataValidation type="list" allowBlank="1" sqref="H2:H8" xr:uid="{1EDB645F-5DF2-6046-B6E1-72620B0B6C72}">
      <formula1>lFluidName</formula1>
    </dataValidation>
    <dataValidation type="list" allowBlank="1" sqref="G2:G8" xr:uid="{49388F6E-9EC4-8846-8E82-DA92A0105C42}">
      <formula1>lMaterialType</formula1>
    </dataValidation>
    <dataValidation type="list" allowBlank="1" sqref="E2:E4" xr:uid="{9A72A2EA-4144-8047-8C75-B495026BD533}">
      <formula1>lNPS</formula1>
    </dataValidation>
    <dataValidation type="list" allowBlank="1" showInputMessage="1" showErrorMessage="1" sqref="F2:F8" xr:uid="{B08C3680-E10A-3E4E-9D4F-73E4133D30DB}">
      <formula1>lSchedule</formula1>
    </dataValidation>
    <dataValidation type="list" allowBlank="1" showInputMessage="1" showErrorMessage="1" sqref="A2:A10" xr:uid="{92419602-761F-AB48-92B7-E2B6A2A71DF4}">
      <formula1>lSegment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D19" sqref="D19"/>
    </sheetView>
  </sheetViews>
  <sheetFormatPr baseColWidth="10" defaultRowHeight="16"/>
  <cols>
    <col min="1" max="1" width="12.28515625" style="2" customWidth="1"/>
    <col min="2" max="2" width="13.5703125" style="2" customWidth="1"/>
    <col min="3" max="5" width="12.28515625" style="2" customWidth="1"/>
  </cols>
  <sheetData>
    <row r="1" spans="1:5">
      <c r="A1" s="2" t="s">
        <v>9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 s="37" t="s">
        <v>12</v>
      </c>
      <c r="B2" s="37" t="s">
        <v>18</v>
      </c>
      <c r="C2" s="37">
        <v>100</v>
      </c>
      <c r="D2" s="37" t="s">
        <v>19</v>
      </c>
      <c r="E2" s="37"/>
    </row>
    <row r="3" spans="1:5">
      <c r="A3" s="37" t="s">
        <v>12</v>
      </c>
      <c r="B3" s="37" t="s">
        <v>98</v>
      </c>
      <c r="C3" s="37">
        <v>2</v>
      </c>
      <c r="D3" s="37" t="s">
        <v>229</v>
      </c>
      <c r="E3" s="37">
        <v>2</v>
      </c>
    </row>
    <row r="4" spans="1:5">
      <c r="A4" s="37" t="s">
        <v>20</v>
      </c>
      <c r="B4" s="37" t="s">
        <v>18</v>
      </c>
      <c r="C4" s="37">
        <v>100</v>
      </c>
      <c r="D4" s="37"/>
      <c r="E4" s="37"/>
    </row>
    <row r="5" spans="1:5">
      <c r="A5" s="37" t="s">
        <v>20</v>
      </c>
      <c r="B5" s="37" t="s">
        <v>98</v>
      </c>
      <c r="C5" s="37">
        <v>2</v>
      </c>
      <c r="D5" s="37"/>
      <c r="E5" s="37"/>
    </row>
    <row r="6" spans="1:5">
      <c r="A6" s="37" t="s">
        <v>58</v>
      </c>
      <c r="B6" s="37" t="s">
        <v>18</v>
      </c>
      <c r="C6" s="37">
        <v>100</v>
      </c>
      <c r="D6" s="37"/>
      <c r="E6" s="37"/>
    </row>
    <row r="7" spans="1:5">
      <c r="A7" s="37" t="s">
        <v>58</v>
      </c>
      <c r="B7" s="37" t="s">
        <v>152</v>
      </c>
      <c r="C7" s="37">
        <v>2</v>
      </c>
      <c r="D7" s="37"/>
      <c r="E7" s="37"/>
    </row>
    <row r="8" spans="1:5">
      <c r="A8" s="37" t="s">
        <v>59</v>
      </c>
      <c r="B8" s="37" t="s">
        <v>18</v>
      </c>
      <c r="C8" s="37">
        <v>100</v>
      </c>
      <c r="D8" s="37" t="s">
        <v>208</v>
      </c>
      <c r="E8" s="37">
        <v>1</v>
      </c>
    </row>
    <row r="9" spans="1:5">
      <c r="A9" s="37" t="s">
        <v>59</v>
      </c>
      <c r="B9" s="37" t="s">
        <v>159</v>
      </c>
      <c r="C9" s="37">
        <v>1</v>
      </c>
      <c r="D9" s="37"/>
      <c r="E9" s="37"/>
    </row>
    <row r="10" spans="1:5">
      <c r="A10" s="37" t="s">
        <v>195</v>
      </c>
      <c r="B10" s="37" t="s">
        <v>18</v>
      </c>
      <c r="C10" s="37">
        <v>200</v>
      </c>
      <c r="D10" s="37" t="s">
        <v>208</v>
      </c>
      <c r="E10" s="37">
        <v>1</v>
      </c>
    </row>
    <row r="11" spans="1:5">
      <c r="A11" s="37" t="s">
        <v>195</v>
      </c>
      <c r="B11" s="37" t="s">
        <v>98</v>
      </c>
      <c r="C11" s="37">
        <v>2</v>
      </c>
      <c r="D11" s="37"/>
      <c r="E11" s="37"/>
    </row>
    <row r="12" spans="1:5">
      <c r="A12" s="37" t="s">
        <v>209</v>
      </c>
      <c r="B12" s="37" t="s">
        <v>18</v>
      </c>
      <c r="C12" s="37">
        <v>100</v>
      </c>
      <c r="D12" s="37" t="s">
        <v>220</v>
      </c>
      <c r="E12" s="37">
        <v>1</v>
      </c>
    </row>
    <row r="13" spans="1:5">
      <c r="A13" s="37" t="s">
        <v>209</v>
      </c>
      <c r="B13" s="37" t="s">
        <v>98</v>
      </c>
      <c r="C13" s="37">
        <v>2</v>
      </c>
      <c r="D13" s="37"/>
      <c r="E13" s="37"/>
    </row>
    <row r="14" spans="1:5">
      <c r="A14" s="37" t="s">
        <v>210</v>
      </c>
      <c r="B14" s="37" t="s">
        <v>18</v>
      </c>
      <c r="C14" s="37">
        <v>100</v>
      </c>
      <c r="D14" s="37" t="s">
        <v>233</v>
      </c>
      <c r="E14" s="37">
        <v>1</v>
      </c>
    </row>
    <row r="15" spans="1:5">
      <c r="A15" s="37"/>
      <c r="B15" s="37"/>
      <c r="C15" s="37"/>
      <c r="D15" s="37"/>
      <c r="E15" s="37"/>
    </row>
  </sheetData>
  <dataValidations count="2">
    <dataValidation type="list" allowBlank="1" sqref="A2:A3" xr:uid="{00000000-0002-0000-0200-000000000000}">
      <formula1>lSegment</formula1>
    </dataValidation>
    <dataValidation type="list" allowBlank="1" sqref="B2:B15" xr:uid="{00000000-0002-0000-0200-000001000000}">
      <formula1>lFittings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3CA7-A05D-9B4B-A573-9291D155EADB}">
  <dimension ref="A3:F27"/>
  <sheetViews>
    <sheetView workbookViewId="0">
      <selection activeCell="B12" sqref="B12"/>
    </sheetView>
  </sheetViews>
  <sheetFormatPr baseColWidth="10" defaultRowHeight="16"/>
  <sheetData>
    <row r="3" spans="1:6">
      <c r="A3" t="s">
        <v>171</v>
      </c>
      <c r="F3" t="s">
        <v>190</v>
      </c>
    </row>
    <row r="4" spans="1:6">
      <c r="B4" t="s">
        <v>201</v>
      </c>
    </row>
    <row r="5" spans="1:6">
      <c r="C5" t="s">
        <v>223</v>
      </c>
    </row>
    <row r="7" spans="1:6">
      <c r="B7" t="s">
        <v>224</v>
      </c>
    </row>
    <row r="8" spans="1:6">
      <c r="B8" t="s">
        <v>225</v>
      </c>
    </row>
    <row r="9" spans="1:6">
      <c r="B9" t="s">
        <v>226</v>
      </c>
    </row>
    <row r="10" spans="1:6">
      <c r="B10" t="s">
        <v>227</v>
      </c>
    </row>
    <row r="11" spans="1:6">
      <c r="B11" t="s">
        <v>228</v>
      </c>
    </row>
    <row r="14" spans="1:6">
      <c r="A14" t="s">
        <v>172</v>
      </c>
    </row>
    <row r="15" spans="1:6">
      <c r="A15" t="s">
        <v>173</v>
      </c>
    </row>
    <row r="16" spans="1:6">
      <c r="A16" t="s">
        <v>174</v>
      </c>
    </row>
    <row r="18" spans="1:6">
      <c r="A18" t="s">
        <v>179</v>
      </c>
    </row>
    <row r="19" spans="1:6">
      <c r="A19" t="s">
        <v>175</v>
      </c>
    </row>
    <row r="20" spans="1:6">
      <c r="A20" t="s">
        <v>176</v>
      </c>
    </row>
    <row r="21" spans="1:6">
      <c r="A21" t="s">
        <v>177</v>
      </c>
    </row>
    <row r="22" spans="1:6">
      <c r="A22" t="s">
        <v>178</v>
      </c>
    </row>
    <row r="23" spans="1:6">
      <c r="A23" t="s">
        <v>180</v>
      </c>
      <c r="B23" s="2" t="s">
        <v>12</v>
      </c>
      <c r="C23" s="2"/>
      <c r="D23" s="2" t="s">
        <v>182</v>
      </c>
      <c r="E23" s="28" t="s">
        <v>183</v>
      </c>
      <c r="F23" s="2" t="s">
        <v>187</v>
      </c>
    </row>
    <row r="24" spans="1:6">
      <c r="B24" s="2" t="s">
        <v>181</v>
      </c>
      <c r="C24" s="2" t="s">
        <v>182</v>
      </c>
      <c r="D24" s="2" t="s">
        <v>186</v>
      </c>
      <c r="E24" s="28" t="s">
        <v>183</v>
      </c>
      <c r="F24" s="2" t="s">
        <v>184</v>
      </c>
    </row>
    <row r="25" spans="1:6">
      <c r="B25" s="2">
        <v>1</v>
      </c>
      <c r="C25" s="2">
        <v>0</v>
      </c>
      <c r="D25" s="2" t="s">
        <v>181</v>
      </c>
      <c r="E25" s="2"/>
      <c r="F25" s="2" t="s">
        <v>188</v>
      </c>
    </row>
    <row r="26" spans="1:6">
      <c r="B26" s="2">
        <v>1</v>
      </c>
      <c r="C26" s="2" t="s">
        <v>12</v>
      </c>
      <c r="D26" s="2" t="s">
        <v>182</v>
      </c>
      <c r="E26" s="2"/>
      <c r="F26" s="28">
        <v>0</v>
      </c>
    </row>
    <row r="27" spans="1:6">
      <c r="B27" s="2">
        <v>0</v>
      </c>
      <c r="C27" s="2" t="s">
        <v>185</v>
      </c>
      <c r="D27" s="2"/>
      <c r="E27" s="2"/>
      <c r="F27" s="2" t="s">
        <v>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D63-BAAC-4D45-93F9-E681E4F36AF8}">
  <dimension ref="A1:I38"/>
  <sheetViews>
    <sheetView workbookViewId="0">
      <selection activeCell="C13" sqref="C13"/>
    </sheetView>
  </sheetViews>
  <sheetFormatPr baseColWidth="10" defaultRowHeight="16"/>
  <cols>
    <col min="1" max="1" width="17.140625" customWidth="1"/>
    <col min="2" max="2" width="29.42578125" customWidth="1"/>
    <col min="3" max="3" width="27.42578125" style="1" customWidth="1"/>
    <col min="4" max="4" width="16.7109375" customWidth="1"/>
    <col min="5" max="5" width="20.42578125" customWidth="1"/>
    <col min="6" max="8" width="12.28515625" customWidth="1"/>
  </cols>
  <sheetData>
    <row r="1" spans="1:9" ht="17">
      <c r="A1" s="14" t="s">
        <v>14</v>
      </c>
      <c r="B1" s="14" t="s">
        <v>1</v>
      </c>
      <c r="C1" s="29" t="s">
        <v>82</v>
      </c>
      <c r="D1" s="15" t="s">
        <v>83</v>
      </c>
      <c r="E1" s="15" t="s">
        <v>84</v>
      </c>
      <c r="F1" s="16" t="s">
        <v>85</v>
      </c>
      <c r="G1" s="16" t="s">
        <v>86</v>
      </c>
      <c r="H1" s="16" t="s">
        <v>87</v>
      </c>
      <c r="I1" s="17" t="s">
        <v>88</v>
      </c>
    </row>
    <row r="2" spans="1:9">
      <c r="A2" s="18" t="s">
        <v>18</v>
      </c>
      <c r="B2" s="14" t="s">
        <v>18</v>
      </c>
      <c r="C2" s="29"/>
      <c r="D2" s="15"/>
      <c r="E2" s="15"/>
      <c r="F2" s="16">
        <v>0</v>
      </c>
      <c r="G2" s="16">
        <v>0</v>
      </c>
      <c r="H2" s="16">
        <v>0</v>
      </c>
      <c r="I2">
        <v>1</v>
      </c>
    </row>
    <row r="3" spans="1:9">
      <c r="A3" s="18" t="s">
        <v>89</v>
      </c>
      <c r="B3" s="18" t="str">
        <f t="shared" ref="B3:B38" si="0">CONCATENATE(C3,D3,E3)</f>
        <v>Elbow - 90 DegreeThreaded-Standardr/D = 1</v>
      </c>
      <c r="C3" s="30" t="s">
        <v>90</v>
      </c>
      <c r="D3" s="19" t="s">
        <v>91</v>
      </c>
      <c r="E3" s="19" t="s">
        <v>92</v>
      </c>
      <c r="F3" s="20">
        <v>800</v>
      </c>
      <c r="G3" s="20">
        <v>0.14000000000000001</v>
      </c>
      <c r="H3" s="20">
        <v>4</v>
      </c>
      <c r="I3" s="21">
        <v>0</v>
      </c>
    </row>
    <row r="4" spans="1:9">
      <c r="A4" s="18" t="s">
        <v>93</v>
      </c>
      <c r="B4" s="18" t="str">
        <f t="shared" si="0"/>
        <v>Elbow - 90 DegreeThreaded Long Radiusr/D = 1.5</v>
      </c>
      <c r="C4" s="30" t="s">
        <v>90</v>
      </c>
      <c r="D4" s="19" t="s">
        <v>94</v>
      </c>
      <c r="E4" s="19" t="s">
        <v>95</v>
      </c>
      <c r="F4" s="20">
        <v>800</v>
      </c>
      <c r="G4" s="20">
        <v>7.0999999999999994E-2</v>
      </c>
      <c r="H4" s="20">
        <v>4.2</v>
      </c>
      <c r="I4" s="21">
        <v>0</v>
      </c>
    </row>
    <row r="5" spans="1:9">
      <c r="A5" s="18" t="s">
        <v>96</v>
      </c>
      <c r="B5" s="18" t="str">
        <f t="shared" si="0"/>
        <v>Elbow - 90 DegreeFlanged Welded Bendr/D = 1</v>
      </c>
      <c r="C5" s="30" t="s">
        <v>90</v>
      </c>
      <c r="D5" s="19" t="s">
        <v>97</v>
      </c>
      <c r="E5" s="19" t="s">
        <v>92</v>
      </c>
      <c r="F5" s="20">
        <v>800</v>
      </c>
      <c r="G5" s="20">
        <v>9.0999999999999998E-2</v>
      </c>
      <c r="H5" s="20">
        <v>4</v>
      </c>
      <c r="I5" s="21">
        <v>0</v>
      </c>
    </row>
    <row r="6" spans="1:9">
      <c r="A6" s="18" t="s">
        <v>98</v>
      </c>
      <c r="B6" s="18" t="str">
        <f t="shared" si="0"/>
        <v>Elbow - 90 DegreeFlanged Welded Bendr/D = 2</v>
      </c>
      <c r="C6" s="30" t="s">
        <v>90</v>
      </c>
      <c r="D6" s="19" t="s">
        <v>97</v>
      </c>
      <c r="E6" s="19" t="s">
        <v>99</v>
      </c>
      <c r="F6" s="20">
        <v>800</v>
      </c>
      <c r="G6" s="20">
        <v>5.6000000000000001E-2</v>
      </c>
      <c r="H6" s="20">
        <v>3.9</v>
      </c>
      <c r="I6" s="21">
        <v>0</v>
      </c>
    </row>
    <row r="7" spans="1:9">
      <c r="A7" s="18" t="s">
        <v>100</v>
      </c>
      <c r="B7" s="18" t="str">
        <f t="shared" si="0"/>
        <v>Elbow - 90 DegreeFlanged Welded Bendr/D = 4</v>
      </c>
      <c r="C7" s="30" t="s">
        <v>90</v>
      </c>
      <c r="D7" s="19" t="s">
        <v>97</v>
      </c>
      <c r="E7" s="19" t="s">
        <v>101</v>
      </c>
      <c r="F7" s="20">
        <v>800</v>
      </c>
      <c r="G7" s="20">
        <v>6.6000000000000003E-2</v>
      </c>
      <c r="H7" s="20">
        <v>3.9</v>
      </c>
      <c r="I7" s="21">
        <v>0</v>
      </c>
    </row>
    <row r="8" spans="1:9">
      <c r="A8" s="18" t="s">
        <v>102</v>
      </c>
      <c r="B8" s="18" t="str">
        <f t="shared" si="0"/>
        <v>Elbow - 90 DegreeFlanged Welded Bendr/D = 6</v>
      </c>
      <c r="C8" s="30" t="s">
        <v>90</v>
      </c>
      <c r="D8" s="19" t="s">
        <v>97</v>
      </c>
      <c r="E8" s="19" t="s">
        <v>103</v>
      </c>
      <c r="F8" s="20">
        <v>800</v>
      </c>
      <c r="G8" s="20">
        <v>7.4999999999999997E-2</v>
      </c>
      <c r="H8" s="20">
        <v>4.2</v>
      </c>
      <c r="I8" s="21">
        <v>0</v>
      </c>
    </row>
    <row r="9" spans="1:9">
      <c r="A9" s="18" t="s">
        <v>104</v>
      </c>
      <c r="B9" s="18" t="str">
        <f t="shared" si="0"/>
        <v>Elbow - 90 DegreeMitered 1 Weld 90 Degree</v>
      </c>
      <c r="C9" s="30" t="s">
        <v>90</v>
      </c>
      <c r="D9" s="40" t="s">
        <v>105</v>
      </c>
      <c r="E9" s="40"/>
      <c r="F9" s="20">
        <v>1000</v>
      </c>
      <c r="G9" s="20">
        <v>0.27</v>
      </c>
      <c r="H9" s="20">
        <v>4</v>
      </c>
      <c r="I9" s="21">
        <v>0</v>
      </c>
    </row>
    <row r="10" spans="1:9">
      <c r="A10" s="18" t="s">
        <v>106</v>
      </c>
      <c r="B10" s="18" t="str">
        <f t="shared" si="0"/>
        <v>Elbow - 90 DegreeMitered 2 Welds 45 Degree</v>
      </c>
      <c r="C10" s="30" t="s">
        <v>90</v>
      </c>
      <c r="D10" s="40" t="s">
        <v>107</v>
      </c>
      <c r="E10" s="40"/>
      <c r="F10" s="20">
        <v>800</v>
      </c>
      <c r="G10" s="20">
        <v>6.8000000000000005E-2</v>
      </c>
      <c r="H10" s="20">
        <v>4.0999999999999996</v>
      </c>
      <c r="I10" s="21">
        <v>0</v>
      </c>
    </row>
    <row r="11" spans="1:9">
      <c r="A11" s="22" t="s">
        <v>108</v>
      </c>
      <c r="B11" s="18" t="str">
        <f t="shared" si="0"/>
        <v>Elbow - 90 DegreeMitered 3 Welds 30 Degree</v>
      </c>
      <c r="C11" s="30" t="s">
        <v>90</v>
      </c>
      <c r="D11" s="40" t="s">
        <v>109</v>
      </c>
      <c r="E11" s="40"/>
      <c r="F11" s="20">
        <v>800</v>
      </c>
      <c r="G11" s="20">
        <v>3.5000000000000003E-2</v>
      </c>
      <c r="H11" s="20">
        <v>4.2</v>
      </c>
      <c r="I11" s="21">
        <v>0</v>
      </c>
    </row>
    <row r="12" spans="1:9">
      <c r="A12" s="18" t="s">
        <v>24</v>
      </c>
      <c r="B12" s="18" t="str">
        <f t="shared" si="0"/>
        <v>Elbow - 45 DegreeThreaded Standardr/D = 1</v>
      </c>
      <c r="C12" s="30" t="s">
        <v>110</v>
      </c>
      <c r="D12" s="19" t="s">
        <v>111</v>
      </c>
      <c r="E12" s="19" t="s">
        <v>92</v>
      </c>
      <c r="F12" s="20">
        <v>500</v>
      </c>
      <c r="G12" s="20">
        <v>7.0999999999999994E-2</v>
      </c>
      <c r="H12" s="20">
        <v>4.2</v>
      </c>
      <c r="I12" s="21">
        <v>0</v>
      </c>
    </row>
    <row r="13" spans="1:9">
      <c r="A13" s="18" t="s">
        <v>112</v>
      </c>
      <c r="B13" s="18" t="str">
        <f t="shared" si="0"/>
        <v>Elbow - 45 DegreeLong Radiusr/D = 1.5</v>
      </c>
      <c r="C13" s="30" t="s">
        <v>110</v>
      </c>
      <c r="D13" s="19" t="s">
        <v>113</v>
      </c>
      <c r="E13" s="19" t="s">
        <v>95</v>
      </c>
      <c r="F13" s="20">
        <v>500</v>
      </c>
      <c r="G13" s="20">
        <v>5.1999999999999998E-2</v>
      </c>
      <c r="H13" s="20">
        <v>4</v>
      </c>
      <c r="I13" s="21">
        <v>0</v>
      </c>
    </row>
    <row r="14" spans="1:9">
      <c r="A14" s="18" t="s">
        <v>114</v>
      </c>
      <c r="B14" s="18" t="str">
        <f t="shared" si="0"/>
        <v>Elbow - 45 DegreeMitered 1 Weld 45 Degree</v>
      </c>
      <c r="C14" s="30" t="s">
        <v>110</v>
      </c>
      <c r="D14" s="40" t="s">
        <v>115</v>
      </c>
      <c r="E14" s="40"/>
      <c r="F14" s="20">
        <v>500</v>
      </c>
      <c r="G14" s="20">
        <v>8.5999999999999993E-2</v>
      </c>
      <c r="H14" s="20">
        <v>4</v>
      </c>
      <c r="I14" s="21">
        <v>0</v>
      </c>
    </row>
    <row r="15" spans="1:9">
      <c r="A15" s="18" t="s">
        <v>116</v>
      </c>
      <c r="B15" s="18" t="str">
        <f t="shared" si="0"/>
        <v>Elbow - 45 DegreeMitered 2 Welds 22.5 Degree</v>
      </c>
      <c r="C15" s="30" t="s">
        <v>110</v>
      </c>
      <c r="D15" s="40" t="s">
        <v>117</v>
      </c>
      <c r="E15" s="40"/>
      <c r="F15" s="20">
        <v>500</v>
      </c>
      <c r="G15" s="20">
        <v>5.1999999999999998E-2</v>
      </c>
      <c r="H15" s="20">
        <v>4</v>
      </c>
      <c r="I15" s="21">
        <v>0</v>
      </c>
    </row>
    <row r="16" spans="1:9">
      <c r="A16" s="18" t="s">
        <v>118</v>
      </c>
      <c r="B16" s="18" t="str">
        <f t="shared" si="0"/>
        <v>Elbows - 180 DegreeThreaded Close Return Bendr/D = 1</v>
      </c>
      <c r="C16" s="30" t="s">
        <v>119</v>
      </c>
      <c r="D16" s="19" t="s">
        <v>120</v>
      </c>
      <c r="E16" s="19" t="s">
        <v>92</v>
      </c>
      <c r="F16" s="20">
        <v>1000</v>
      </c>
      <c r="G16" s="20">
        <v>0.23</v>
      </c>
      <c r="H16" s="20">
        <v>4</v>
      </c>
      <c r="I16" s="21">
        <v>0</v>
      </c>
    </row>
    <row r="17" spans="1:9">
      <c r="A17" s="18" t="s">
        <v>121</v>
      </c>
      <c r="B17" s="18" t="str">
        <f t="shared" si="0"/>
        <v>Elbows - 180 DegreeFlangedr/D = 1</v>
      </c>
      <c r="C17" s="30" t="s">
        <v>119</v>
      </c>
      <c r="D17" s="19" t="s">
        <v>122</v>
      </c>
      <c r="E17" s="19" t="s">
        <v>92</v>
      </c>
      <c r="F17" s="20">
        <v>1000</v>
      </c>
      <c r="G17" s="20">
        <v>0.12</v>
      </c>
      <c r="H17" s="20">
        <v>4</v>
      </c>
      <c r="I17" s="21">
        <v>0</v>
      </c>
    </row>
    <row r="18" spans="1:9">
      <c r="A18" s="18" t="s">
        <v>123</v>
      </c>
      <c r="B18" s="18" t="str">
        <f t="shared" si="0"/>
        <v>Elbows - 180 DegreeAllr/D = 1.5</v>
      </c>
      <c r="C18" s="30" t="s">
        <v>119</v>
      </c>
      <c r="D18" s="19" t="s">
        <v>124</v>
      </c>
      <c r="E18" s="19" t="s">
        <v>95</v>
      </c>
      <c r="F18" s="20">
        <v>1000</v>
      </c>
      <c r="G18" s="20">
        <v>0.1</v>
      </c>
      <c r="H18" s="20">
        <v>4</v>
      </c>
      <c r="I18" s="21">
        <v>0</v>
      </c>
    </row>
    <row r="19" spans="1:9">
      <c r="A19" s="18" t="s">
        <v>125</v>
      </c>
      <c r="B19" s="18" t="str">
        <f t="shared" si="0"/>
        <v>TEEThreadedr/D = 1</v>
      </c>
      <c r="C19" s="31" t="s">
        <v>126</v>
      </c>
      <c r="D19" s="19" t="s">
        <v>127</v>
      </c>
      <c r="E19" s="19" t="s">
        <v>92</v>
      </c>
      <c r="F19" s="20">
        <v>500</v>
      </c>
      <c r="G19" s="20">
        <v>0.27400000000000002</v>
      </c>
      <c r="H19" s="20">
        <v>4</v>
      </c>
      <c r="I19" s="21">
        <v>0</v>
      </c>
    </row>
    <row r="20" spans="1:9">
      <c r="A20" s="18" t="s">
        <v>128</v>
      </c>
      <c r="B20" s="18" t="str">
        <f t="shared" si="0"/>
        <v>TEEThreadedr/D = 1.5</v>
      </c>
      <c r="C20" s="31" t="s">
        <v>126</v>
      </c>
      <c r="D20" s="19" t="s">
        <v>127</v>
      </c>
      <c r="E20" s="19" t="s">
        <v>95</v>
      </c>
      <c r="F20" s="20">
        <v>800</v>
      </c>
      <c r="G20" s="20">
        <v>0.14000000000000001</v>
      </c>
      <c r="H20" s="20">
        <v>4</v>
      </c>
      <c r="I20" s="21">
        <v>0</v>
      </c>
    </row>
    <row r="21" spans="1:9">
      <c r="A21" s="18" t="s">
        <v>129</v>
      </c>
      <c r="B21" s="18" t="str">
        <f t="shared" si="0"/>
        <v>TEEFlangedr/D = 1</v>
      </c>
      <c r="C21" s="31" t="s">
        <v>126</v>
      </c>
      <c r="D21" s="19" t="s">
        <v>122</v>
      </c>
      <c r="E21" s="19" t="s">
        <v>92</v>
      </c>
      <c r="F21" s="20">
        <v>800</v>
      </c>
      <c r="G21" s="20">
        <v>0.28000000000000003</v>
      </c>
      <c r="H21" s="20">
        <v>4</v>
      </c>
      <c r="I21" s="21">
        <v>0</v>
      </c>
    </row>
    <row r="22" spans="1:9">
      <c r="A22" s="18" t="s">
        <v>130</v>
      </c>
      <c r="B22" s="18" t="str">
        <f t="shared" si="0"/>
        <v>TEEStub-in Branch</v>
      </c>
      <c r="C22" s="31" t="s">
        <v>126</v>
      </c>
      <c r="D22" s="41" t="s">
        <v>131</v>
      </c>
      <c r="E22" s="41"/>
      <c r="F22" s="20">
        <v>1000</v>
      </c>
      <c r="G22" s="20">
        <v>0.34</v>
      </c>
      <c r="H22" s="20">
        <v>4</v>
      </c>
      <c r="I22" s="21">
        <v>0</v>
      </c>
    </row>
    <row r="23" spans="1:9">
      <c r="A23" s="18" t="s">
        <v>132</v>
      </c>
      <c r="B23" s="18" t="str">
        <f t="shared" si="0"/>
        <v>TEERun Through Threadedr/D = 1</v>
      </c>
      <c r="C23" s="31" t="s">
        <v>126</v>
      </c>
      <c r="D23" s="19" t="s">
        <v>133</v>
      </c>
      <c r="E23" s="19" t="s">
        <v>92</v>
      </c>
      <c r="F23" s="20">
        <v>200</v>
      </c>
      <c r="G23" s="20">
        <v>9.0999999999999998E-2</v>
      </c>
      <c r="H23" s="20">
        <v>4</v>
      </c>
      <c r="I23" s="21">
        <v>0</v>
      </c>
    </row>
    <row r="24" spans="1:9">
      <c r="A24" s="18" t="s">
        <v>134</v>
      </c>
      <c r="B24" s="18" t="str">
        <f t="shared" si="0"/>
        <v>TEEFlangedr/D = 1</v>
      </c>
      <c r="C24" s="31" t="s">
        <v>126</v>
      </c>
      <c r="D24" s="19" t="s">
        <v>122</v>
      </c>
      <c r="E24" s="19" t="s">
        <v>92</v>
      </c>
      <c r="F24" s="20">
        <v>150</v>
      </c>
      <c r="G24" s="20">
        <v>1.7000000000000001E-2</v>
      </c>
      <c r="H24" s="20">
        <v>4</v>
      </c>
      <c r="I24" s="21">
        <v>0</v>
      </c>
    </row>
    <row r="25" spans="1:9">
      <c r="A25" s="18" t="s">
        <v>135</v>
      </c>
      <c r="B25" s="18" t="str">
        <f t="shared" si="0"/>
        <v>TEEStub-in Branch</v>
      </c>
      <c r="C25" s="31" t="s">
        <v>126</v>
      </c>
      <c r="D25" s="40" t="s">
        <v>131</v>
      </c>
      <c r="E25" s="40"/>
      <c r="F25" s="20">
        <v>100</v>
      </c>
      <c r="G25" s="20">
        <v>0</v>
      </c>
      <c r="H25" s="20">
        <v>0</v>
      </c>
      <c r="I25" s="21">
        <v>0</v>
      </c>
    </row>
    <row r="26" spans="1:9">
      <c r="A26" s="18" t="s">
        <v>136</v>
      </c>
      <c r="B26" s="18" t="str">
        <f t="shared" si="0"/>
        <v>ValveAngle - 45 DegreeFull Line Size b = 1</v>
      </c>
      <c r="C26" s="30" t="s">
        <v>137</v>
      </c>
      <c r="D26" s="19" t="s">
        <v>138</v>
      </c>
      <c r="E26" s="23" t="s">
        <v>139</v>
      </c>
      <c r="F26" s="20">
        <v>950</v>
      </c>
      <c r="G26" s="20">
        <v>0.25</v>
      </c>
      <c r="H26" s="20">
        <v>4</v>
      </c>
      <c r="I26" s="21">
        <v>0</v>
      </c>
    </row>
    <row r="27" spans="1:9">
      <c r="A27" s="18" t="s">
        <v>140</v>
      </c>
      <c r="B27" s="18" t="str">
        <f t="shared" si="0"/>
        <v>ValveAngle - 90 DegreeFull Line Size b = 1</v>
      </c>
      <c r="C27" s="30" t="s">
        <v>137</v>
      </c>
      <c r="D27" s="19" t="s">
        <v>141</v>
      </c>
      <c r="E27" s="23" t="s">
        <v>139</v>
      </c>
      <c r="F27" s="20">
        <v>1000</v>
      </c>
      <c r="G27" s="20">
        <v>0.69</v>
      </c>
      <c r="H27" s="20">
        <v>4</v>
      </c>
      <c r="I27" s="21">
        <v>0</v>
      </c>
    </row>
    <row r="28" spans="1:9">
      <c r="A28" s="18" t="s">
        <v>142</v>
      </c>
      <c r="B28" s="18" t="str">
        <f t="shared" si="0"/>
        <v>ValveGlobeStandard b = 1</v>
      </c>
      <c r="C28" s="30" t="s">
        <v>137</v>
      </c>
      <c r="D28" s="19" t="s">
        <v>143</v>
      </c>
      <c r="E28" s="23" t="s">
        <v>144</v>
      </c>
      <c r="F28" s="20">
        <v>1500</v>
      </c>
      <c r="G28" s="20">
        <v>1.7</v>
      </c>
      <c r="H28" s="20">
        <v>3.6</v>
      </c>
      <c r="I28" s="21">
        <v>0</v>
      </c>
    </row>
    <row r="29" spans="1:9">
      <c r="A29" s="18" t="s">
        <v>145</v>
      </c>
      <c r="B29" s="18" t="str">
        <f t="shared" si="0"/>
        <v>ValvePlugBranch Flow</v>
      </c>
      <c r="C29" s="30" t="s">
        <v>137</v>
      </c>
      <c r="D29" s="19" t="s">
        <v>146</v>
      </c>
      <c r="E29" s="19" t="s">
        <v>147</v>
      </c>
      <c r="F29" s="20">
        <v>500</v>
      </c>
      <c r="G29" s="20">
        <v>0.41</v>
      </c>
      <c r="H29" s="20">
        <v>4</v>
      </c>
      <c r="I29" s="21">
        <v>0</v>
      </c>
    </row>
    <row r="30" spans="1:9">
      <c r="A30" s="18" t="s">
        <v>148</v>
      </c>
      <c r="B30" s="18" t="str">
        <f t="shared" si="0"/>
        <v>ValvePlugStraight Through</v>
      </c>
      <c r="C30" s="30" t="s">
        <v>137</v>
      </c>
      <c r="D30" s="19" t="s">
        <v>146</v>
      </c>
      <c r="E30" s="19" t="s">
        <v>149</v>
      </c>
      <c r="F30" s="20">
        <v>300</v>
      </c>
      <c r="G30" s="20">
        <v>8.4000000000000005E-2</v>
      </c>
      <c r="H30" s="20">
        <v>3.9</v>
      </c>
      <c r="I30" s="21">
        <v>0</v>
      </c>
    </row>
    <row r="31" spans="1:9">
      <c r="A31" s="18" t="s">
        <v>150</v>
      </c>
      <c r="B31" s="18" t="str">
        <f t="shared" si="0"/>
        <v>ValvePlugThree-Way (flow through)</v>
      </c>
      <c r="C31" s="30" t="s">
        <v>137</v>
      </c>
      <c r="D31" s="19" t="s">
        <v>146</v>
      </c>
      <c r="E31" s="19" t="s">
        <v>151</v>
      </c>
      <c r="F31" s="20">
        <v>300</v>
      </c>
      <c r="G31" s="20">
        <v>0.14000000000000001</v>
      </c>
      <c r="H31" s="20">
        <v>4</v>
      </c>
      <c r="I31" s="21">
        <v>0</v>
      </c>
    </row>
    <row r="32" spans="1:9">
      <c r="A32" s="22" t="s">
        <v>152</v>
      </c>
      <c r="B32" s="18" t="str">
        <f t="shared" si="0"/>
        <v>ValveGateStandard b = 1</v>
      </c>
      <c r="C32" s="30" t="s">
        <v>137</v>
      </c>
      <c r="D32" s="19" t="s">
        <v>153</v>
      </c>
      <c r="E32" s="23" t="s">
        <v>144</v>
      </c>
      <c r="F32" s="20">
        <v>300</v>
      </c>
      <c r="G32" s="20">
        <v>3.6999999999999998E-2</v>
      </c>
      <c r="H32" s="20">
        <v>3.9</v>
      </c>
      <c r="I32" s="21">
        <v>0</v>
      </c>
    </row>
    <row r="33" spans="1:9">
      <c r="A33" s="22" t="s">
        <v>154</v>
      </c>
      <c r="B33" s="18" t="str">
        <f t="shared" si="0"/>
        <v>ValveBallStandard b = 1</v>
      </c>
      <c r="C33" s="30" t="s">
        <v>137</v>
      </c>
      <c r="D33" s="19" t="s">
        <v>155</v>
      </c>
      <c r="E33" s="23" t="s">
        <v>144</v>
      </c>
      <c r="F33" s="20">
        <v>300</v>
      </c>
      <c r="G33" s="20">
        <v>1.7000000000000001E-2</v>
      </c>
      <c r="H33" s="20">
        <v>4</v>
      </c>
      <c r="I33" s="21">
        <v>0</v>
      </c>
    </row>
    <row r="34" spans="1:9">
      <c r="A34" s="22" t="s">
        <v>156</v>
      </c>
      <c r="B34" s="18" t="str">
        <f t="shared" si="0"/>
        <v>ValveDiaphragmDam-Type</v>
      </c>
      <c r="C34" s="30" t="s">
        <v>137</v>
      </c>
      <c r="D34" s="19" t="s">
        <v>157</v>
      </c>
      <c r="E34" s="19" t="s">
        <v>158</v>
      </c>
      <c r="F34" s="20">
        <v>1000</v>
      </c>
      <c r="G34" s="20">
        <v>0.69</v>
      </c>
      <c r="H34" s="20">
        <v>4.9000000000000004</v>
      </c>
      <c r="I34" s="21">
        <v>0</v>
      </c>
    </row>
    <row r="35" spans="1:9" ht="17">
      <c r="A35" s="24" t="s">
        <v>159</v>
      </c>
      <c r="B35" s="18" t="str">
        <f t="shared" si="0"/>
        <v>ValveSwing CheckVmin = 35r-1/2</v>
      </c>
      <c r="C35" s="30" t="s">
        <v>137</v>
      </c>
      <c r="D35" s="19" t="s">
        <v>160</v>
      </c>
      <c r="E35" s="23" t="s">
        <v>161</v>
      </c>
      <c r="F35" s="20">
        <v>1500</v>
      </c>
      <c r="G35" s="20">
        <v>0.46</v>
      </c>
      <c r="H35" s="20">
        <v>4</v>
      </c>
      <c r="I35" s="21">
        <v>0</v>
      </c>
    </row>
    <row r="36" spans="1:9" ht="17">
      <c r="A36" s="24" t="s">
        <v>162</v>
      </c>
      <c r="B36" s="18" t="str">
        <f t="shared" si="0"/>
        <v>ValveLift CheckVmin = 40r-1/2</v>
      </c>
      <c r="C36" s="30" t="s">
        <v>137</v>
      </c>
      <c r="D36" s="19" t="s">
        <v>163</v>
      </c>
      <c r="E36" s="23" t="s">
        <v>164</v>
      </c>
      <c r="F36" s="20">
        <v>2000</v>
      </c>
      <c r="G36" s="20">
        <v>2.85</v>
      </c>
      <c r="H36" s="20">
        <v>3.8</v>
      </c>
      <c r="I36" s="21">
        <v>0</v>
      </c>
    </row>
    <row r="37" spans="1:9">
      <c r="A37" s="25" t="s">
        <v>165</v>
      </c>
      <c r="B37" s="18" t="str">
        <f t="shared" si="0"/>
        <v>InletNon-recoverable</v>
      </c>
      <c r="C37" s="32" t="s">
        <v>166</v>
      </c>
      <c r="D37" s="26"/>
      <c r="E37" s="27" t="s">
        <v>167</v>
      </c>
      <c r="F37" s="20">
        <v>0</v>
      </c>
      <c r="G37" s="20">
        <v>1.5</v>
      </c>
      <c r="H37" s="20">
        <v>0</v>
      </c>
      <c r="I37" s="21">
        <v>0</v>
      </c>
    </row>
    <row r="38" spans="1:9">
      <c r="A38" s="25" t="s">
        <v>168</v>
      </c>
      <c r="B38" s="18" t="str">
        <f t="shared" si="0"/>
        <v>ExitNon-recoverable</v>
      </c>
      <c r="C38" s="32" t="s">
        <v>169</v>
      </c>
      <c r="D38" s="26"/>
      <c r="E38" s="27" t="s">
        <v>167</v>
      </c>
      <c r="F38" s="20">
        <v>0</v>
      </c>
      <c r="G38" s="20">
        <v>0</v>
      </c>
      <c r="H38" s="20">
        <v>0</v>
      </c>
      <c r="I38" s="21">
        <v>0</v>
      </c>
    </row>
  </sheetData>
  <mergeCells count="7">
    <mergeCell ref="D25:E25"/>
    <mergeCell ref="D9:E9"/>
    <mergeCell ref="D10:E10"/>
    <mergeCell ref="D11:E11"/>
    <mergeCell ref="D14:E14"/>
    <mergeCell ref="D15:E15"/>
    <mergeCell ref="D22:E22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fluidList</vt:lpstr>
      <vt:lpstr>sketch</vt:lpstr>
      <vt:lpstr>nodeList</vt:lpstr>
      <vt:lpstr>connectivity</vt:lpstr>
      <vt:lpstr>DoF</vt:lpstr>
      <vt:lpstr>hydraulics</vt:lpstr>
      <vt:lpstr>fittingList</vt:lpstr>
      <vt:lpstr>Notes</vt:lpstr>
      <vt:lpstr>fitting3K</vt:lpstr>
      <vt:lpstr>pipeRoughness</vt:lpstr>
      <vt:lpstr>schedList</vt:lpstr>
      <vt:lpstr>npsList</vt:lpstr>
      <vt:lpstr>fitting3K!lFittings</vt:lpstr>
      <vt:lpstr>lFittings</vt:lpstr>
      <vt:lpstr>lFluidName</vt:lpstr>
      <vt:lpstr>lMaterialType</vt:lpstr>
      <vt:lpstr>lNode</vt:lpstr>
      <vt:lpstr>lSegment</vt:lpstr>
      <vt:lpstr>tFluidProps</vt:lpstr>
      <vt:lpstr>tNode</vt:lpstr>
      <vt:lpstr>tSegment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cp:revision>17</cp:revision>
  <dcterms:created xsi:type="dcterms:W3CDTF">2020-09-17T13:22:59Z</dcterms:created>
  <dcterms:modified xsi:type="dcterms:W3CDTF">2021-02-04T19:05:56Z</dcterms:modified>
</cp:coreProperties>
</file>