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KDC/General/Engg_tools/Thermo/"/>
    </mc:Choice>
  </mc:AlternateContent>
  <xr:revisionPtr revIDLastSave="0" documentId="13_ncr:1_{05201DF9-39E4-D349-9D12-C7C5AA2361F8}" xr6:coauthVersionLast="45" xr6:coauthVersionMax="45" xr10:uidLastSave="{00000000-0000-0000-0000-000000000000}"/>
  <bookViews>
    <workbookView xWindow="380" yWindow="460" windowWidth="23340" windowHeight="14180" xr2:uid="{949741C8-EB81-1D4B-A8F7-08F5FF0ED2C3}"/>
  </bookViews>
  <sheets>
    <sheet name="Sheet1" sheetId="1" r:id="rId1"/>
  </sheets>
  <definedNames>
    <definedName name="solver_adj" localSheetId="0" hidden="1">Sheet1!$I$2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Sheet1!$I$3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6" i="1"/>
  <c r="F9" i="1"/>
  <c r="I9" i="1" s="1"/>
  <c r="F8" i="1"/>
  <c r="I8" i="1" s="1"/>
  <c r="F7" i="1"/>
  <c r="I7" i="1" s="1"/>
  <c r="F6" i="1"/>
  <c r="I6" i="1" s="1"/>
  <c r="F5" i="1"/>
  <c r="I5" i="1" s="1"/>
  <c r="E9" i="1"/>
  <c r="H9" i="1" s="1"/>
  <c r="E8" i="1"/>
  <c r="E7" i="1"/>
  <c r="H7" i="1" s="1"/>
  <c r="E6" i="1"/>
  <c r="E5" i="1"/>
  <c r="H5" i="1" s="1"/>
  <c r="H12" i="1" l="1" a="1"/>
  <c r="H12" i="1" s="1"/>
  <c r="J13" i="1" l="1"/>
  <c r="K15" i="1"/>
  <c r="I15" i="1"/>
  <c r="J14" i="1"/>
  <c r="K12" i="1"/>
  <c r="K16" i="1"/>
  <c r="H15" i="1"/>
  <c r="I12" i="1"/>
  <c r="I16" i="1"/>
  <c r="J15" i="1"/>
  <c r="K13" i="1"/>
  <c r="K17" i="1"/>
  <c r="H16" i="1"/>
  <c r="I13" i="1"/>
  <c r="I17" i="1"/>
  <c r="J16" i="1"/>
  <c r="K14" i="1"/>
  <c r="H13" i="1"/>
  <c r="H17" i="1"/>
  <c r="I14" i="1"/>
  <c r="I3" i="1" s="1"/>
  <c r="J17" i="1"/>
  <c r="H14" i="1"/>
  <c r="J12" i="1"/>
</calcChain>
</file>

<file path=xl/sharedStrings.xml><?xml version="1.0" encoding="utf-8"?>
<sst xmlns="http://schemas.openxmlformats.org/spreadsheetml/2006/main" count="11" uniqueCount="11">
  <si>
    <t>Saturated ice</t>
  </si>
  <si>
    <t>T, C</t>
  </si>
  <si>
    <t>h, kJ/kg</t>
  </si>
  <si>
    <t>P, bar</t>
  </si>
  <si>
    <t>Rogers and Mayhew</t>
  </si>
  <si>
    <t>P, kPa</t>
  </si>
  <si>
    <t>T, K</t>
  </si>
  <si>
    <t>ln P</t>
  </si>
  <si>
    <t>A</t>
  </si>
  <si>
    <t>1/(T+A)</t>
  </si>
  <si>
    <t>hv, kJ/kg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</si>
</sst>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Sheet1!$C$4</c:f>
              <c:strCache>
                <c:ptCount val="1"/>
                <c:pt idx="0">
                  <c:v>h, kJ/kg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Sheet1!$A$5:$A$9</c:f>
              <c:numCache>
                <c:formatCode>General</c:formatCode>
                <c:ptCount val="5"/>
                <c:pt idx="0">
                  <c:v>0.01</c:v>
                </c:pt>
                <c:pt idx="1">
                  <c:v>-10</c:v>
                </c:pt>
                <c:pt idx="2">
                  <c:v>-20</c:v>
                </c:pt>
                <c:pt idx="3">
                  <c:v>-30</c:v>
                </c:pt>
                <c:pt idx="4">
                  <c:v>-40</c:v>
                </c:pt>
              </c:numCache>
            </c:numRef>
          </c:xVal>
          <c:yVal>
            <c:numRef>
              <c:f>Sheet1!$C$5:$C$9</c:f>
              <c:numCache>
                <c:formatCode>General</c:formatCode>
                <c:ptCount val="5"/>
                <c:pt idx="0">
                  <c:v>-333.5</c:v>
                </c:pt>
                <c:pt idx="1">
                  <c:v>-354.2</c:v>
                </c:pt>
                <c:pt idx="2">
                  <c:v>-374.1</c:v>
                </c:pt>
                <c:pt idx="3">
                  <c:v>-393.3</c:v>
                </c:pt>
                <c:pt idx="4">
                  <c:v>-411.8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34-AB46-8192-15F7599F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75616"/>
        <c:axId val="528888832"/>
      </c:scatterChart>
      <c:scatterChart>
        <c:scatterStyle val="lineMarker"/>
        <c:varyColors val="0"/>
        <c:ser>
          <c:idx val="2"/>
          <c:order val="1"/>
          <c:tx>
            <c:strRef>
              <c:f>Sheet1!$D$4</c:f>
              <c:strCache>
                <c:ptCount val="1"/>
                <c:pt idx="0">
                  <c:v>hv, kJ/kg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Sheet1!$A$5:$A$9</c:f>
              <c:numCache>
                <c:formatCode>General</c:formatCode>
                <c:ptCount val="5"/>
                <c:pt idx="0">
                  <c:v>0.01</c:v>
                </c:pt>
                <c:pt idx="1">
                  <c:v>-10</c:v>
                </c:pt>
                <c:pt idx="2">
                  <c:v>-20</c:v>
                </c:pt>
                <c:pt idx="3">
                  <c:v>-30</c:v>
                </c:pt>
                <c:pt idx="4">
                  <c:v>-40</c:v>
                </c:pt>
              </c:numCache>
            </c:numRef>
          </c:xVal>
          <c:yVal>
            <c:numRef>
              <c:f>Sheet1!$D$5:$D$9</c:f>
              <c:numCache>
                <c:formatCode>General</c:formatCode>
                <c:ptCount val="5"/>
                <c:pt idx="0">
                  <c:v>2500.8000000000002</c:v>
                </c:pt>
                <c:pt idx="1">
                  <c:v>2482.1999999999998</c:v>
                </c:pt>
                <c:pt idx="2">
                  <c:v>2463.6</c:v>
                </c:pt>
                <c:pt idx="3">
                  <c:v>2445.1</c:v>
                </c:pt>
                <c:pt idx="4">
                  <c:v>2426.6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34-AB46-8192-15F7599F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6288"/>
        <c:axId val="501056368"/>
      </c:scatterChart>
      <c:valAx>
        <c:axId val="47127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88832"/>
        <c:crosses val="autoZero"/>
        <c:crossBetween val="midCat"/>
      </c:valAx>
      <c:valAx>
        <c:axId val="5288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75616"/>
        <c:crosses val="autoZero"/>
        <c:crossBetween val="midCat"/>
      </c:valAx>
      <c:valAx>
        <c:axId val="5010563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06288"/>
        <c:crosses val="max"/>
        <c:crossBetween val="midCat"/>
      </c:valAx>
      <c:valAx>
        <c:axId val="50110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105636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10</xdr:row>
      <xdr:rowOff>69850</xdr:rowOff>
    </xdr:from>
    <xdr:to>
      <xdr:col>7</xdr:col>
      <xdr:colOff>533400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A3776-2388-6846-B4B4-D98A46D11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EA52-4A80-3F45-B0D7-9A7FB4D8AE9F}">
  <dimension ref="A2:K17"/>
  <sheetViews>
    <sheetView tabSelected="1" workbookViewId="0">
      <selection activeCell="A4" sqref="A4:D9"/>
    </sheetView>
  </sheetViews>
  <sheetFormatPr baseColWidth="10" defaultRowHeight="16"/>
  <sheetData>
    <row r="2" spans="1:11">
      <c r="H2" t="s">
        <v>8</v>
      </c>
      <c r="I2">
        <v>-4.7996227351783451</v>
      </c>
    </row>
    <row r="3" spans="1:11">
      <c r="A3" t="s">
        <v>0</v>
      </c>
      <c r="B3" t="s">
        <v>4</v>
      </c>
      <c r="I3">
        <f>I14*1000</f>
        <v>1.872764410520861</v>
      </c>
    </row>
    <row r="4" spans="1:11">
      <c r="A4" t="s">
        <v>1</v>
      </c>
      <c r="B4" t="s">
        <v>3</v>
      </c>
      <c r="C4" t="s">
        <v>2</v>
      </c>
      <c r="D4" t="s">
        <v>10</v>
      </c>
      <c r="E4" t="s">
        <v>5</v>
      </c>
      <c r="F4" t="s">
        <v>6</v>
      </c>
      <c r="H4" t="s">
        <v>7</v>
      </c>
      <c r="I4" t="s">
        <v>9</v>
      </c>
    </row>
    <row r="5" spans="1:11">
      <c r="A5">
        <v>0.01</v>
      </c>
      <c r="B5">
        <v>6.1120000000000002E-3</v>
      </c>
      <c r="C5">
        <v>-333.5</v>
      </c>
      <c r="D5">
        <v>2500.8000000000002</v>
      </c>
      <c r="E5">
        <f>B5*100</f>
        <v>0.61120000000000008</v>
      </c>
      <c r="F5">
        <f>A5+273.15</f>
        <v>273.15999999999997</v>
      </c>
      <c r="H5">
        <f>LN(E5)</f>
        <v>-0.49233104112982617</v>
      </c>
      <c r="I5">
        <f>1/(F5+$I$2)</f>
        <v>3.726332516715709E-3</v>
      </c>
    </row>
    <row r="6" spans="1:11">
      <c r="A6">
        <v>-10</v>
      </c>
      <c r="B6">
        <v>2.598E-3</v>
      </c>
      <c r="C6">
        <v>-354.2</v>
      </c>
      <c r="D6">
        <v>2482.1999999999998</v>
      </c>
      <c r="E6">
        <f t="shared" ref="E6:E9" si="0">B6*100</f>
        <v>0.25980000000000003</v>
      </c>
      <c r="F6">
        <f t="shared" ref="F6:F9" si="1">A6+273.15</f>
        <v>263.14999999999998</v>
      </c>
      <c r="H6">
        <f t="shared" ref="H6:H9" si="2">LN(E6)</f>
        <v>-1.3478431747456379</v>
      </c>
      <c r="I6">
        <f t="shared" ref="I6:I9" si="3">1/(F6+$I$2)</f>
        <v>3.8707123658462926E-3</v>
      </c>
    </row>
    <row r="7" spans="1:11">
      <c r="A7">
        <v>-20</v>
      </c>
      <c r="B7">
        <v>1.0380000000000001E-3</v>
      </c>
      <c r="C7">
        <v>-374.1</v>
      </c>
      <c r="D7">
        <v>2463.6</v>
      </c>
      <c r="E7">
        <f t="shared" si="0"/>
        <v>0.1038</v>
      </c>
      <c r="F7">
        <f t="shared" si="1"/>
        <v>253.14999999999998</v>
      </c>
      <c r="H7">
        <f t="shared" si="2"/>
        <v>-2.2652893082503489</v>
      </c>
      <c r="I7">
        <f t="shared" si="3"/>
        <v>4.0265692809223208E-3</v>
      </c>
    </row>
    <row r="8" spans="1:11">
      <c r="A8">
        <v>-30</v>
      </c>
      <c r="B8">
        <v>3.8089999999999999E-4</v>
      </c>
      <c r="C8">
        <v>-393.3</v>
      </c>
      <c r="D8">
        <v>2445.1</v>
      </c>
      <c r="E8">
        <f t="shared" si="0"/>
        <v>3.8089999999999999E-2</v>
      </c>
      <c r="F8">
        <f t="shared" si="1"/>
        <v>243.14999999999998</v>
      </c>
      <c r="H8">
        <f t="shared" si="2"/>
        <v>-3.2678034984916242</v>
      </c>
      <c r="I8">
        <f t="shared" si="3"/>
        <v>4.1955041627181472E-3</v>
      </c>
    </row>
    <row r="9" spans="1:11">
      <c r="A9">
        <v>-40</v>
      </c>
      <c r="B9">
        <v>1.2879999999999999E-4</v>
      </c>
      <c r="C9">
        <v>-411.8</v>
      </c>
      <c r="D9">
        <v>2426.6</v>
      </c>
      <c r="E9">
        <f t="shared" si="0"/>
        <v>1.2879999999999999E-2</v>
      </c>
      <c r="F9">
        <f t="shared" si="1"/>
        <v>233.14999999999998</v>
      </c>
      <c r="H9">
        <f t="shared" si="2"/>
        <v>-4.3520795583059293</v>
      </c>
      <c r="I9">
        <f t="shared" si="3"/>
        <v>4.3792351559826144E-3</v>
      </c>
    </row>
    <row r="12" spans="1:11">
      <c r="H12">
        <f t="array" ref="H12:K17">LINEST(H5:H9,I5:I9,TRUE,TRUE)</f>
        <v>-5911.6128162952573</v>
      </c>
      <c r="I12">
        <v>21.53589974648478</v>
      </c>
      <c r="J12" t="e">
        <v>#N/A</v>
      </c>
      <c r="K12" t="e">
        <v>#N/A</v>
      </c>
    </row>
    <row r="13" spans="1:11">
      <c r="H13">
        <v>3.627811807912845</v>
      </c>
      <c r="I13">
        <v>1.4679077356115169E-2</v>
      </c>
      <c r="J13" t="e">
        <v>#N/A</v>
      </c>
      <c r="K13" t="e">
        <v>#N/A</v>
      </c>
    </row>
    <row r="14" spans="1:11">
      <c r="H14">
        <v>0.99999887020850764</v>
      </c>
      <c r="I14">
        <v>1.8727644105208609E-3</v>
      </c>
      <c r="J14" t="e">
        <v>#N/A</v>
      </c>
      <c r="K14" t="e">
        <v>#N/A</v>
      </c>
    </row>
    <row r="15" spans="1:11">
      <c r="H15">
        <v>2655354.2230480816</v>
      </c>
      <c r="I15">
        <v>3</v>
      </c>
      <c r="J15" t="e">
        <v>#N/A</v>
      </c>
      <c r="K15" t="e">
        <v>#N/A</v>
      </c>
    </row>
    <row r="16" spans="1:11">
      <c r="H16">
        <v>9.3129819041262891</v>
      </c>
      <c r="I16">
        <v>1.0521739611940641E-5</v>
      </c>
      <c r="J16" t="e">
        <v>#N/A</v>
      </c>
      <c r="K16" t="e">
        <v>#N/A</v>
      </c>
    </row>
    <row r="17" spans="8:11">
      <c r="H17" t="e">
        <v>#N/A</v>
      </c>
      <c r="I17" t="e">
        <v>#N/A</v>
      </c>
      <c r="J17" t="e">
        <v>#N/A</v>
      </c>
      <c r="K17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Dorma</dc:creator>
  <cp:lastModifiedBy>Kevin Dorma</cp:lastModifiedBy>
  <dcterms:created xsi:type="dcterms:W3CDTF">2020-08-09T01:29:56Z</dcterms:created>
  <dcterms:modified xsi:type="dcterms:W3CDTF">2020-08-09T01:41:46Z</dcterms:modified>
</cp:coreProperties>
</file>