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2\Desktop\Proyectos\infracomp\Caso_2_Infracomp\docs\"/>
    </mc:Choice>
  </mc:AlternateContent>
  <xr:revisionPtr revIDLastSave="0" documentId="8_{D19A16E2-719B-4454-A8E1-980800D8D783}" xr6:coauthVersionLast="45" xr6:coauthVersionMax="45" xr10:uidLastSave="{00000000-0000-0000-0000-000000000000}"/>
  <bookViews>
    <workbookView xWindow="28680" yWindow="-120" windowWidth="29040" windowHeight="15840" xr2:uid="{0A209823-208F-4B43-83FF-AAEE9C36D58C}"/>
  </bookViews>
  <sheets>
    <sheet name="MD5" sheetId="1" r:id="rId1"/>
    <sheet name="SHA-256" sheetId="3" r:id="rId2"/>
    <sheet name="SHA-51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2" l="1"/>
  <c r="M144" i="2"/>
  <c r="L144" i="2"/>
  <c r="K144" i="2"/>
  <c r="J144" i="2"/>
  <c r="M143" i="2"/>
  <c r="L143" i="2"/>
  <c r="K143" i="2"/>
  <c r="J143" i="2"/>
  <c r="M142" i="2"/>
  <c r="L142" i="2"/>
  <c r="K142" i="2"/>
  <c r="J142" i="2"/>
  <c r="M141" i="2"/>
  <c r="L141" i="2"/>
  <c r="K141" i="2"/>
  <c r="J141" i="2"/>
  <c r="M135" i="2"/>
  <c r="L135" i="2"/>
  <c r="K135" i="2"/>
  <c r="M133" i="2"/>
  <c r="L133" i="2"/>
  <c r="K133" i="2"/>
  <c r="J133" i="2"/>
  <c r="M132" i="2"/>
  <c r="L132" i="2"/>
  <c r="K132" i="2"/>
  <c r="J132" i="2"/>
  <c r="P122" i="2"/>
  <c r="P121" i="2"/>
  <c r="P120" i="2"/>
  <c r="P119" i="2"/>
  <c r="M87" i="2"/>
  <c r="L87" i="2"/>
  <c r="K87" i="2"/>
  <c r="J87" i="2"/>
  <c r="M86" i="2"/>
  <c r="L86" i="2"/>
  <c r="K86" i="2"/>
  <c r="J86" i="2"/>
  <c r="M85" i="2"/>
  <c r="L85" i="2"/>
  <c r="K85" i="2"/>
  <c r="J85" i="2"/>
  <c r="M84" i="2"/>
  <c r="L84" i="2"/>
  <c r="K84" i="2"/>
  <c r="J84" i="2"/>
  <c r="M78" i="2"/>
  <c r="L78" i="2"/>
  <c r="K78" i="2"/>
  <c r="M76" i="2"/>
  <c r="L76" i="2"/>
  <c r="K76" i="2"/>
  <c r="J76" i="2"/>
  <c r="M75" i="2"/>
  <c r="L75" i="2"/>
  <c r="K75" i="2"/>
  <c r="J75" i="2"/>
  <c r="P65" i="2"/>
  <c r="P64" i="2"/>
  <c r="P63" i="2"/>
  <c r="P62" i="2"/>
  <c r="K28" i="2"/>
  <c r="L21" i="2"/>
  <c r="M21" i="2"/>
  <c r="K21" i="2"/>
  <c r="K19" i="2"/>
  <c r="L19" i="2"/>
  <c r="M19" i="2"/>
  <c r="J19" i="2"/>
  <c r="M18" i="2"/>
  <c r="G175" i="2" s="1"/>
  <c r="K18" i="2"/>
  <c r="E175" i="2" s="1"/>
  <c r="L18" i="2"/>
  <c r="F175" i="2" s="1"/>
  <c r="J18" i="2"/>
  <c r="D175" i="2" s="1"/>
  <c r="P6" i="2"/>
  <c r="J121" i="3"/>
  <c r="J120" i="3"/>
  <c r="J119" i="3"/>
  <c r="D121" i="3"/>
  <c r="D120" i="3"/>
  <c r="D119" i="3"/>
  <c r="P8" i="2"/>
  <c r="P7" i="2"/>
  <c r="P5" i="2"/>
  <c r="J97" i="3"/>
  <c r="D97" i="3"/>
  <c r="L97" i="3"/>
  <c r="K97" i="3"/>
  <c r="M97" i="3"/>
  <c r="E97" i="3"/>
  <c r="F97" i="3"/>
  <c r="G97" i="3"/>
  <c r="K88" i="3"/>
  <c r="J86" i="3"/>
  <c r="L81" i="3"/>
  <c r="J78" i="3"/>
  <c r="M81" i="3"/>
  <c r="K81" i="3"/>
  <c r="M79" i="3"/>
  <c r="L79" i="3"/>
  <c r="K79" i="3"/>
  <c r="J79" i="3"/>
  <c r="M78" i="3"/>
  <c r="L78" i="3"/>
  <c r="K78" i="3"/>
  <c r="M50" i="3"/>
  <c r="L50" i="3"/>
  <c r="K50" i="3"/>
  <c r="M48" i="3"/>
  <c r="L48" i="3"/>
  <c r="K48" i="3"/>
  <c r="J48" i="3"/>
  <c r="M47" i="3"/>
  <c r="L47" i="3"/>
  <c r="K47" i="3"/>
  <c r="J47" i="3"/>
  <c r="L19" i="3"/>
  <c r="M19" i="3"/>
  <c r="K19" i="3"/>
  <c r="K17" i="3"/>
  <c r="L17" i="3"/>
  <c r="M17" i="3"/>
  <c r="J17" i="3"/>
  <c r="K16" i="3"/>
  <c r="L16" i="3"/>
  <c r="M16" i="3"/>
  <c r="J16" i="3"/>
  <c r="J24" i="3"/>
  <c r="P5" i="1"/>
  <c r="J105" i="1"/>
  <c r="J106" i="1"/>
  <c r="J107" i="1"/>
  <c r="D107" i="1"/>
  <c r="D106" i="1"/>
  <c r="D105" i="1"/>
  <c r="J74" i="1"/>
  <c r="K70" i="1"/>
  <c r="P67" i="3"/>
  <c r="P69" i="3"/>
  <c r="P68" i="3"/>
  <c r="P66" i="3"/>
  <c r="P35" i="3"/>
  <c r="P38" i="3"/>
  <c r="P37" i="3"/>
  <c r="P36" i="3"/>
  <c r="P4" i="3"/>
  <c r="P7" i="3"/>
  <c r="P6" i="3"/>
  <c r="P5" i="3"/>
  <c r="M89" i="3"/>
  <c r="L89" i="3"/>
  <c r="K89" i="3"/>
  <c r="J89" i="3"/>
  <c r="J88" i="3"/>
  <c r="M87" i="3"/>
  <c r="L87" i="3"/>
  <c r="K87" i="3"/>
  <c r="J87" i="3"/>
  <c r="M86" i="3"/>
  <c r="L86" i="3"/>
  <c r="K86" i="3"/>
  <c r="M58" i="3"/>
  <c r="L58" i="3"/>
  <c r="K58" i="3"/>
  <c r="J58" i="3"/>
  <c r="M57" i="3"/>
  <c r="K57" i="3"/>
  <c r="J57" i="3"/>
  <c r="M56" i="3"/>
  <c r="L56" i="3"/>
  <c r="K56" i="3"/>
  <c r="J56" i="3"/>
  <c r="M55" i="3"/>
  <c r="L55" i="3"/>
  <c r="K55" i="3"/>
  <c r="J55" i="3"/>
  <c r="D199" i="2" l="1"/>
  <c r="D197" i="2"/>
  <c r="D198" i="2"/>
  <c r="M67" i="1"/>
  <c r="M85" i="1" s="1"/>
  <c r="P31" i="1"/>
  <c r="P30" i="1"/>
  <c r="K51" i="1"/>
  <c r="K44" i="1"/>
  <c r="P56" i="1"/>
  <c r="P57" i="1"/>
  <c r="P58" i="1"/>
  <c r="P59" i="1"/>
  <c r="J67" i="1"/>
  <c r="J85" i="1" s="1"/>
  <c r="K67" i="1"/>
  <c r="K85" i="1" s="1"/>
  <c r="L67" i="1"/>
  <c r="L85" i="1" s="1"/>
  <c r="J68" i="1"/>
  <c r="K68" i="1"/>
  <c r="L68" i="1"/>
  <c r="M68" i="1"/>
  <c r="J69" i="1"/>
  <c r="K69" i="1"/>
  <c r="M69" i="1"/>
  <c r="J70" i="1"/>
  <c r="L70" i="1"/>
  <c r="M70" i="1"/>
  <c r="D85" i="1"/>
  <c r="K74" i="1"/>
  <c r="L74" i="1"/>
  <c r="F85" i="1" s="1"/>
  <c r="M74" i="1"/>
  <c r="G85" i="1" s="1"/>
  <c r="J75" i="1"/>
  <c r="K75" i="1"/>
  <c r="L75" i="1"/>
  <c r="M75" i="1"/>
  <c r="K77" i="1"/>
  <c r="L77" i="1"/>
  <c r="M77" i="1"/>
  <c r="K25" i="1"/>
  <c r="M51" i="1"/>
  <c r="L51" i="1"/>
  <c r="M49" i="1"/>
  <c r="L49" i="1"/>
  <c r="K49" i="1"/>
  <c r="J49" i="1"/>
  <c r="M48" i="1"/>
  <c r="L48" i="1"/>
  <c r="K48" i="1"/>
  <c r="J48" i="1"/>
  <c r="M44" i="1"/>
  <c r="L44" i="1"/>
  <c r="J44" i="1"/>
  <c r="M43" i="1"/>
  <c r="K43" i="1"/>
  <c r="J43" i="1"/>
  <c r="M42" i="1"/>
  <c r="L42" i="1"/>
  <c r="K42" i="1"/>
  <c r="J42" i="1"/>
  <c r="M41" i="1"/>
  <c r="L41" i="1"/>
  <c r="K41" i="1"/>
  <c r="J41" i="1"/>
  <c r="P33" i="1"/>
  <c r="P32" i="1"/>
  <c r="P7" i="1"/>
  <c r="P6" i="1"/>
  <c r="P4" i="1"/>
  <c r="M25" i="1"/>
  <c r="L25" i="1"/>
  <c r="M23" i="1"/>
  <c r="L23" i="1"/>
  <c r="K23" i="1"/>
  <c r="J23" i="1"/>
  <c r="M22" i="1"/>
  <c r="L22" i="1"/>
  <c r="K22" i="1"/>
  <c r="J22" i="1"/>
  <c r="K30" i="2"/>
  <c r="L30" i="2"/>
  <c r="M30" i="2"/>
  <c r="J30" i="2"/>
  <c r="K29" i="2"/>
  <c r="L29" i="2"/>
  <c r="M29" i="2"/>
  <c r="J29" i="2"/>
  <c r="L28" i="2"/>
  <c r="M28" i="2"/>
  <c r="J28" i="2"/>
  <c r="M27" i="2"/>
  <c r="M175" i="2" s="1"/>
  <c r="L27" i="2"/>
  <c r="L175" i="2" s="1"/>
  <c r="K27" i="2"/>
  <c r="K175" i="2" s="1"/>
  <c r="J27" i="2"/>
  <c r="J175" i="2" s="1"/>
  <c r="K27" i="3"/>
  <c r="L27" i="3"/>
  <c r="M27" i="3"/>
  <c r="J27" i="3"/>
  <c r="M26" i="3"/>
  <c r="L26" i="3"/>
  <c r="K26" i="3"/>
  <c r="J26" i="3"/>
  <c r="M25" i="3"/>
  <c r="K25" i="3"/>
  <c r="L25" i="3"/>
  <c r="J25" i="3"/>
  <c r="M24" i="3"/>
  <c r="L24" i="3"/>
  <c r="K24" i="3"/>
  <c r="M18" i="1"/>
  <c r="L18" i="1"/>
  <c r="K18" i="1"/>
  <c r="J18" i="1"/>
  <c r="M17" i="1"/>
  <c r="K17" i="1"/>
  <c r="J17" i="1"/>
  <c r="M16" i="1"/>
  <c r="L16" i="1"/>
  <c r="K16" i="1"/>
  <c r="J16" i="1"/>
  <c r="M15" i="1"/>
  <c r="L15" i="1"/>
  <c r="K15" i="1"/>
  <c r="J15" i="1"/>
  <c r="J199" i="2" l="1"/>
  <c r="J198" i="2"/>
  <c r="J197" i="2"/>
  <c r="E85" i="1"/>
</calcChain>
</file>

<file path=xl/sharedStrings.xml><?xml version="1.0" encoding="utf-8"?>
<sst xmlns="http://schemas.openxmlformats.org/spreadsheetml/2006/main" count="263" uniqueCount="25">
  <si>
    <t>Threads</t>
  </si>
  <si>
    <t>Tiempo de ejecución por thread</t>
  </si>
  <si>
    <t>Tiempo de ejecución (milisegundos)</t>
  </si>
  <si>
    <t>Tiempo</t>
  </si>
  <si>
    <t>Tiempo de ejecución Thread (milisegundos)</t>
  </si>
  <si>
    <t>Prueba 1</t>
  </si>
  <si>
    <t>Prueba 2</t>
  </si>
  <si>
    <t>Media</t>
  </si>
  <si>
    <t>Mediana</t>
  </si>
  <si>
    <t>Moda</t>
  </si>
  <si>
    <t>Datos estadísticos</t>
  </si>
  <si>
    <t>Desviación estándar</t>
  </si>
  <si>
    <t>Porcentaje de uso del procesador</t>
  </si>
  <si>
    <t>Ningún dato se repite</t>
  </si>
  <si>
    <t>Número de threads</t>
  </si>
  <si>
    <t>Tiempo de ejecución del peor caso</t>
  </si>
  <si>
    <t>No aplica</t>
  </si>
  <si>
    <t>Prueba 3</t>
  </si>
  <si>
    <t>Tiempo de ejecución Thread de las 3 pruebas</t>
  </si>
  <si>
    <t>Porcentaje de uso del procesador de las 3 pruebas</t>
  </si>
  <si>
    <t>Unificado</t>
  </si>
  <si>
    <t>Media de los escenarios</t>
  </si>
  <si>
    <t>Valores</t>
  </si>
  <si>
    <t>No se repiten datos</t>
  </si>
  <si>
    <t>No se repiten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</si>
</sst>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2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9" fontId="0" fillId="3" borderId="3" xfId="1" applyFont="1" applyFill="1" applyBorder="1" applyAlignment="1">
      <alignment horizontal="center" vertical="center"/>
    </xf>
    <xf numFmtId="9" fontId="0" fillId="3" borderId="4" xfId="1" applyFont="1" applyFill="1" applyBorder="1" applyAlignment="1">
      <alignment horizontal="center" vertical="center"/>
    </xf>
    <xf numFmtId="0" fontId="0" fillId="3" borderId="5" xfId="1" applyNumberFormat="1" applyFont="1" applyFill="1" applyBorder="1" applyAlignment="1">
      <alignment horizontal="center" vertical="center"/>
    </xf>
    <xf numFmtId="0" fontId="0" fillId="3" borderId="6" xfId="1" applyNumberFormat="1" applyFont="1" applyFill="1" applyBorder="1" applyAlignment="1">
      <alignment horizontal="center" vertical="center"/>
    </xf>
    <xf numFmtId="0" fontId="0" fillId="3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164" fontId="0" fillId="3" borderId="4" xfId="1" applyNumberFormat="1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3" borderId="3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9" fontId="0" fillId="0" borderId="0" xfId="1" applyFon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tiempo de ejecución por thread</a:t>
            </a:r>
            <a:endParaRPr lang="es-CO"/>
          </a:p>
        </c:rich>
      </c:tx>
      <c:layout>
        <c:manualLayout>
          <c:xMode val="edge"/>
          <c:yMode val="edge"/>
          <c:x val="0.15544598259631193"/>
          <c:y val="1.8789088508077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'MD5'!$D$84:$G$84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'MD5'!$D$85:$G$85</c:f>
              <c:numCache>
                <c:formatCode>0.00</c:formatCode>
                <c:ptCount val="4"/>
                <c:pt idx="0">
                  <c:v>6709721</c:v>
                </c:pt>
                <c:pt idx="1">
                  <c:v>5731829.333333333</c:v>
                </c:pt>
                <c:pt idx="2">
                  <c:v>2394675.8333333335</c:v>
                </c:pt>
                <c:pt idx="3">
                  <c:v>3199042.375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8-497D-9983-D475A230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49136"/>
        <c:axId val="716149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'MD5'!$D$84:$G$84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'MD5'!$D$84:$G$84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18-497D-9983-D475A230C30B}"/>
                  </c:ext>
                </c:extLst>
              </c15:ser>
            </c15:filteredBarSeries>
          </c:ext>
        </c:extLst>
      </c:barChart>
      <c:catAx>
        <c:axId val="7161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6149456"/>
        <c:crosses val="autoZero"/>
        <c:auto val="1"/>
        <c:lblAlgn val="ctr"/>
        <c:lblOffset val="100"/>
        <c:noMultiLvlLbl val="0"/>
      </c:catAx>
      <c:valAx>
        <c:axId val="7161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61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porcentaje de uso de la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'MD5'!$J$84:$M$84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'MD5'!$J$85:$M$85</c:f>
              <c:numCache>
                <c:formatCode>0.0%</c:formatCode>
                <c:ptCount val="4"/>
                <c:pt idx="0">
                  <c:v>0.25330303030303031</c:v>
                </c:pt>
                <c:pt idx="1">
                  <c:v>0.40333333333333332</c:v>
                </c:pt>
                <c:pt idx="2">
                  <c:v>0.61557142857142855</c:v>
                </c:pt>
                <c:pt idx="3">
                  <c:v>0.589930402930403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7-4B38-B954-75323EE5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49848"/>
        <c:axId val="700250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'MD5'!$J$84:$M$84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'MD5'!$J$84:$M$84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37-4B38-B954-75323EE50577}"/>
                  </c:ext>
                </c:extLst>
              </c15:ser>
            </c15:filteredBarSeries>
          </c:ext>
        </c:extLst>
      </c:barChart>
      <c:catAx>
        <c:axId val="70024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0250488"/>
        <c:crosses val="autoZero"/>
        <c:auto val="1"/>
        <c:lblAlgn val="ctr"/>
        <c:lblOffset val="100"/>
        <c:noMultiLvlLbl val="0"/>
      </c:catAx>
      <c:valAx>
        <c:axId val="7002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024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tiempo de ejecución por thread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'SHA-256'!$D$96:$G$96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'SHA-256'!$D$96:$G$96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4E2-AEDB-91169CDC55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'SHA-256'!$D$96:$G$96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'SHA-256'!$D$97:$G$97</c:f>
              <c:numCache>
                <c:formatCode>0.00</c:formatCode>
                <c:ptCount val="4"/>
                <c:pt idx="0">
                  <c:v>7748904.333333333</c:v>
                </c:pt>
                <c:pt idx="1">
                  <c:v>5482956.166666667</c:v>
                </c:pt>
                <c:pt idx="2">
                  <c:v>3831126.5</c:v>
                </c:pt>
                <c:pt idx="3">
                  <c:v>3703055.0416666665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4E2-AEDB-91169CDC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002120"/>
        <c:axId val="829003080"/>
      </c:barChart>
      <c:catAx>
        <c:axId val="82900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9003080"/>
        <c:crosses val="autoZero"/>
        <c:auto val="1"/>
        <c:lblAlgn val="ctr"/>
        <c:lblOffset val="100"/>
        <c:noMultiLvlLbl val="0"/>
      </c:catAx>
      <c:valAx>
        <c:axId val="8290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900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porcentaje de uso de la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'SHA-256'!$J$96:$M$96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'SHA-256'!$J$97:$M$97</c:f>
              <c:numCache>
                <c:formatCode>0.0%</c:formatCode>
                <c:ptCount val="4"/>
                <c:pt idx="0">
                  <c:v>0.3112692307692308</c:v>
                </c:pt>
                <c:pt idx="1">
                  <c:v>0.38290196078431377</c:v>
                </c:pt>
                <c:pt idx="2">
                  <c:v>0.65190476190476199</c:v>
                </c:pt>
                <c:pt idx="3">
                  <c:v>0.45039583333333333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6-4D2A-8E4E-9AEEFC24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966904"/>
        <c:axId val="875967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'SHA-256'!$J$96:$M$96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'SHA-256'!$J$96:$M$96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E6-4D2A-8E4E-9AEEFC248896}"/>
                  </c:ext>
                </c:extLst>
              </c15:ser>
            </c15:filteredBarSeries>
          </c:ext>
        </c:extLst>
      </c:barChart>
      <c:catAx>
        <c:axId val="8759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5967544"/>
        <c:crosses val="autoZero"/>
        <c:auto val="1"/>
        <c:lblAlgn val="ctr"/>
        <c:lblOffset val="100"/>
        <c:noMultiLvlLbl val="0"/>
      </c:catAx>
      <c:valAx>
        <c:axId val="8759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596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tiempo de ejecución por thread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'SHA-512'!$D$174:$G$174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'SHA-512'!$D$174:$G$174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0-4482-BCC5-A18210447F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'SHA-512'!$D$174:$G$174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'SHA-512'!$D$175:$G$175</c:f>
              <c:numCache>
                <c:formatCode>0.00</c:formatCode>
                <c:ptCount val="4"/>
                <c:pt idx="0">
                  <c:v>15267162.333333334</c:v>
                </c:pt>
                <c:pt idx="1">
                  <c:v>7982312.333333333</c:v>
                </c:pt>
                <c:pt idx="2">
                  <c:v>5356503.833333333</c:v>
                </c:pt>
                <c:pt idx="3">
                  <c:v>4392025.958333333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0-4482-BCC5-A1821044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811576"/>
        <c:axId val="925811896"/>
      </c:barChart>
      <c:catAx>
        <c:axId val="92581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5811896"/>
        <c:crosses val="autoZero"/>
        <c:auto val="1"/>
        <c:lblAlgn val="ctr"/>
        <c:lblOffset val="100"/>
        <c:noMultiLvlLbl val="0"/>
      </c:catAx>
      <c:valAx>
        <c:axId val="9258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581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porcentaje de uso de la CPU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'SHA-512'!$J$174:$M$174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'SHA-512'!$J$175:$M$175</c:f>
              <c:numCache>
                <c:formatCode>0.0%</c:formatCode>
                <c:ptCount val="4"/>
                <c:pt idx="0">
                  <c:v>0.25559477124183</c:v>
                </c:pt>
                <c:pt idx="1">
                  <c:v>0.38808974358974363</c:v>
                </c:pt>
                <c:pt idx="2">
                  <c:v>0.6438666666666667</c:v>
                </c:pt>
                <c:pt idx="3">
                  <c:v>0.60016666666666663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E-451B-B1BF-8EE7E850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819256"/>
        <c:axId val="925819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'SHA-512'!$J$174:$M$174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'SHA-512'!$J$174:$M$174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E-451B-B1BF-8EE7E85019B7}"/>
                  </c:ext>
                </c:extLst>
              </c15:ser>
            </c15:filteredBarSeries>
          </c:ext>
        </c:extLst>
      </c:barChart>
      <c:catAx>
        <c:axId val="9258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5819576"/>
        <c:crosses val="autoZero"/>
        <c:auto val="1"/>
        <c:lblAlgn val="ctr"/>
        <c:lblOffset val="100"/>
        <c:noMultiLvlLbl val="0"/>
      </c:catAx>
      <c:valAx>
        <c:axId val="9258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581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10614</xdr:colOff>
      <xdr:row>86</xdr:row>
      <xdr:rowOff>146455</xdr:rowOff>
    </xdr:from>
    <xdr:to>
      <xdr:col>7</xdr:col>
      <xdr:colOff>136770</xdr:colOff>
      <xdr:row>101</xdr:row>
      <xdr:rowOff>183188</xdr:rowOff>
    </xdr:to>
    <xdr:graphicFrame macro="">
      <xdr:nvGraphicFramePr>
        <xdr:cNvPr id="56" name="Gráfico 1">
          <a:extLst>
            <a:ext uri="{FF2B5EF4-FFF2-40B4-BE49-F238E27FC236}">
              <a16:creationId xmlns:a16="http://schemas.microsoft.com/office/drawing/2014/main" id="{2ED3C867-002D-446B-A33D-B0ED2809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421697</xdr:colOff>
      <xdr:row>86</xdr:row>
      <xdr:rowOff>161060</xdr:rowOff>
    </xdr:from>
    <xdr:to>
      <xdr:col>12</xdr:col>
      <xdr:colOff>707447</xdr:colOff>
      <xdr:row>101</xdr:row>
      <xdr:rowOff>176646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DB4E961-D498-4A3E-9BE9-55A1A8076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124441</xdr:colOff>
      <xdr:row>99</xdr:row>
      <xdr:rowOff>14086</xdr:rowOff>
    </xdr:from>
    <xdr:to>
      <xdr:col>6</xdr:col>
      <xdr:colOff>698592</xdr:colOff>
      <xdr:row>113</xdr:row>
      <xdr:rowOff>161616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F6F409-C39A-457E-9A73-FB5E1C525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68956</xdr:colOff>
      <xdr:row>99</xdr:row>
      <xdr:rowOff>69572</xdr:rowOff>
    </xdr:from>
    <xdr:to>
      <xdr:col>12</xdr:col>
      <xdr:colOff>97500</xdr:colOff>
      <xdr:row>114</xdr:row>
      <xdr:rowOff>32150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1A1049-E8B6-4CE4-B57B-64A0ECA88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711713</xdr:colOff>
      <xdr:row>176</xdr:row>
      <xdr:rowOff>161514</xdr:rowOff>
    </xdr:from>
    <xdr:to>
      <xdr:col>6</xdr:col>
      <xdr:colOff>357342</xdr:colOff>
      <xdr:row>191</xdr:row>
      <xdr:rowOff>145742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401FB4-F691-4321-8545-4FE8B817C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742438</xdr:colOff>
      <xdr:row>176</xdr:row>
      <xdr:rowOff>100063</xdr:rowOff>
    </xdr:from>
    <xdr:to>
      <xdr:col>12</xdr:col>
      <xdr:colOff>572422</xdr:colOff>
      <xdr:row>191</xdr:row>
      <xdr:rowOff>84291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D7BA-103A-4A0A-B63E-37BE5E6E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B28-5340-40DC-BD18-C70885EEC338}">
  <dimension ref="B2:P107"/>
  <sheetViews>
    <sheetView tabSelected="1" topLeftCell="B73" zoomScale="120" zoomScaleNormal="100" workbookViewId="0">
      <selection activeCell="I83" sqref="I83:M85"/>
    </sheetView>
  </sheetViews>
  <sheetFormatPr baseColWidth="10" defaultColWidth="11.453125" defaultRowHeight="14.5" x14ac:dyDescent="0.35"/>
  <cols>
    <col min="3" max="3" width="22.1796875" customWidth="1"/>
    <col min="8" max="8" width="6.81640625" customWidth="1"/>
    <col min="9" max="9" width="22.1796875" customWidth="1"/>
    <col min="10" max="10" width="16.81640625" customWidth="1"/>
    <col min="11" max="13" width="13.26953125" bestFit="1" customWidth="1"/>
    <col min="15" max="15" width="15.7265625" customWidth="1"/>
    <col min="16" max="16" width="24.81640625" customWidth="1"/>
    <col min="20" max="20" width="17.7265625" customWidth="1"/>
  </cols>
  <sheetData>
    <row r="2" spans="3:16" x14ac:dyDescent="0.35">
      <c r="C2" s="6" t="s">
        <v>5</v>
      </c>
      <c r="D2" s="24" t="s">
        <v>0</v>
      </c>
      <c r="E2" s="24"/>
      <c r="F2" s="24"/>
      <c r="G2" s="24"/>
      <c r="H2" s="3"/>
      <c r="I2" s="36" t="s">
        <v>1</v>
      </c>
      <c r="J2" s="24" t="s">
        <v>4</v>
      </c>
      <c r="K2" s="24"/>
      <c r="L2" s="24"/>
      <c r="M2" s="24"/>
      <c r="O2" s="36" t="s">
        <v>14</v>
      </c>
      <c r="P2" s="37" t="s">
        <v>15</v>
      </c>
    </row>
    <row r="3" spans="3:16" ht="14.5" customHeight="1" x14ac:dyDescent="0.35">
      <c r="C3" s="6" t="s">
        <v>3</v>
      </c>
      <c r="D3" s="6">
        <v>1</v>
      </c>
      <c r="E3" s="6">
        <v>2</v>
      </c>
      <c r="F3" s="6">
        <v>4</v>
      </c>
      <c r="G3" s="6">
        <v>8</v>
      </c>
      <c r="H3" s="3"/>
      <c r="I3" s="36"/>
      <c r="J3" s="6">
        <v>1</v>
      </c>
      <c r="K3" s="6">
        <v>2</v>
      </c>
      <c r="L3" s="6">
        <v>4</v>
      </c>
      <c r="M3" s="6">
        <v>8</v>
      </c>
      <c r="O3" s="36"/>
      <c r="P3" s="37"/>
    </row>
    <row r="4" spans="3:16" x14ac:dyDescent="0.35">
      <c r="C4" s="4">
        <v>5</v>
      </c>
      <c r="D4" s="5">
        <v>0.25700000000000001</v>
      </c>
      <c r="E4" s="5">
        <v>0.39700000000000002</v>
      </c>
      <c r="F4" s="5">
        <v>0.624</v>
      </c>
      <c r="G4" s="5">
        <v>0.64500000000000002</v>
      </c>
      <c r="H4" s="3"/>
      <c r="I4" s="4">
        <v>1</v>
      </c>
      <c r="J4" s="4">
        <v>6517776</v>
      </c>
      <c r="K4" s="4">
        <v>6047245</v>
      </c>
      <c r="L4" s="4">
        <v>2220333</v>
      </c>
      <c r="M4" s="4">
        <v>3196500</v>
      </c>
      <c r="O4" s="10">
        <v>1</v>
      </c>
      <c r="P4" s="11">
        <f>MAX(J4)</f>
        <v>6517776</v>
      </c>
    </row>
    <row r="5" spans="3:16" x14ac:dyDescent="0.35">
      <c r="C5" s="4">
        <v>10</v>
      </c>
      <c r="D5" s="5">
        <v>0.25900000000000001</v>
      </c>
      <c r="E5" s="5">
        <v>0.38800000000000001</v>
      </c>
      <c r="F5" s="5">
        <v>0.61599999999999999</v>
      </c>
      <c r="G5" s="5">
        <v>0.64500000000000002</v>
      </c>
      <c r="H5" s="3"/>
      <c r="I5" s="4">
        <v>2</v>
      </c>
      <c r="J5" s="25"/>
      <c r="K5" s="4">
        <v>5364861</v>
      </c>
      <c r="L5" s="4">
        <v>2199433</v>
      </c>
      <c r="M5" s="4">
        <v>3195458</v>
      </c>
      <c r="O5" s="10">
        <v>2</v>
      </c>
      <c r="P5" s="11">
        <f>MAX(K4:K5)</f>
        <v>6047245</v>
      </c>
    </row>
    <row r="6" spans="3:16" x14ac:dyDescent="0.35">
      <c r="C6" s="4">
        <v>15</v>
      </c>
      <c r="D6" s="5">
        <v>0.254</v>
      </c>
      <c r="E6" s="5">
        <v>0.38200000000000001</v>
      </c>
      <c r="F6" s="5">
        <v>0.621</v>
      </c>
      <c r="G6" s="5">
        <v>0.64700000000000002</v>
      </c>
      <c r="H6" s="3"/>
      <c r="I6" s="4">
        <v>3</v>
      </c>
      <c r="J6" s="26"/>
      <c r="K6" s="25"/>
      <c r="L6" s="4">
        <v>2164535</v>
      </c>
      <c r="M6" s="4">
        <v>3203876</v>
      </c>
      <c r="O6" s="10">
        <v>4</v>
      </c>
      <c r="P6" s="11">
        <f>MAX(L4:L7)</f>
        <v>2220333</v>
      </c>
    </row>
    <row r="7" spans="3:16" x14ac:dyDescent="0.35">
      <c r="C7" s="4">
        <v>20</v>
      </c>
      <c r="D7" s="5">
        <v>0.254</v>
      </c>
      <c r="E7" s="5">
        <v>0.38</v>
      </c>
      <c r="F7" s="5">
        <v>0.622</v>
      </c>
      <c r="G7" s="5">
        <v>0.64600000000000002</v>
      </c>
      <c r="H7" s="3"/>
      <c r="I7" s="4">
        <v>4</v>
      </c>
      <c r="J7" s="26"/>
      <c r="K7" s="26"/>
      <c r="L7" s="4">
        <v>1904587</v>
      </c>
      <c r="M7" s="4">
        <v>3199553</v>
      </c>
      <c r="O7" s="10">
        <v>8</v>
      </c>
      <c r="P7" s="11">
        <f>MAX(M4:M11)</f>
        <v>3958757</v>
      </c>
    </row>
    <row r="8" spans="3:16" x14ac:dyDescent="0.35">
      <c r="C8" s="4">
        <v>25</v>
      </c>
      <c r="D8" s="5">
        <v>0.254</v>
      </c>
      <c r="E8" s="5">
        <v>0.38</v>
      </c>
      <c r="F8" s="5">
        <v>0.623</v>
      </c>
      <c r="G8" s="5">
        <v>0.65</v>
      </c>
      <c r="H8" s="3"/>
      <c r="I8" s="4">
        <v>5</v>
      </c>
      <c r="J8" s="26"/>
      <c r="K8" s="26"/>
      <c r="L8" s="25"/>
      <c r="M8" s="4">
        <v>3182044</v>
      </c>
    </row>
    <row r="9" spans="3:16" x14ac:dyDescent="0.35">
      <c r="C9" s="4">
        <v>30</v>
      </c>
      <c r="D9" s="5">
        <v>0.25700000000000001</v>
      </c>
      <c r="E9" s="5">
        <v>0.378</v>
      </c>
      <c r="F9" s="5">
        <v>0.61699999999999999</v>
      </c>
      <c r="G9" s="5">
        <v>0.64500000000000002</v>
      </c>
      <c r="H9" s="3"/>
      <c r="I9" s="4">
        <v>6</v>
      </c>
      <c r="J9" s="26"/>
      <c r="K9" s="26"/>
      <c r="L9" s="26"/>
      <c r="M9" s="4">
        <v>3190355</v>
      </c>
    </row>
    <row r="10" spans="3:16" x14ac:dyDescent="0.35">
      <c r="C10" s="4">
        <v>35</v>
      </c>
      <c r="D10" s="5">
        <v>0.25700000000000001</v>
      </c>
      <c r="E10" s="5">
        <v>0.39100000000000001</v>
      </c>
      <c r="F10" s="5">
        <v>0.63500000000000001</v>
      </c>
      <c r="G10" s="5">
        <v>0.64700000000000002</v>
      </c>
      <c r="H10" s="3"/>
      <c r="I10" s="4">
        <v>7</v>
      </c>
      <c r="J10" s="26"/>
      <c r="K10" s="26"/>
      <c r="L10" s="26"/>
      <c r="M10" s="4">
        <v>3195807</v>
      </c>
    </row>
    <row r="11" spans="3:16" x14ac:dyDescent="0.35">
      <c r="C11" s="4">
        <v>40</v>
      </c>
      <c r="D11" s="5">
        <v>0.25900000000000001</v>
      </c>
      <c r="E11" s="5">
        <v>0.379</v>
      </c>
      <c r="F11" s="28"/>
      <c r="G11" s="5">
        <v>0.64600000000000002</v>
      </c>
      <c r="H11" s="3"/>
      <c r="I11" s="4">
        <v>8</v>
      </c>
      <c r="J11" s="27"/>
      <c r="K11" s="27"/>
      <c r="L11" s="27"/>
      <c r="M11" s="4">
        <v>3958757</v>
      </c>
    </row>
    <row r="12" spans="3:16" x14ac:dyDescent="0.35">
      <c r="C12" s="4">
        <v>45</v>
      </c>
      <c r="D12" s="5">
        <v>0.254</v>
      </c>
      <c r="E12" s="5">
        <v>0.378</v>
      </c>
      <c r="F12" s="29"/>
      <c r="G12" s="5">
        <v>0.64500000000000002</v>
      </c>
      <c r="H12" s="3"/>
      <c r="I12" s="3"/>
      <c r="J12" s="3"/>
      <c r="K12" s="3"/>
      <c r="L12" s="3"/>
      <c r="M12" s="3"/>
    </row>
    <row r="13" spans="3:16" x14ac:dyDescent="0.35">
      <c r="C13" s="4">
        <v>50</v>
      </c>
      <c r="D13" s="5">
        <v>0.254</v>
      </c>
      <c r="E13" s="5">
        <v>0.378</v>
      </c>
      <c r="F13" s="29"/>
      <c r="G13" s="5">
        <v>0.51600000000000001</v>
      </c>
      <c r="H13" s="3"/>
      <c r="I13" s="6" t="s">
        <v>5</v>
      </c>
      <c r="J13" s="24" t="s">
        <v>12</v>
      </c>
      <c r="K13" s="24"/>
      <c r="L13" s="24"/>
      <c r="M13" s="24"/>
    </row>
    <row r="14" spans="3:16" x14ac:dyDescent="0.35">
      <c r="C14" s="4">
        <v>55</v>
      </c>
      <c r="D14" s="5">
        <v>0.253</v>
      </c>
      <c r="E14" s="5">
        <v>0.379</v>
      </c>
      <c r="F14" s="29"/>
      <c r="G14" s="5">
        <v>0.25700000000000001</v>
      </c>
      <c r="H14" s="3"/>
      <c r="I14" s="6" t="s">
        <v>10</v>
      </c>
      <c r="J14" s="6">
        <v>1</v>
      </c>
      <c r="K14" s="6">
        <v>2</v>
      </c>
      <c r="L14" s="6">
        <v>4</v>
      </c>
      <c r="M14" s="6">
        <v>8</v>
      </c>
    </row>
    <row r="15" spans="3:16" x14ac:dyDescent="0.35">
      <c r="C15" s="4">
        <v>60</v>
      </c>
      <c r="D15" s="5">
        <v>0.253</v>
      </c>
      <c r="E15" s="5">
        <v>0.39700000000000002</v>
      </c>
      <c r="F15" s="29"/>
      <c r="G15" s="5">
        <v>0.253</v>
      </c>
      <c r="H15" s="3"/>
      <c r="I15" s="4" t="s">
        <v>7</v>
      </c>
      <c r="J15" s="8">
        <f>AVERAGE(D4:D25)</f>
        <v>0.25504545454545452</v>
      </c>
      <c r="K15" s="8">
        <f>AVERAGE(E4:E21)</f>
        <v>0.3907222222222223</v>
      </c>
      <c r="L15" s="8">
        <f>AVERAGE(F4:F10)</f>
        <v>0.62257142857142855</v>
      </c>
      <c r="M15" s="8">
        <f>AVERAGE(G4:G16)</f>
        <v>0.54600000000000004</v>
      </c>
    </row>
    <row r="16" spans="3:16" x14ac:dyDescent="0.35">
      <c r="C16" s="4">
        <v>65</v>
      </c>
      <c r="D16" s="5">
        <v>0.25800000000000001</v>
      </c>
      <c r="E16" s="5">
        <v>0.39300000000000002</v>
      </c>
      <c r="F16" s="29"/>
      <c r="G16" s="5">
        <v>0.25600000000000001</v>
      </c>
      <c r="H16" s="3"/>
      <c r="I16" s="4" t="s">
        <v>8</v>
      </c>
      <c r="J16" s="8">
        <f>MEDIAN(D4:D25)</f>
        <v>0.254</v>
      </c>
      <c r="K16" s="5">
        <f>MEDIAN(E4:E21)</f>
        <v>0.38100000000000001</v>
      </c>
      <c r="L16" s="8">
        <f>MEDIAN(F4:F10)</f>
        <v>0.622</v>
      </c>
      <c r="M16" s="5">
        <f>MEDIAN(G4:G16)</f>
        <v>0.64500000000000002</v>
      </c>
    </row>
    <row r="17" spans="2:16" x14ac:dyDescent="0.35">
      <c r="C17" s="4">
        <v>70</v>
      </c>
      <c r="D17" s="5">
        <v>0.255</v>
      </c>
      <c r="E17" s="5">
        <v>0.38500000000000001</v>
      </c>
      <c r="F17" s="29"/>
      <c r="G17" s="28"/>
      <c r="H17" s="3"/>
      <c r="I17" s="4" t="s">
        <v>9</v>
      </c>
      <c r="J17" s="5">
        <f>_xlfn.MODE.SNGL(D4:D25)</f>
        <v>0.254</v>
      </c>
      <c r="K17" s="5">
        <f>_xlfn.MODE.SNGL(E4:E21)</f>
        <v>0.378</v>
      </c>
      <c r="L17" s="5"/>
      <c r="M17" s="5">
        <f>_xlfn.MODE.SNGL(G4:G16)</f>
        <v>0.64500000000000002</v>
      </c>
    </row>
    <row r="18" spans="2:16" x14ac:dyDescent="0.35">
      <c r="C18" s="4">
        <v>75</v>
      </c>
      <c r="D18" s="5">
        <v>0.255</v>
      </c>
      <c r="E18" s="5">
        <v>0.497</v>
      </c>
      <c r="F18" s="29"/>
      <c r="G18" s="29"/>
      <c r="H18" s="3"/>
      <c r="I18" s="4" t="s">
        <v>11</v>
      </c>
      <c r="J18" s="4">
        <f>_xlfn.STDEV.S(D4:D25)</f>
        <v>2.2567839048242082E-3</v>
      </c>
      <c r="K18" s="4">
        <f>_xlfn.STDEV.S(E4:E21)</f>
        <v>2.7435068918009804E-2</v>
      </c>
      <c r="L18" s="4">
        <f>_xlfn.STDEV.S(F4:F10)</f>
        <v>6.2411842588070594E-3</v>
      </c>
      <c r="M18" s="4">
        <f>_xlfn.STDEV.S(G4:G16)</f>
        <v>0.16950712866032092</v>
      </c>
    </row>
    <row r="19" spans="2:16" x14ac:dyDescent="0.35">
      <c r="C19" s="4">
        <v>80</v>
      </c>
      <c r="D19" s="5">
        <v>0.254</v>
      </c>
      <c r="E19" s="5">
        <v>0.39400000000000002</v>
      </c>
      <c r="F19" s="29"/>
      <c r="G19" s="29"/>
      <c r="H19" s="3"/>
      <c r="I19" s="3"/>
      <c r="J19" s="3"/>
      <c r="K19" s="3"/>
      <c r="L19" s="3"/>
      <c r="M19" s="3"/>
    </row>
    <row r="20" spans="2:16" x14ac:dyDescent="0.35">
      <c r="C20" s="4">
        <v>85</v>
      </c>
      <c r="D20" s="5">
        <v>0.253</v>
      </c>
      <c r="E20" s="5">
        <v>0.379</v>
      </c>
      <c r="F20" s="29"/>
      <c r="G20" s="29"/>
      <c r="H20" s="3"/>
      <c r="I20" s="6" t="s">
        <v>5</v>
      </c>
      <c r="J20" s="24" t="s">
        <v>4</v>
      </c>
      <c r="K20" s="24"/>
      <c r="L20" s="24"/>
      <c r="M20" s="24"/>
    </row>
    <row r="21" spans="2:16" x14ac:dyDescent="0.35">
      <c r="C21" s="4">
        <v>90</v>
      </c>
      <c r="D21" s="5">
        <v>0.254</v>
      </c>
      <c r="E21" s="5">
        <v>0.378</v>
      </c>
      <c r="F21" s="29"/>
      <c r="G21" s="29"/>
      <c r="H21" s="3"/>
      <c r="I21" s="6" t="s">
        <v>10</v>
      </c>
      <c r="J21" s="6">
        <v>1</v>
      </c>
      <c r="K21" s="6">
        <v>2</v>
      </c>
      <c r="L21" s="6">
        <v>4</v>
      </c>
      <c r="M21" s="6">
        <v>8</v>
      </c>
    </row>
    <row r="22" spans="2:16" x14ac:dyDescent="0.35">
      <c r="C22" s="4">
        <v>95</v>
      </c>
      <c r="D22" s="5">
        <v>0.25800000000000001</v>
      </c>
      <c r="E22" s="18"/>
      <c r="F22" s="29"/>
      <c r="G22" s="29"/>
      <c r="H22" s="3"/>
      <c r="I22" s="4" t="s">
        <v>7</v>
      </c>
      <c r="J22" s="9">
        <f>AVERAGE(J4)</f>
        <v>6517776</v>
      </c>
      <c r="K22" s="9">
        <f>AVERAGE(K4:K5)</f>
        <v>5706053</v>
      </c>
      <c r="L22" s="9">
        <f>AVERAGE(L4:L7)</f>
        <v>2122222</v>
      </c>
      <c r="M22" s="9">
        <f>AVERAGE(M4:M11)</f>
        <v>3290293.75</v>
      </c>
    </row>
    <row r="23" spans="2:16" x14ac:dyDescent="0.35">
      <c r="C23" s="4">
        <v>100</v>
      </c>
      <c r="D23" s="5">
        <v>0.252</v>
      </c>
      <c r="E23" s="19"/>
      <c r="F23" s="29"/>
      <c r="G23" s="29"/>
      <c r="H23" s="3"/>
      <c r="I23" s="4" t="s">
        <v>8</v>
      </c>
      <c r="J23" s="9">
        <f>MEDIAN(J4)</f>
        <v>6517776</v>
      </c>
      <c r="K23" s="4">
        <f>MEDIAN(K4:K5)</f>
        <v>5706053</v>
      </c>
      <c r="L23" s="9">
        <f>MEDIAN(L4:L7)</f>
        <v>2181984</v>
      </c>
      <c r="M23" s="4">
        <f>MEDIAN(M4:M11)</f>
        <v>3196153.5</v>
      </c>
    </row>
    <row r="24" spans="2:16" x14ac:dyDescent="0.35">
      <c r="C24" s="4">
        <v>105</v>
      </c>
      <c r="D24" s="5">
        <v>0.251</v>
      </c>
      <c r="E24" s="19"/>
      <c r="F24" s="29"/>
      <c r="G24" s="29"/>
      <c r="H24" s="3"/>
      <c r="I24" s="4" t="s">
        <v>9</v>
      </c>
      <c r="J24" s="21" t="s">
        <v>13</v>
      </c>
      <c r="K24" s="22"/>
      <c r="L24" s="22"/>
      <c r="M24" s="23"/>
    </row>
    <row r="25" spans="2:16" x14ac:dyDescent="0.35">
      <c r="C25" s="4">
        <v>110</v>
      </c>
      <c r="D25" s="5">
        <v>0.25600000000000001</v>
      </c>
      <c r="E25" s="20"/>
      <c r="F25" s="30"/>
      <c r="G25" s="30"/>
      <c r="H25" s="3"/>
      <c r="I25" s="4" t="s">
        <v>11</v>
      </c>
      <c r="J25" s="9" t="s">
        <v>16</v>
      </c>
      <c r="K25" s="9">
        <f>_xlfn.STDEV.S(K4:K5)</f>
        <v>482518.35377320106</v>
      </c>
      <c r="L25" s="9">
        <f>_xlfn.STDEV.S(L4:L7)</f>
        <v>146904.37937198015</v>
      </c>
      <c r="M25" s="9">
        <f>_xlfn.STDEV.S(M4:M11)</f>
        <v>270177.09083792218</v>
      </c>
    </row>
    <row r="26" spans="2:16" x14ac:dyDescent="0.35">
      <c r="B26" s="2"/>
    </row>
    <row r="27" spans="2:16" x14ac:dyDescent="0.35">
      <c r="B27" s="2"/>
    </row>
    <row r="28" spans="2:16" ht="15" customHeight="1" x14ac:dyDescent="0.35">
      <c r="B28" s="2"/>
      <c r="C28" s="6" t="s">
        <v>6</v>
      </c>
      <c r="D28" s="24" t="s">
        <v>0</v>
      </c>
      <c r="E28" s="24"/>
      <c r="F28" s="24"/>
      <c r="G28" s="24"/>
      <c r="H28" s="3"/>
      <c r="I28" s="36" t="s">
        <v>1</v>
      </c>
      <c r="J28" s="24" t="s">
        <v>4</v>
      </c>
      <c r="K28" s="24"/>
      <c r="L28" s="24"/>
      <c r="M28" s="24"/>
      <c r="O28" s="36" t="s">
        <v>14</v>
      </c>
      <c r="P28" s="37" t="s">
        <v>15</v>
      </c>
    </row>
    <row r="29" spans="2:16" x14ac:dyDescent="0.35">
      <c r="B29" s="2"/>
      <c r="C29" s="6" t="s">
        <v>3</v>
      </c>
      <c r="D29" s="6">
        <v>1</v>
      </c>
      <c r="E29" s="6">
        <v>2</v>
      </c>
      <c r="F29" s="6">
        <v>4</v>
      </c>
      <c r="G29" s="6">
        <v>8</v>
      </c>
      <c r="H29" s="3"/>
      <c r="I29" s="36"/>
      <c r="J29" s="6">
        <v>1</v>
      </c>
      <c r="K29" s="6">
        <v>2</v>
      </c>
      <c r="L29" s="6">
        <v>4</v>
      </c>
      <c r="M29" s="6">
        <v>8</v>
      </c>
      <c r="O29" s="36"/>
      <c r="P29" s="37"/>
    </row>
    <row r="30" spans="2:16" x14ac:dyDescent="0.35">
      <c r="B30" s="2"/>
      <c r="C30" s="4">
        <v>5</v>
      </c>
      <c r="D30" s="5">
        <v>0.254</v>
      </c>
      <c r="E30" s="5">
        <v>0.38700000000000001</v>
      </c>
      <c r="F30" s="5">
        <v>0.621</v>
      </c>
      <c r="G30" s="5">
        <v>0.65400000000000003</v>
      </c>
      <c r="H30" s="3"/>
      <c r="I30" s="4">
        <v>1</v>
      </c>
      <c r="J30" s="4">
        <v>6763824</v>
      </c>
      <c r="K30" s="4">
        <v>6134422</v>
      </c>
      <c r="L30" s="4">
        <v>3038292</v>
      </c>
      <c r="M30" s="4">
        <v>384725</v>
      </c>
      <c r="O30" s="10">
        <v>1</v>
      </c>
      <c r="P30" s="11">
        <f>MAX(J30)</f>
        <v>6763824</v>
      </c>
    </row>
    <row r="31" spans="2:16" x14ac:dyDescent="0.35">
      <c r="C31" s="4">
        <v>10</v>
      </c>
      <c r="D31" s="5">
        <v>0.25700000000000001</v>
      </c>
      <c r="E31" s="5">
        <v>0.38700000000000001</v>
      </c>
      <c r="F31" s="5">
        <v>0.61399999999999999</v>
      </c>
      <c r="G31" s="5">
        <v>0.64400000000000002</v>
      </c>
      <c r="H31" s="3"/>
      <c r="I31" s="4">
        <v>2</v>
      </c>
      <c r="J31" s="25"/>
      <c r="K31" s="4">
        <v>5432342</v>
      </c>
      <c r="L31" s="4">
        <v>2183923</v>
      </c>
      <c r="M31" s="4">
        <v>3937268</v>
      </c>
      <c r="O31" s="10">
        <v>2</v>
      </c>
      <c r="P31" s="11">
        <f>MAX(K30:K31)</f>
        <v>6134422</v>
      </c>
    </row>
    <row r="32" spans="2:16" x14ac:dyDescent="0.35">
      <c r="C32" s="4">
        <v>15</v>
      </c>
      <c r="D32" s="5">
        <v>0.25900000000000001</v>
      </c>
      <c r="E32" s="5">
        <v>0.38700000000000001</v>
      </c>
      <c r="F32" s="5">
        <v>0.621</v>
      </c>
      <c r="G32" s="5">
        <v>0.65900000000000003</v>
      </c>
      <c r="H32" s="3"/>
      <c r="I32" s="4">
        <v>3</v>
      </c>
      <c r="J32" s="26"/>
      <c r="K32" s="25"/>
      <c r="L32" s="4">
        <v>2193848</v>
      </c>
      <c r="M32" s="4">
        <v>3234212</v>
      </c>
      <c r="O32" s="10">
        <v>4</v>
      </c>
      <c r="P32" s="11">
        <f>MAX(L30:L33)</f>
        <v>3038292</v>
      </c>
    </row>
    <row r="33" spans="3:16" x14ac:dyDescent="0.35">
      <c r="C33" s="4">
        <v>20</v>
      </c>
      <c r="D33" s="5">
        <v>0.254</v>
      </c>
      <c r="E33" s="5">
        <v>0.38900000000000001</v>
      </c>
      <c r="F33" s="5">
        <v>0.628</v>
      </c>
      <c r="G33" s="5">
        <v>0.64200000000000002</v>
      </c>
      <c r="H33" s="3"/>
      <c r="I33" s="4">
        <v>4</v>
      </c>
      <c r="J33" s="26"/>
      <c r="K33" s="26"/>
      <c r="L33" s="4">
        <v>2938465</v>
      </c>
      <c r="M33" s="4">
        <v>3273927</v>
      </c>
      <c r="O33" s="10">
        <v>8</v>
      </c>
      <c r="P33" s="11">
        <f>MAX(M30:M37)</f>
        <v>3937268</v>
      </c>
    </row>
    <row r="34" spans="3:16" x14ac:dyDescent="0.35">
      <c r="C34" s="4">
        <v>25</v>
      </c>
      <c r="D34" s="5">
        <v>0.253</v>
      </c>
      <c r="E34" s="5">
        <v>0.38800000000000001</v>
      </c>
      <c r="F34" s="5">
        <v>0.629</v>
      </c>
      <c r="G34" s="5">
        <v>0.65900000000000003</v>
      </c>
      <c r="H34" s="3"/>
      <c r="I34" s="4">
        <v>5</v>
      </c>
      <c r="J34" s="26"/>
      <c r="K34" s="26"/>
      <c r="L34" s="25"/>
      <c r="M34" s="4">
        <v>3127392</v>
      </c>
    </row>
    <row r="35" spans="3:16" x14ac:dyDescent="0.35">
      <c r="C35" s="4">
        <v>30</v>
      </c>
      <c r="D35" s="5">
        <v>0.25600000000000001</v>
      </c>
      <c r="E35" s="5">
        <v>0.38200000000000001</v>
      </c>
      <c r="F35" s="5">
        <v>0.61</v>
      </c>
      <c r="G35" s="5">
        <v>0.32200000000000001</v>
      </c>
      <c r="H35" s="3"/>
      <c r="I35" s="4">
        <v>6</v>
      </c>
      <c r="J35" s="26"/>
      <c r="K35" s="26"/>
      <c r="L35" s="26"/>
      <c r="M35" s="4">
        <v>3384763</v>
      </c>
    </row>
    <row r="36" spans="3:16" x14ac:dyDescent="0.35">
      <c r="C36" s="4">
        <v>35</v>
      </c>
      <c r="D36" s="5">
        <v>0.25700000000000001</v>
      </c>
      <c r="E36" s="5">
        <v>0.38200000000000001</v>
      </c>
      <c r="F36" s="5">
        <v>0.626</v>
      </c>
      <c r="G36" s="5">
        <v>0.64600000000000002</v>
      </c>
      <c r="H36" s="3"/>
      <c r="I36" s="4">
        <v>7</v>
      </c>
      <c r="J36" s="26"/>
      <c r="K36" s="26"/>
      <c r="L36" s="26"/>
      <c r="M36" s="4">
        <v>3128362</v>
      </c>
    </row>
    <row r="37" spans="3:16" x14ac:dyDescent="0.35">
      <c r="C37" s="4">
        <v>40</v>
      </c>
      <c r="D37" s="5">
        <v>0.25800000000000001</v>
      </c>
      <c r="E37" s="5">
        <v>0.39200000000000002</v>
      </c>
      <c r="F37" s="28"/>
      <c r="G37" s="5">
        <v>0.65300000000000002</v>
      </c>
      <c r="H37" s="3"/>
      <c r="I37" s="4">
        <v>8</v>
      </c>
      <c r="J37" s="27"/>
      <c r="K37" s="27"/>
      <c r="L37" s="27"/>
      <c r="M37" s="4">
        <v>3876473</v>
      </c>
    </row>
    <row r="38" spans="3:16" x14ac:dyDescent="0.35">
      <c r="C38" s="4">
        <v>45</v>
      </c>
      <c r="D38" s="5">
        <v>0.254</v>
      </c>
      <c r="E38" s="5">
        <v>0.39300000000000002</v>
      </c>
      <c r="F38" s="29"/>
      <c r="G38" s="5">
        <v>0.65600000000000003</v>
      </c>
      <c r="H38" s="3"/>
      <c r="I38" s="3"/>
      <c r="J38" s="3"/>
      <c r="K38" s="3"/>
      <c r="L38" s="3"/>
      <c r="M38" s="3"/>
    </row>
    <row r="39" spans="3:16" x14ac:dyDescent="0.35">
      <c r="C39" s="4">
        <v>50</v>
      </c>
      <c r="D39" s="5">
        <v>0.25700000000000001</v>
      </c>
      <c r="E39" s="5">
        <v>0.39</v>
      </c>
      <c r="F39" s="29"/>
      <c r="G39" s="5">
        <v>0.64700000000000002</v>
      </c>
      <c r="H39" s="3"/>
      <c r="I39" s="6" t="s">
        <v>6</v>
      </c>
      <c r="J39" s="24" t="s">
        <v>12</v>
      </c>
      <c r="K39" s="24"/>
      <c r="L39" s="24"/>
      <c r="M39" s="24"/>
    </row>
    <row r="40" spans="3:16" x14ac:dyDescent="0.35">
      <c r="C40" s="4">
        <v>55</v>
      </c>
      <c r="D40" s="5">
        <v>0.25900000000000001</v>
      </c>
      <c r="E40" s="5">
        <v>0.39200000000000002</v>
      </c>
      <c r="F40" s="29"/>
      <c r="G40" s="5">
        <v>0.65800000000000003</v>
      </c>
      <c r="H40" s="3"/>
      <c r="I40" s="6" t="s">
        <v>10</v>
      </c>
      <c r="J40" s="6">
        <v>1</v>
      </c>
      <c r="K40" s="6">
        <v>2</v>
      </c>
      <c r="L40" s="6">
        <v>4</v>
      </c>
      <c r="M40" s="6">
        <v>8</v>
      </c>
    </row>
    <row r="41" spans="3:16" x14ac:dyDescent="0.35">
      <c r="C41" s="4">
        <v>60</v>
      </c>
      <c r="D41" s="5">
        <v>0.254</v>
      </c>
      <c r="E41" s="5">
        <v>0.39</v>
      </c>
      <c r="F41" s="29"/>
      <c r="G41" s="5">
        <v>0.54200000000000004</v>
      </c>
      <c r="H41" s="3"/>
      <c r="I41" s="4" t="s">
        <v>7</v>
      </c>
      <c r="J41" s="8">
        <f>AVERAGE(D30:D51)</f>
        <v>0.2555</v>
      </c>
      <c r="K41" s="8">
        <f>AVERAGE(E30:E47)</f>
        <v>0.3893888888888889</v>
      </c>
      <c r="L41" s="8">
        <f>AVERAGE(F30:F36)</f>
        <v>0.62128571428571433</v>
      </c>
      <c r="M41" s="8">
        <f>AVERAGE(G30:G36)</f>
        <v>0.60371428571428576</v>
      </c>
    </row>
    <row r="42" spans="3:16" x14ac:dyDescent="0.35">
      <c r="C42" s="4">
        <v>65</v>
      </c>
      <c r="D42" s="5">
        <v>0.255</v>
      </c>
      <c r="E42" s="5">
        <v>0.39400000000000002</v>
      </c>
      <c r="F42" s="29"/>
      <c r="G42" s="5">
        <v>0.246</v>
      </c>
      <c r="H42" s="3"/>
      <c r="I42" s="4" t="s">
        <v>8</v>
      </c>
      <c r="J42" s="8">
        <f>MEDIAN(D30:D51)</f>
        <v>0.2555</v>
      </c>
      <c r="K42" s="5">
        <f>MEDIAN(E30:E47)</f>
        <v>0.38950000000000001</v>
      </c>
      <c r="L42" s="8">
        <f>MEDIAN(F30:F36)</f>
        <v>0.621</v>
      </c>
      <c r="M42" s="5">
        <f>MEDIAN(G30:G36)</f>
        <v>0.64600000000000002</v>
      </c>
    </row>
    <row r="43" spans="3:16" x14ac:dyDescent="0.35">
      <c r="C43" s="4">
        <v>70</v>
      </c>
      <c r="D43" s="5">
        <v>0.25800000000000001</v>
      </c>
      <c r="E43" s="5">
        <v>0.38800000000000001</v>
      </c>
      <c r="F43" s="29"/>
      <c r="G43" s="28"/>
      <c r="H43" s="3"/>
      <c r="I43" s="4" t="s">
        <v>9</v>
      </c>
      <c r="J43" s="5">
        <f>_xlfn.MODE.SNGL(D30:D51)</f>
        <v>0.254</v>
      </c>
      <c r="K43" s="5">
        <f>_xlfn.MODE.SNGL(E30:E47)</f>
        <v>0.39200000000000002</v>
      </c>
      <c r="L43" s="5"/>
      <c r="M43" s="5">
        <f>_xlfn.MODE.SNGL(G30:G36)</f>
        <v>0.65900000000000003</v>
      </c>
    </row>
    <row r="44" spans="3:16" x14ac:dyDescent="0.35">
      <c r="C44" s="4">
        <v>75</v>
      </c>
      <c r="D44" s="5">
        <v>0.252</v>
      </c>
      <c r="E44" s="5">
        <v>0.39200000000000002</v>
      </c>
      <c r="F44" s="29"/>
      <c r="G44" s="29"/>
      <c r="H44" s="3"/>
      <c r="I44" s="4" t="s">
        <v>11</v>
      </c>
      <c r="J44" s="4">
        <f>_xlfn.STDEV.S(D30:D51)</f>
        <v>2.7036131027800229E-3</v>
      </c>
      <c r="K44" s="4">
        <f>_xlfn.STDEV.S(E30:E47)</f>
        <v>3.7438402569128226E-3</v>
      </c>
      <c r="L44" s="4">
        <f>_xlfn.STDEV.S(F30:F36)</f>
        <v>7.1580790187099307E-3</v>
      </c>
      <c r="M44" s="4">
        <f>_xlfn.STDEV.S(G30:G36)</f>
        <v>0.12441960494728364</v>
      </c>
    </row>
    <row r="45" spans="3:16" x14ac:dyDescent="0.35">
      <c r="C45" s="4">
        <v>80</v>
      </c>
      <c r="D45" s="5">
        <v>0.25800000000000001</v>
      </c>
      <c r="E45" s="5">
        <v>0.39200000000000002</v>
      </c>
      <c r="F45" s="29"/>
      <c r="G45" s="29"/>
      <c r="H45" s="3"/>
      <c r="I45" s="3"/>
      <c r="J45" s="3"/>
      <c r="K45" s="3"/>
      <c r="L45" s="3"/>
      <c r="M45" s="3"/>
    </row>
    <row r="46" spans="3:16" x14ac:dyDescent="0.35">
      <c r="C46" s="4">
        <v>85</v>
      </c>
      <c r="D46" s="5">
        <v>0.25700000000000001</v>
      </c>
      <c r="E46" s="5">
        <v>0.38800000000000001</v>
      </c>
      <c r="F46" s="29"/>
      <c r="G46" s="29"/>
      <c r="H46" s="3"/>
      <c r="I46" s="6" t="s">
        <v>6</v>
      </c>
      <c r="J46" s="24" t="s">
        <v>4</v>
      </c>
      <c r="K46" s="24"/>
      <c r="L46" s="24"/>
      <c r="M46" s="24"/>
    </row>
    <row r="47" spans="3:16" x14ac:dyDescent="0.35">
      <c r="C47" s="4">
        <v>90</v>
      </c>
      <c r="D47" s="5">
        <v>0.251</v>
      </c>
      <c r="E47" s="5">
        <v>0.39600000000000002</v>
      </c>
      <c r="F47" s="29"/>
      <c r="G47" s="29"/>
      <c r="H47" s="3"/>
      <c r="I47" s="6" t="s">
        <v>10</v>
      </c>
      <c r="J47" s="6">
        <v>1</v>
      </c>
      <c r="K47" s="6">
        <v>2</v>
      </c>
      <c r="L47" s="6">
        <v>4</v>
      </c>
      <c r="M47" s="6">
        <v>8</v>
      </c>
    </row>
    <row r="48" spans="3:16" x14ac:dyDescent="0.35">
      <c r="C48" s="4">
        <v>95</v>
      </c>
      <c r="D48" s="5">
        <v>0.26</v>
      </c>
      <c r="E48" s="18"/>
      <c r="F48" s="29"/>
      <c r="G48" s="29"/>
      <c r="H48" s="3"/>
      <c r="I48" s="4" t="s">
        <v>7</v>
      </c>
      <c r="J48" s="9">
        <f>AVERAGE(J30)</f>
        <v>6763824</v>
      </c>
      <c r="K48" s="9">
        <f>AVERAGE(K30:K31)</f>
        <v>5783382</v>
      </c>
      <c r="L48" s="9">
        <f>AVERAGE(L30:L33)</f>
        <v>2588632</v>
      </c>
      <c r="M48" s="9">
        <f>AVERAGE(M30:M37)</f>
        <v>3043390.25</v>
      </c>
    </row>
    <row r="49" spans="3:16" x14ac:dyDescent="0.35">
      <c r="C49" s="4">
        <v>100</v>
      </c>
      <c r="D49" s="5">
        <v>0.251</v>
      </c>
      <c r="E49" s="19"/>
      <c r="F49" s="29"/>
      <c r="G49" s="29"/>
      <c r="H49" s="3"/>
      <c r="I49" s="4" t="s">
        <v>8</v>
      </c>
      <c r="J49" s="9">
        <f>MEDIAN(J30)</f>
        <v>6763824</v>
      </c>
      <c r="K49" s="4">
        <f>MEDIAN(K30:K31)</f>
        <v>5783382</v>
      </c>
      <c r="L49" s="9">
        <f>MEDIAN(L30:L33)</f>
        <v>2566156.5</v>
      </c>
      <c r="M49" s="4">
        <f>MEDIAN(M30:M37)</f>
        <v>3254069.5</v>
      </c>
    </row>
    <row r="50" spans="3:16" x14ac:dyDescent="0.35">
      <c r="C50" s="4">
        <v>105</v>
      </c>
      <c r="D50" s="5">
        <v>0.252</v>
      </c>
      <c r="E50" s="19"/>
      <c r="F50" s="29"/>
      <c r="G50" s="29"/>
      <c r="H50" s="3"/>
      <c r="I50" s="4" t="s">
        <v>9</v>
      </c>
      <c r="J50" s="21" t="s">
        <v>13</v>
      </c>
      <c r="K50" s="22"/>
      <c r="L50" s="22"/>
      <c r="M50" s="23"/>
    </row>
    <row r="51" spans="3:16" x14ac:dyDescent="0.35">
      <c r="C51" s="4">
        <v>110</v>
      </c>
      <c r="D51" s="5">
        <v>0.255</v>
      </c>
      <c r="E51" s="20"/>
      <c r="F51" s="30"/>
      <c r="G51" s="30"/>
      <c r="H51" s="3"/>
      <c r="I51" s="4" t="s">
        <v>11</v>
      </c>
      <c r="J51" s="9" t="s">
        <v>16</v>
      </c>
      <c r="K51" s="9">
        <f>_xlfn.STDEV.S(K30:K31)</f>
        <v>496445.52893545129</v>
      </c>
      <c r="L51" s="9">
        <f>_xlfn.STDEV.S(L30:L33)</f>
        <v>463400.84334047843</v>
      </c>
      <c r="M51" s="9">
        <f>_xlfn.STDEV.S(M30:M37)</f>
        <v>1120071.2472215774</v>
      </c>
    </row>
    <row r="54" spans="3:16" x14ac:dyDescent="0.35">
      <c r="C54" s="6" t="s">
        <v>17</v>
      </c>
      <c r="D54" s="24" t="s">
        <v>0</v>
      </c>
      <c r="E54" s="24"/>
      <c r="F54" s="24"/>
      <c r="G54" s="24"/>
      <c r="H54" s="3"/>
      <c r="I54" s="31" t="s">
        <v>1</v>
      </c>
      <c r="J54" s="33" t="s">
        <v>4</v>
      </c>
      <c r="K54" s="34"/>
      <c r="L54" s="34"/>
      <c r="M54" s="35"/>
      <c r="O54" s="36" t="s">
        <v>14</v>
      </c>
      <c r="P54" s="37" t="s">
        <v>15</v>
      </c>
    </row>
    <row r="55" spans="3:16" x14ac:dyDescent="0.35">
      <c r="C55" s="6" t="s">
        <v>3</v>
      </c>
      <c r="D55" s="6">
        <v>1</v>
      </c>
      <c r="E55" s="6">
        <v>2</v>
      </c>
      <c r="F55" s="6">
        <v>4</v>
      </c>
      <c r="G55" s="6">
        <v>8</v>
      </c>
      <c r="H55" s="3"/>
      <c r="I55" s="32"/>
      <c r="J55" s="6">
        <v>1</v>
      </c>
      <c r="K55" s="6">
        <v>2</v>
      </c>
      <c r="L55" s="6">
        <v>4</v>
      </c>
      <c r="M55" s="6">
        <v>8</v>
      </c>
      <c r="O55" s="36"/>
      <c r="P55" s="37"/>
    </row>
    <row r="56" spans="3:16" x14ac:dyDescent="0.35">
      <c r="C56" s="4">
        <v>5</v>
      </c>
      <c r="D56" s="5">
        <v>0.25800000000000001</v>
      </c>
      <c r="E56" s="5">
        <v>0.439</v>
      </c>
      <c r="F56" s="5">
        <v>0.6</v>
      </c>
      <c r="G56" s="5">
        <v>0.65300000000000002</v>
      </c>
      <c r="H56" s="3"/>
      <c r="I56" s="4">
        <v>1</v>
      </c>
      <c r="J56" s="4">
        <v>6847563</v>
      </c>
      <c r="K56" s="4">
        <v>6047245</v>
      </c>
      <c r="L56" s="4">
        <v>2847362</v>
      </c>
      <c r="M56" s="4">
        <v>3173500</v>
      </c>
      <c r="O56" s="10">
        <v>1</v>
      </c>
      <c r="P56" s="11">
        <f>MAX(J56)</f>
        <v>6847563</v>
      </c>
    </row>
    <row r="57" spans="3:16" ht="15" customHeight="1" x14ac:dyDescent="0.35">
      <c r="C57" s="4">
        <v>10</v>
      </c>
      <c r="D57" s="5">
        <v>0.255</v>
      </c>
      <c r="E57" s="5">
        <v>0.433</v>
      </c>
      <c r="F57" s="5">
        <v>0.6</v>
      </c>
      <c r="G57" s="5">
        <v>0.65600000000000003</v>
      </c>
      <c r="H57" s="3"/>
      <c r="I57" s="4">
        <v>2</v>
      </c>
      <c r="J57" s="25"/>
      <c r="K57" s="4">
        <v>5364861</v>
      </c>
      <c r="L57" s="4">
        <v>2234234</v>
      </c>
      <c r="M57" s="4">
        <v>3143458</v>
      </c>
      <c r="O57" s="10">
        <v>2</v>
      </c>
      <c r="P57" s="11">
        <f>MAX(K56:K57)</f>
        <v>6047245</v>
      </c>
    </row>
    <row r="58" spans="3:16" x14ac:dyDescent="0.35">
      <c r="C58" s="4">
        <v>15</v>
      </c>
      <c r="D58" s="5">
        <v>0.24199999999999999</v>
      </c>
      <c r="E58" s="5">
        <v>0.45700000000000002</v>
      </c>
      <c r="F58" s="5">
        <v>0.60199999999999998</v>
      </c>
      <c r="G58" s="5">
        <v>0.64700000000000002</v>
      </c>
      <c r="H58" s="3"/>
      <c r="I58" s="4">
        <v>3</v>
      </c>
      <c r="J58" s="26"/>
      <c r="K58" s="25"/>
      <c r="L58" s="4">
        <v>2837453</v>
      </c>
      <c r="M58" s="4">
        <v>3204346</v>
      </c>
      <c r="O58" s="10">
        <v>4</v>
      </c>
      <c r="P58" s="11">
        <f>MAX(L56:L59)</f>
        <v>2847362</v>
      </c>
    </row>
    <row r="59" spans="3:16" x14ac:dyDescent="0.35">
      <c r="C59" s="4">
        <v>20</v>
      </c>
      <c r="D59" s="5">
        <v>0.247</v>
      </c>
      <c r="E59" s="5">
        <v>0.38900000000000001</v>
      </c>
      <c r="F59" s="5">
        <v>0.60799999999999998</v>
      </c>
      <c r="G59" s="5">
        <v>0.65800000000000003</v>
      </c>
      <c r="H59" s="3"/>
      <c r="I59" s="4">
        <v>4</v>
      </c>
      <c r="J59" s="26"/>
      <c r="K59" s="26"/>
      <c r="L59" s="4">
        <v>1973645</v>
      </c>
      <c r="M59" s="4">
        <v>3193453</v>
      </c>
      <c r="O59" s="10">
        <v>8</v>
      </c>
      <c r="P59" s="11">
        <f>MAX(M56:M63)</f>
        <v>3827374</v>
      </c>
    </row>
    <row r="60" spans="3:16" x14ac:dyDescent="0.35">
      <c r="C60" s="4">
        <v>25</v>
      </c>
      <c r="D60" s="5">
        <v>0.24299999999999999</v>
      </c>
      <c r="E60" s="5">
        <v>0.40200000000000002</v>
      </c>
      <c r="F60" s="5">
        <v>0.60199999999999998</v>
      </c>
      <c r="G60" s="5">
        <v>0.64200000000000002</v>
      </c>
      <c r="H60" s="3"/>
      <c r="I60" s="4">
        <v>5</v>
      </c>
      <c r="J60" s="26"/>
      <c r="K60" s="26"/>
      <c r="L60" s="25"/>
      <c r="M60" s="4">
        <v>3182044</v>
      </c>
    </row>
    <row r="61" spans="3:16" x14ac:dyDescent="0.35">
      <c r="C61" s="4">
        <v>30</v>
      </c>
      <c r="D61" s="5">
        <v>0.247</v>
      </c>
      <c r="E61" s="5">
        <v>0.45400000000000001</v>
      </c>
      <c r="F61" s="5">
        <v>0.60799999999999998</v>
      </c>
      <c r="G61" s="5">
        <v>0.64600000000000002</v>
      </c>
      <c r="H61" s="3"/>
      <c r="I61" s="4">
        <v>6</v>
      </c>
      <c r="J61" s="26"/>
      <c r="K61" s="26"/>
      <c r="L61" s="26"/>
      <c r="M61" s="4">
        <v>3187563</v>
      </c>
    </row>
    <row r="62" spans="3:16" x14ac:dyDescent="0.35">
      <c r="C62" s="4">
        <v>35</v>
      </c>
      <c r="D62" s="5">
        <v>0.24099999999999999</v>
      </c>
      <c r="E62" s="5">
        <v>0.434</v>
      </c>
      <c r="F62" s="5">
        <v>0.6</v>
      </c>
      <c r="G62" s="5">
        <v>0.64600000000000002</v>
      </c>
      <c r="H62" s="3"/>
      <c r="I62" s="4">
        <v>7</v>
      </c>
      <c r="J62" s="26"/>
      <c r="K62" s="26"/>
      <c r="L62" s="26"/>
      <c r="M62" s="48">
        <v>3195807</v>
      </c>
    </row>
    <row r="63" spans="3:16" x14ac:dyDescent="0.35">
      <c r="C63" s="4">
        <v>40</v>
      </c>
      <c r="D63" s="5">
        <v>0.25700000000000001</v>
      </c>
      <c r="E63" s="5">
        <v>0.46700000000000003</v>
      </c>
      <c r="F63" s="28"/>
      <c r="G63" s="5">
        <v>0.65400000000000003</v>
      </c>
      <c r="H63" s="3"/>
      <c r="I63" s="4">
        <v>8</v>
      </c>
      <c r="J63" s="27"/>
      <c r="K63" s="27"/>
      <c r="L63" s="27"/>
      <c r="M63" s="4">
        <v>3827374</v>
      </c>
    </row>
    <row r="64" spans="3:16" x14ac:dyDescent="0.35">
      <c r="C64" s="4">
        <v>45</v>
      </c>
      <c r="D64" s="5">
        <v>0.252</v>
      </c>
      <c r="E64" s="5">
        <v>0.46800000000000003</v>
      </c>
      <c r="F64" s="29"/>
      <c r="G64" s="5">
        <v>0.64400000000000002</v>
      </c>
      <c r="H64" s="3"/>
      <c r="I64" s="3"/>
      <c r="J64" s="3"/>
      <c r="K64" s="3"/>
      <c r="L64" s="3"/>
      <c r="M64" s="3"/>
    </row>
    <row r="65" spans="3:13" x14ac:dyDescent="0.35">
      <c r="C65" s="4">
        <v>50</v>
      </c>
      <c r="D65" s="5">
        <v>0.25800000000000001</v>
      </c>
      <c r="E65" s="5">
        <v>0.42699999999999999</v>
      </c>
      <c r="F65" s="29"/>
      <c r="G65" s="5">
        <v>0.65900000000000003</v>
      </c>
      <c r="H65" s="3"/>
      <c r="I65" s="6" t="s">
        <v>17</v>
      </c>
      <c r="J65" s="24" t="s">
        <v>12</v>
      </c>
      <c r="K65" s="24"/>
      <c r="L65" s="24"/>
      <c r="M65" s="24"/>
    </row>
    <row r="66" spans="3:13" x14ac:dyDescent="0.35">
      <c r="C66" s="4">
        <v>55</v>
      </c>
      <c r="D66" s="5">
        <v>0.247</v>
      </c>
      <c r="E66" s="5">
        <v>0.39</v>
      </c>
      <c r="F66" s="29"/>
      <c r="G66" s="5">
        <v>0.64200000000000002</v>
      </c>
      <c r="H66" s="3"/>
      <c r="I66" s="6" t="s">
        <v>10</v>
      </c>
      <c r="J66" s="6">
        <v>1</v>
      </c>
      <c r="K66" s="6">
        <v>2</v>
      </c>
      <c r="L66" s="6">
        <v>4</v>
      </c>
      <c r="M66" s="6">
        <v>8</v>
      </c>
    </row>
    <row r="67" spans="3:13" x14ac:dyDescent="0.35">
      <c r="C67" s="4">
        <v>60</v>
      </c>
      <c r="D67" s="5">
        <v>0.252</v>
      </c>
      <c r="E67" s="5">
        <v>0.40300000000000002</v>
      </c>
      <c r="F67" s="29"/>
      <c r="G67" s="5">
        <v>0.65900000000000003</v>
      </c>
      <c r="H67" s="3"/>
      <c r="I67" s="4" t="s">
        <v>7</v>
      </c>
      <c r="J67" s="4">
        <f>AVERAGE(D56:D77)</f>
        <v>0.2493636363636364</v>
      </c>
      <c r="K67" s="4">
        <f>AVERAGE(E56:E73)</f>
        <v>0.42988888888888888</v>
      </c>
      <c r="L67" s="4">
        <f>AVERAGE(F56:F62)</f>
        <v>0.60285714285714287</v>
      </c>
      <c r="M67" s="8">
        <f>AVERAGE(G56:G68)</f>
        <v>0.62007692307692308</v>
      </c>
    </row>
    <row r="68" spans="3:13" x14ac:dyDescent="0.35">
      <c r="C68" s="4">
        <v>65</v>
      </c>
      <c r="D68" s="5">
        <v>0.25600000000000001</v>
      </c>
      <c r="E68" s="5">
        <v>0.45700000000000002</v>
      </c>
      <c r="F68" s="29"/>
      <c r="G68" s="5">
        <v>0.255</v>
      </c>
      <c r="H68" s="3"/>
      <c r="I68" s="4" t="s">
        <v>8</v>
      </c>
      <c r="J68" s="4">
        <f>MEDIAN(D56:D77)</f>
        <v>0.248</v>
      </c>
      <c r="K68" s="4">
        <f>MEDIAN(E56:E73)</f>
        <v>0.4335</v>
      </c>
      <c r="L68" s="4">
        <f>MEDIAN(F56:F62)</f>
        <v>0.60199999999999998</v>
      </c>
      <c r="M68" s="4">
        <f>MEDIAN(G56:G68)</f>
        <v>0.64700000000000002</v>
      </c>
    </row>
    <row r="69" spans="3:13" x14ac:dyDescent="0.35">
      <c r="C69" s="4">
        <v>70</v>
      </c>
      <c r="D69" s="5">
        <v>0.24099999999999999</v>
      </c>
      <c r="E69" s="5">
        <v>0.39600000000000002</v>
      </c>
      <c r="F69" s="29"/>
      <c r="G69" s="28"/>
      <c r="H69" s="3"/>
      <c r="I69" s="4" t="s">
        <v>9</v>
      </c>
      <c r="J69" s="21">
        <f>_xlfn.MODE.SNGL(D56:D77)</f>
        <v>0.247</v>
      </c>
      <c r="K69" s="22">
        <f>_xlfn.MODE.SNGL(E56:E73)</f>
        <v>0.45700000000000002</v>
      </c>
      <c r="L69" s="22"/>
      <c r="M69" s="23">
        <f>_xlfn.MODE.SNGL(G56:G68)</f>
        <v>0.64200000000000002</v>
      </c>
    </row>
    <row r="70" spans="3:13" x14ac:dyDescent="0.35">
      <c r="C70" s="4">
        <v>75</v>
      </c>
      <c r="D70" s="5">
        <v>0.24299999999999999</v>
      </c>
      <c r="E70" s="5">
        <v>0.38900000000000001</v>
      </c>
      <c r="F70" s="29"/>
      <c r="G70" s="29"/>
      <c r="H70" s="3"/>
      <c r="I70" s="4" t="s">
        <v>11</v>
      </c>
      <c r="J70" s="4">
        <f>_xlfn.STDEV.S(D56:D77)</f>
        <v>5.932520981404555E-3</v>
      </c>
      <c r="K70" s="4">
        <f>_xlfn.STDEV.S(E56:E73)</f>
        <v>2.9035250156215067E-2</v>
      </c>
      <c r="L70" s="4">
        <f>_xlfn.STDEV.S(F56:F62)</f>
        <v>3.6253078686998663E-3</v>
      </c>
      <c r="M70" s="4">
        <f>_xlfn.STDEV.S(G56:G68)</f>
        <v>0.10987755422777254</v>
      </c>
    </row>
    <row r="71" spans="3:13" x14ac:dyDescent="0.35">
      <c r="C71" s="4">
        <v>80</v>
      </c>
      <c r="D71" s="5">
        <v>0.249</v>
      </c>
      <c r="E71" s="5">
        <v>0.45900000000000002</v>
      </c>
      <c r="F71" s="29"/>
      <c r="G71" s="29"/>
      <c r="H71" s="3"/>
      <c r="I71" s="3"/>
      <c r="J71" s="3"/>
      <c r="K71" s="3"/>
      <c r="L71" s="3"/>
      <c r="M71" s="3"/>
    </row>
    <row r="72" spans="3:13" x14ac:dyDescent="0.35">
      <c r="C72" s="4">
        <v>85</v>
      </c>
      <c r="D72" s="5">
        <v>0.253</v>
      </c>
      <c r="E72" s="5">
        <v>0.41699999999999998</v>
      </c>
      <c r="F72" s="29"/>
      <c r="G72" s="29"/>
      <c r="H72" s="3"/>
      <c r="I72" s="6" t="s">
        <v>17</v>
      </c>
      <c r="J72" s="24" t="s">
        <v>4</v>
      </c>
      <c r="K72" s="24"/>
      <c r="L72" s="24"/>
      <c r="M72" s="24"/>
    </row>
    <row r="73" spans="3:13" x14ac:dyDescent="0.35">
      <c r="C73" s="4">
        <v>90</v>
      </c>
      <c r="D73" s="5">
        <v>0.248</v>
      </c>
      <c r="E73" s="5">
        <v>0.45700000000000002</v>
      </c>
      <c r="F73" s="29"/>
      <c r="G73" s="29"/>
      <c r="H73" s="3"/>
      <c r="I73" s="6" t="s">
        <v>10</v>
      </c>
      <c r="J73" s="6">
        <v>1</v>
      </c>
      <c r="K73" s="6">
        <v>2</v>
      </c>
      <c r="L73" s="6">
        <v>4</v>
      </c>
      <c r="M73" s="6">
        <v>8</v>
      </c>
    </row>
    <row r="74" spans="3:13" x14ac:dyDescent="0.35">
      <c r="C74" s="4">
        <v>95</v>
      </c>
      <c r="D74" s="5">
        <v>0.248</v>
      </c>
      <c r="E74" s="18"/>
      <c r="F74" s="29"/>
      <c r="G74" s="29"/>
      <c r="H74" s="3"/>
      <c r="I74" s="4" t="s">
        <v>7</v>
      </c>
      <c r="J74" s="4">
        <f>AVERAGE(J56)</f>
        <v>6847563</v>
      </c>
      <c r="K74" s="4">
        <f>AVERAGE(K56:K57)</f>
        <v>5706053</v>
      </c>
      <c r="L74" s="4">
        <f>AVERAGE(L56:L59)</f>
        <v>2473173.5</v>
      </c>
      <c r="M74" s="4">
        <f>AVERAGE(M56:M63)</f>
        <v>3263443.125</v>
      </c>
    </row>
    <row r="75" spans="3:13" x14ac:dyDescent="0.35">
      <c r="C75" s="4">
        <v>100</v>
      </c>
      <c r="D75" s="5">
        <v>0.246</v>
      </c>
      <c r="E75" s="19"/>
      <c r="F75" s="29"/>
      <c r="G75" s="29"/>
      <c r="H75" s="3"/>
      <c r="I75" s="4" t="s">
        <v>8</v>
      </c>
      <c r="J75" s="4">
        <f>MEDIAN(J56)</f>
        <v>6847563</v>
      </c>
      <c r="K75" s="4">
        <f>MEDIAN(K56:K57)</f>
        <v>5706053</v>
      </c>
      <c r="L75" s="4">
        <f>MEDIAN(L56:L59)</f>
        <v>2535843.5</v>
      </c>
      <c r="M75" s="4">
        <f>MEDIAN(M56:M63)</f>
        <v>3190508</v>
      </c>
    </row>
    <row r="76" spans="3:13" x14ac:dyDescent="0.35">
      <c r="C76" s="4">
        <v>105</v>
      </c>
      <c r="D76" s="5">
        <v>0.24399999999999999</v>
      </c>
      <c r="E76" s="19"/>
      <c r="F76" s="29"/>
      <c r="G76" s="29"/>
      <c r="H76" s="3"/>
      <c r="I76" s="4" t="s">
        <v>9</v>
      </c>
      <c r="J76" s="21" t="s">
        <v>13</v>
      </c>
      <c r="K76" s="22"/>
      <c r="L76" s="22"/>
      <c r="M76" s="23"/>
    </row>
    <row r="77" spans="3:13" x14ac:dyDescent="0.35">
      <c r="C77" s="4">
        <v>110</v>
      </c>
      <c r="D77" s="5">
        <v>0.25900000000000001</v>
      </c>
      <c r="E77" s="20"/>
      <c r="F77" s="30"/>
      <c r="G77" s="30"/>
      <c r="H77" s="3"/>
      <c r="I77" s="4" t="s">
        <v>11</v>
      </c>
      <c r="J77" s="4" t="s">
        <v>16</v>
      </c>
      <c r="K77" s="4">
        <f>_xlfn.STDEV.S(K56:K57)</f>
        <v>482518.35377320106</v>
      </c>
      <c r="L77" s="4">
        <f>_xlfn.STDEV.S(L56:L59)</f>
        <v>439445.63358281308</v>
      </c>
      <c r="M77" s="4">
        <f>_xlfn.STDEV.S(M56:M63)</f>
        <v>228614.95134235613</v>
      </c>
    </row>
    <row r="83" spans="3:13" x14ac:dyDescent="0.35">
      <c r="C83" s="6" t="s">
        <v>20</v>
      </c>
      <c r="D83" s="24" t="s">
        <v>18</v>
      </c>
      <c r="E83" s="24"/>
      <c r="F83" s="24"/>
      <c r="G83" s="24"/>
      <c r="I83" s="6" t="s">
        <v>20</v>
      </c>
      <c r="J83" s="24" t="s">
        <v>19</v>
      </c>
      <c r="K83" s="24"/>
      <c r="L83" s="24"/>
      <c r="M83" s="24"/>
    </row>
    <row r="84" spans="3:13" x14ac:dyDescent="0.35">
      <c r="C84" s="6" t="s">
        <v>10</v>
      </c>
      <c r="D84" s="6">
        <v>1</v>
      </c>
      <c r="E84" s="6">
        <v>2</v>
      </c>
      <c r="F84" s="6">
        <v>4</v>
      </c>
      <c r="G84" s="6">
        <v>8</v>
      </c>
      <c r="I84" s="6" t="s">
        <v>10</v>
      </c>
      <c r="J84" s="6">
        <v>1</v>
      </c>
      <c r="K84" s="6">
        <v>2</v>
      </c>
      <c r="L84" s="6">
        <v>4</v>
      </c>
      <c r="M84" s="6">
        <v>8</v>
      </c>
    </row>
    <row r="85" spans="3:13" x14ac:dyDescent="0.35">
      <c r="C85" s="4" t="s">
        <v>21</v>
      </c>
      <c r="D85" s="17">
        <f>AVERAGE(J22,J48,J74)</f>
        <v>6709721</v>
      </c>
      <c r="E85" s="17">
        <f>AVERAGE(K22,K48,K74)</f>
        <v>5731829.333333333</v>
      </c>
      <c r="F85" s="17">
        <f>AVERAGE(L22,L48,L74)</f>
        <v>2394675.8333333335</v>
      </c>
      <c r="G85" s="17">
        <f>AVERAGE(M22,M48,M74)</f>
        <v>3199042.375</v>
      </c>
      <c r="I85" s="4" t="s">
        <v>21</v>
      </c>
      <c r="J85" s="8">
        <f>AVERAGE(J15,J41,J67)</f>
        <v>0.25330303030303031</v>
      </c>
      <c r="K85" s="8">
        <f>AVERAGE(K15,K41,K67)</f>
        <v>0.40333333333333332</v>
      </c>
      <c r="L85" s="8">
        <f>AVERAGE(L15,L41,L67)</f>
        <v>0.61557142857142855</v>
      </c>
      <c r="M85" s="8">
        <f>AVERAGE(M15,M41,M67)</f>
        <v>0.589930402930403</v>
      </c>
    </row>
    <row r="104" spans="3:10" x14ac:dyDescent="0.35">
      <c r="C104" s="7" t="s">
        <v>10</v>
      </c>
      <c r="D104" s="7" t="s">
        <v>22</v>
      </c>
      <c r="I104" s="7" t="s">
        <v>10</v>
      </c>
      <c r="J104" s="7" t="s">
        <v>22</v>
      </c>
    </row>
    <row r="105" spans="3:10" x14ac:dyDescent="0.35">
      <c r="C105" s="4" t="s">
        <v>7</v>
      </c>
      <c r="D105" s="17">
        <f>AVERAGE(D85:G85)</f>
        <v>4508817.135416666</v>
      </c>
      <c r="I105" s="4" t="s">
        <v>7</v>
      </c>
      <c r="J105" s="17">
        <f>AVERAGE(J85:M85)</f>
        <v>0.46553454878454881</v>
      </c>
    </row>
    <row r="106" spans="3:10" x14ac:dyDescent="0.35">
      <c r="C106" s="4" t="s">
        <v>8</v>
      </c>
      <c r="D106" s="17">
        <f>MEDIAN(D85:G85)</f>
        <v>4465435.854166666</v>
      </c>
      <c r="I106" s="4" t="s">
        <v>8</v>
      </c>
      <c r="J106" s="17">
        <f>MEDIAN(J85:M85)</f>
        <v>0.49663186813186816</v>
      </c>
    </row>
    <row r="107" spans="3:10" x14ac:dyDescent="0.35">
      <c r="C107" s="4" t="s">
        <v>11</v>
      </c>
      <c r="D107" s="17">
        <f>_xlfn.STDEV.S(D85:G85)</f>
        <v>2043268.6253150015</v>
      </c>
      <c r="I107" s="4" t="s">
        <v>11</v>
      </c>
      <c r="J107" s="17">
        <f>_xlfn.STDEV.S(J85:M85)</f>
        <v>0.17019263836942608</v>
      </c>
    </row>
  </sheetData>
  <mergeCells count="45">
    <mergeCell ref="P2:P3"/>
    <mergeCell ref="O2:O3"/>
    <mergeCell ref="J13:M13"/>
    <mergeCell ref="D2:G2"/>
    <mergeCell ref="J2:M2"/>
    <mergeCell ref="I2:I3"/>
    <mergeCell ref="J5:J11"/>
    <mergeCell ref="K6:K11"/>
    <mergeCell ref="L8:L11"/>
    <mergeCell ref="J20:M20"/>
    <mergeCell ref="J24:M24"/>
    <mergeCell ref="D28:G28"/>
    <mergeCell ref="I28:I29"/>
    <mergeCell ref="J28:M28"/>
    <mergeCell ref="E22:E25"/>
    <mergeCell ref="F11:F25"/>
    <mergeCell ref="G17:G25"/>
    <mergeCell ref="O28:O29"/>
    <mergeCell ref="P28:P29"/>
    <mergeCell ref="J31:J37"/>
    <mergeCell ref="K32:K37"/>
    <mergeCell ref="L34:L37"/>
    <mergeCell ref="F37:F51"/>
    <mergeCell ref="J39:M39"/>
    <mergeCell ref="G43:G51"/>
    <mergeCell ref="J46:M46"/>
    <mergeCell ref="E48:E51"/>
    <mergeCell ref="J50:M50"/>
    <mergeCell ref="D54:G54"/>
    <mergeCell ref="I54:I55"/>
    <mergeCell ref="J54:M54"/>
    <mergeCell ref="O54:O55"/>
    <mergeCell ref="P54:P55"/>
    <mergeCell ref="J57:J63"/>
    <mergeCell ref="K58:K63"/>
    <mergeCell ref="L60:L63"/>
    <mergeCell ref="F63:F77"/>
    <mergeCell ref="J65:M65"/>
    <mergeCell ref="G69:G77"/>
    <mergeCell ref="J72:M72"/>
    <mergeCell ref="E74:E77"/>
    <mergeCell ref="J76:M76"/>
    <mergeCell ref="J69:M69"/>
    <mergeCell ref="D83:G83"/>
    <mergeCell ref="J83:M8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50C6-C3B4-4528-ABAF-98BF7873C697}">
  <dimension ref="C2:P122"/>
  <sheetViews>
    <sheetView topLeftCell="A85" zoomScale="103" workbookViewId="0">
      <selection activeCell="I118" sqref="I118:J121"/>
    </sheetView>
  </sheetViews>
  <sheetFormatPr baseColWidth="10" defaultColWidth="11.453125" defaultRowHeight="14.5" x14ac:dyDescent="0.35"/>
  <cols>
    <col min="3" max="3" width="22.7265625" customWidth="1"/>
    <col min="9" max="9" width="24.7265625" customWidth="1"/>
    <col min="10" max="10" width="15.453125" customWidth="1"/>
    <col min="12" max="12" width="13.6328125" customWidth="1"/>
    <col min="16" max="16" width="19.81640625" customWidth="1"/>
  </cols>
  <sheetData>
    <row r="2" spans="3:16" x14ac:dyDescent="0.35">
      <c r="C2" s="6" t="s">
        <v>5</v>
      </c>
      <c r="D2" s="24" t="s">
        <v>0</v>
      </c>
      <c r="E2" s="24"/>
      <c r="F2" s="24"/>
      <c r="G2" s="24"/>
      <c r="H2" s="3"/>
      <c r="I2" s="31" t="s">
        <v>1</v>
      </c>
      <c r="J2" s="33" t="s">
        <v>2</v>
      </c>
      <c r="K2" s="34"/>
      <c r="L2" s="34"/>
      <c r="M2" s="35"/>
      <c r="O2" s="36" t="s">
        <v>14</v>
      </c>
      <c r="P2" s="37" t="s">
        <v>15</v>
      </c>
    </row>
    <row r="3" spans="3:16" x14ac:dyDescent="0.35">
      <c r="C3" s="6" t="s">
        <v>3</v>
      </c>
      <c r="D3" s="6">
        <v>1</v>
      </c>
      <c r="E3" s="6">
        <v>2</v>
      </c>
      <c r="F3" s="6">
        <v>4</v>
      </c>
      <c r="G3" s="6">
        <v>8</v>
      </c>
      <c r="H3" s="3"/>
      <c r="I3" s="32"/>
      <c r="J3" s="7">
        <v>1</v>
      </c>
      <c r="K3" s="7">
        <v>2</v>
      </c>
      <c r="L3" s="7">
        <v>4</v>
      </c>
      <c r="M3" s="7">
        <v>8</v>
      </c>
      <c r="O3" s="36"/>
      <c r="P3" s="37"/>
    </row>
    <row r="4" spans="3:16" x14ac:dyDescent="0.35">
      <c r="C4" s="4">
        <v>5</v>
      </c>
      <c r="D4" s="5">
        <v>0.377</v>
      </c>
      <c r="E4" s="5">
        <v>0.377</v>
      </c>
      <c r="F4" s="5">
        <v>0.69</v>
      </c>
      <c r="G4" s="5">
        <v>0.65900000000000003</v>
      </c>
      <c r="H4" s="3"/>
      <c r="I4" s="4">
        <v>1</v>
      </c>
      <c r="J4" s="4">
        <v>7610536</v>
      </c>
      <c r="K4" s="4">
        <v>5895618</v>
      </c>
      <c r="L4" s="4">
        <v>2310820</v>
      </c>
      <c r="M4" s="4">
        <v>3636164</v>
      </c>
      <c r="O4" s="10">
        <v>1</v>
      </c>
      <c r="P4" s="11">
        <f>MAX(J4)</f>
        <v>7610536</v>
      </c>
    </row>
    <row r="5" spans="3:16" x14ac:dyDescent="0.35">
      <c r="C5" s="4">
        <v>10</v>
      </c>
      <c r="D5" s="5">
        <v>0.375</v>
      </c>
      <c r="E5" s="5">
        <v>0.379</v>
      </c>
      <c r="F5" s="5">
        <v>0.67100000000000004</v>
      </c>
      <c r="G5" s="5">
        <v>0.65500000000000003</v>
      </c>
      <c r="H5" s="3"/>
      <c r="I5" s="4">
        <v>2</v>
      </c>
      <c r="J5" s="4"/>
      <c r="K5" s="4">
        <v>5142961</v>
      </c>
      <c r="L5" s="4">
        <v>2311184</v>
      </c>
      <c r="M5" s="4">
        <v>3634221</v>
      </c>
      <c r="O5" s="10">
        <v>2</v>
      </c>
      <c r="P5" s="11">
        <f>MAX(K4:K5)</f>
        <v>5895618</v>
      </c>
    </row>
    <row r="6" spans="3:16" x14ac:dyDescent="0.35">
      <c r="C6" s="4">
        <v>15</v>
      </c>
      <c r="D6" s="5">
        <v>0.34</v>
      </c>
      <c r="E6" s="5">
        <v>0.38500000000000001</v>
      </c>
      <c r="F6" s="5">
        <v>0.63800000000000001</v>
      </c>
      <c r="G6" s="5">
        <v>0.65500000000000003</v>
      </c>
      <c r="H6" s="3"/>
      <c r="I6" s="4">
        <v>3</v>
      </c>
      <c r="J6" s="4"/>
      <c r="K6" s="4"/>
      <c r="L6" s="4">
        <v>2333097</v>
      </c>
      <c r="M6" s="4">
        <v>3651437</v>
      </c>
      <c r="O6" s="10">
        <v>4</v>
      </c>
      <c r="P6" s="11">
        <f>MAX(L4:L7)</f>
        <v>2333097</v>
      </c>
    </row>
    <row r="7" spans="3:16" x14ac:dyDescent="0.35">
      <c r="C7" s="4">
        <v>20</v>
      </c>
      <c r="D7" s="5">
        <v>0.36899999999999999</v>
      </c>
      <c r="E7" s="5">
        <v>0.378</v>
      </c>
      <c r="F7" s="5">
        <v>0.629</v>
      </c>
      <c r="G7" s="5">
        <v>0.66</v>
      </c>
      <c r="H7" s="3"/>
      <c r="I7" s="4">
        <v>4</v>
      </c>
      <c r="J7" s="4"/>
      <c r="K7" s="4"/>
      <c r="L7" s="4">
        <v>2001817</v>
      </c>
      <c r="M7" s="4">
        <v>3640275</v>
      </c>
      <c r="O7" s="10">
        <v>8</v>
      </c>
      <c r="P7" s="11">
        <f>MAX(M4:M11)</f>
        <v>4540576</v>
      </c>
    </row>
    <row r="8" spans="3:16" x14ac:dyDescent="0.35">
      <c r="C8" s="4">
        <v>25</v>
      </c>
      <c r="D8" s="5">
        <v>0.378</v>
      </c>
      <c r="E8" s="5">
        <v>0.378</v>
      </c>
      <c r="F8" s="5">
        <v>0.63100000000000001</v>
      </c>
      <c r="G8" s="5">
        <v>0.65900000000000003</v>
      </c>
      <c r="H8" s="3"/>
      <c r="I8" s="4">
        <v>5</v>
      </c>
      <c r="J8" s="4"/>
      <c r="K8" s="4"/>
      <c r="L8" s="4"/>
      <c r="M8" s="4">
        <v>3634828</v>
      </c>
    </row>
    <row r="9" spans="3:16" x14ac:dyDescent="0.35">
      <c r="C9" s="4">
        <v>30</v>
      </c>
      <c r="D9" s="5">
        <v>0.36199999999999999</v>
      </c>
      <c r="E9" s="5">
        <v>0.378</v>
      </c>
      <c r="F9" s="5">
        <v>0.629</v>
      </c>
      <c r="G9" s="5">
        <v>0.65700000000000003</v>
      </c>
      <c r="H9" s="3"/>
      <c r="I9" s="4">
        <v>6</v>
      </c>
      <c r="J9" s="4"/>
      <c r="K9" s="4"/>
      <c r="L9" s="4"/>
      <c r="M9" s="4">
        <v>3642006</v>
      </c>
    </row>
    <row r="10" spans="3:16" x14ac:dyDescent="0.35">
      <c r="C10" s="4">
        <v>35</v>
      </c>
      <c r="D10" s="5">
        <v>0.29599999999999999</v>
      </c>
      <c r="E10" s="5">
        <v>0.378</v>
      </c>
      <c r="F10" s="5">
        <v>0.627</v>
      </c>
      <c r="G10" s="5">
        <v>0.67200000000000004</v>
      </c>
      <c r="H10" s="3"/>
      <c r="I10" s="4">
        <v>7</v>
      </c>
      <c r="J10" s="4"/>
      <c r="K10" s="4"/>
      <c r="L10" s="4"/>
      <c r="M10" s="4">
        <v>3652647</v>
      </c>
    </row>
    <row r="11" spans="3:16" x14ac:dyDescent="0.35">
      <c r="C11" s="4">
        <v>40</v>
      </c>
      <c r="D11" s="5">
        <v>0.32100000000000001</v>
      </c>
      <c r="E11" s="5">
        <v>0.379</v>
      </c>
      <c r="F11" s="28"/>
      <c r="G11" s="5">
        <v>0.65600000000000003</v>
      </c>
      <c r="H11" s="3"/>
      <c r="I11" s="4">
        <v>8</v>
      </c>
      <c r="J11" s="4"/>
      <c r="K11" s="4"/>
      <c r="L11" s="4"/>
      <c r="M11" s="4">
        <v>4540576</v>
      </c>
    </row>
    <row r="12" spans="3:16" x14ac:dyDescent="0.35">
      <c r="C12" s="4">
        <v>45</v>
      </c>
      <c r="D12" s="5">
        <v>0.25700000000000001</v>
      </c>
      <c r="E12" s="5">
        <v>0.38600000000000001</v>
      </c>
      <c r="F12" s="29"/>
      <c r="G12" s="5">
        <v>0.65400000000000003</v>
      </c>
      <c r="H12" s="3"/>
      <c r="I12" s="3"/>
      <c r="J12" s="3"/>
      <c r="K12" s="3"/>
      <c r="L12" s="3"/>
      <c r="M12" s="3"/>
    </row>
    <row r="13" spans="3:16" x14ac:dyDescent="0.35">
      <c r="C13" s="4">
        <v>50</v>
      </c>
      <c r="D13" s="5">
        <v>0.254</v>
      </c>
      <c r="E13" s="5">
        <v>0.378</v>
      </c>
      <c r="F13" s="29"/>
      <c r="G13" s="5">
        <v>0.65200000000000002</v>
      </c>
      <c r="H13" s="3"/>
      <c r="I13" s="3"/>
      <c r="J13" s="3"/>
      <c r="K13" s="3"/>
      <c r="L13" s="3"/>
      <c r="M13" s="3"/>
    </row>
    <row r="14" spans="3:16" ht="15" customHeight="1" x14ac:dyDescent="0.35">
      <c r="C14" s="4">
        <v>55</v>
      </c>
      <c r="D14" s="5">
        <v>0.254</v>
      </c>
      <c r="E14" s="5">
        <v>0.38</v>
      </c>
      <c r="F14" s="29"/>
      <c r="G14" s="5">
        <v>0.65400000000000003</v>
      </c>
      <c r="H14" s="3"/>
      <c r="I14" s="7" t="s">
        <v>5</v>
      </c>
      <c r="J14" s="24" t="s">
        <v>4</v>
      </c>
      <c r="K14" s="24"/>
      <c r="L14" s="24"/>
      <c r="M14" s="24"/>
    </row>
    <row r="15" spans="3:16" x14ac:dyDescent="0.35">
      <c r="C15" s="4">
        <v>60</v>
      </c>
      <c r="D15" s="5">
        <v>0.26400000000000001</v>
      </c>
      <c r="E15" s="5">
        <v>0.379</v>
      </c>
      <c r="F15" s="29"/>
      <c r="G15" s="5">
        <v>0.65500000000000003</v>
      </c>
      <c r="H15" s="3"/>
      <c r="I15" s="7" t="s">
        <v>10</v>
      </c>
      <c r="J15" s="7">
        <v>1</v>
      </c>
      <c r="K15" s="7">
        <v>2</v>
      </c>
      <c r="L15" s="7">
        <v>4</v>
      </c>
      <c r="M15" s="7">
        <v>8</v>
      </c>
    </row>
    <row r="16" spans="3:16" x14ac:dyDescent="0.35">
      <c r="C16" s="4">
        <v>65</v>
      </c>
      <c r="D16" s="5">
        <v>0.26900000000000002</v>
      </c>
      <c r="E16" s="5">
        <v>0.378</v>
      </c>
      <c r="F16" s="29"/>
      <c r="G16" s="5">
        <v>0.32300000000000001</v>
      </c>
      <c r="H16" s="3"/>
      <c r="I16" s="4" t="s">
        <v>7</v>
      </c>
      <c r="J16" s="9">
        <f>AVERAGE(J4:J11)</f>
        <v>7610536</v>
      </c>
      <c r="K16" s="9">
        <f t="shared" ref="K16:M16" si="0">AVERAGE(K4:K11)</f>
        <v>5519289.5</v>
      </c>
      <c r="L16" s="9">
        <f t="shared" si="0"/>
        <v>2239229.5</v>
      </c>
      <c r="M16" s="9">
        <f t="shared" si="0"/>
        <v>3754019.25</v>
      </c>
    </row>
    <row r="17" spans="3:13" x14ac:dyDescent="0.35">
      <c r="C17" s="4">
        <v>70</v>
      </c>
      <c r="D17" s="5">
        <v>0.254</v>
      </c>
      <c r="E17" s="5">
        <v>0.38</v>
      </c>
      <c r="F17" s="29"/>
      <c r="G17" s="5">
        <v>0.252</v>
      </c>
      <c r="H17" s="3"/>
      <c r="I17" s="4" t="s">
        <v>8</v>
      </c>
      <c r="J17" s="9">
        <f>MEDIAN(J4:J11)</f>
        <v>7610536</v>
      </c>
      <c r="K17" s="9">
        <f t="shared" ref="K17:M17" si="1">MEDIAN(K4:K11)</f>
        <v>5519289.5</v>
      </c>
      <c r="L17" s="9">
        <f t="shared" si="1"/>
        <v>2311002</v>
      </c>
      <c r="M17" s="9">
        <f t="shared" si="1"/>
        <v>3641140.5</v>
      </c>
    </row>
    <row r="18" spans="3:13" x14ac:dyDescent="0.35">
      <c r="C18" s="4">
        <v>75</v>
      </c>
      <c r="D18" s="5">
        <v>0.255</v>
      </c>
      <c r="E18" s="5">
        <v>0.38600000000000001</v>
      </c>
      <c r="F18" s="29"/>
      <c r="G18" s="5">
        <v>0.253</v>
      </c>
      <c r="H18" s="3"/>
      <c r="I18" s="4" t="s">
        <v>9</v>
      </c>
      <c r="J18" s="21" t="s">
        <v>13</v>
      </c>
      <c r="K18" s="22"/>
      <c r="L18" s="22"/>
      <c r="M18" s="23"/>
    </row>
    <row r="19" spans="3:13" x14ac:dyDescent="0.35">
      <c r="C19" s="4">
        <v>80</v>
      </c>
      <c r="D19" s="5">
        <v>0.254</v>
      </c>
      <c r="E19" s="5">
        <v>0.378</v>
      </c>
      <c r="F19" s="29"/>
      <c r="G19" s="5">
        <v>0.251</v>
      </c>
      <c r="H19" s="3"/>
      <c r="I19" s="4" t="s">
        <v>11</v>
      </c>
      <c r="J19" s="9" t="s">
        <v>16</v>
      </c>
      <c r="K19" s="17">
        <f>_xlfn.STDEV.S(K4:K11)</f>
        <v>532208.86860752327</v>
      </c>
      <c r="L19" s="17">
        <f t="shared" ref="L19:M19" si="2">_xlfn.STDEV.S(L4:L11)</f>
        <v>158617.41442119988</v>
      </c>
      <c r="M19" s="17">
        <f t="shared" si="2"/>
        <v>317895.69928594504</v>
      </c>
    </row>
    <row r="20" spans="3:13" x14ac:dyDescent="0.35">
      <c r="C20" s="4">
        <v>85</v>
      </c>
      <c r="D20" s="5">
        <v>0.254</v>
      </c>
      <c r="E20" s="14">
        <v>0.38</v>
      </c>
      <c r="F20" s="29"/>
      <c r="G20" s="25"/>
      <c r="H20" s="3"/>
      <c r="I20" s="3"/>
      <c r="J20" s="3"/>
      <c r="K20" s="3"/>
      <c r="L20" s="3"/>
      <c r="M20" s="3"/>
    </row>
    <row r="21" spans="3:13" x14ac:dyDescent="0.35">
      <c r="C21" s="4">
        <v>90</v>
      </c>
      <c r="D21" s="5">
        <v>0.26300000000000001</v>
      </c>
      <c r="E21" s="25"/>
      <c r="F21" s="29"/>
      <c r="G21" s="26"/>
      <c r="H21" s="3"/>
      <c r="I21" s="3"/>
      <c r="J21" s="3"/>
      <c r="K21" s="3"/>
      <c r="L21" s="3"/>
      <c r="M21" s="3"/>
    </row>
    <row r="22" spans="3:13" x14ac:dyDescent="0.35">
      <c r="C22" s="4">
        <v>95</v>
      </c>
      <c r="D22" s="5">
        <v>0.254</v>
      </c>
      <c r="E22" s="26"/>
      <c r="F22" s="29"/>
      <c r="G22" s="26"/>
      <c r="H22" s="3"/>
      <c r="I22" s="7" t="s">
        <v>5</v>
      </c>
      <c r="J22" s="24" t="s">
        <v>12</v>
      </c>
      <c r="K22" s="24"/>
      <c r="L22" s="24"/>
      <c r="M22" s="24"/>
    </row>
    <row r="23" spans="3:13" x14ac:dyDescent="0.35">
      <c r="C23" s="4">
        <v>100</v>
      </c>
      <c r="D23" s="5">
        <v>0.255</v>
      </c>
      <c r="E23" s="26"/>
      <c r="F23" s="29"/>
      <c r="G23" s="26"/>
      <c r="H23" s="3"/>
      <c r="I23" s="7" t="s">
        <v>10</v>
      </c>
      <c r="J23" s="7">
        <v>1</v>
      </c>
      <c r="K23" s="7">
        <v>2</v>
      </c>
      <c r="L23" s="7">
        <v>4</v>
      </c>
      <c r="M23" s="7">
        <v>8</v>
      </c>
    </row>
    <row r="24" spans="3:13" x14ac:dyDescent="0.35">
      <c r="C24" s="4">
        <v>105</v>
      </c>
      <c r="D24" s="5">
        <v>0.255</v>
      </c>
      <c r="E24" s="26"/>
      <c r="F24" s="29"/>
      <c r="G24" s="26"/>
      <c r="H24" s="3"/>
      <c r="I24" s="4" t="s">
        <v>7</v>
      </c>
      <c r="J24" s="49">
        <f>AVERAGE(D4:D29)</f>
        <v>0.28680769230769232</v>
      </c>
      <c r="K24" s="49">
        <f>AVERAGE(E4:E20)</f>
        <v>0.37982352941176478</v>
      </c>
      <c r="L24" s="49">
        <f>AVERAGE(F4:F10)</f>
        <v>0.64500000000000013</v>
      </c>
      <c r="M24" s="49">
        <f>AVERAGE(G4:G19)</f>
        <v>0.56043750000000003</v>
      </c>
    </row>
    <row r="25" spans="3:13" x14ac:dyDescent="0.35">
      <c r="C25" s="4">
        <v>110</v>
      </c>
      <c r="D25" s="5">
        <v>0.26200000000000001</v>
      </c>
      <c r="E25" s="26"/>
      <c r="F25" s="29"/>
      <c r="G25" s="26"/>
      <c r="H25" s="3"/>
      <c r="I25" s="4" t="s">
        <v>8</v>
      </c>
      <c r="J25" s="49">
        <f>MEDIAN(D4:D29)</f>
        <v>0.26</v>
      </c>
      <c r="K25" s="49">
        <f>MEDIAN(E4:E20)</f>
        <v>0.379</v>
      </c>
      <c r="L25" s="49">
        <f>MEDIAN(F4:F10)</f>
        <v>0.63100000000000001</v>
      </c>
      <c r="M25" s="49">
        <f>MEDIAN(G4:G19)</f>
        <v>0.65500000000000003</v>
      </c>
    </row>
    <row r="26" spans="3:13" x14ac:dyDescent="0.35">
      <c r="C26" s="4">
        <v>115</v>
      </c>
      <c r="D26" s="5">
        <v>0.25600000000000001</v>
      </c>
      <c r="E26" s="26"/>
      <c r="F26" s="29"/>
      <c r="G26" s="26"/>
      <c r="H26" s="3"/>
      <c r="I26" s="4" t="s">
        <v>9</v>
      </c>
      <c r="J26" s="49">
        <f>_xlfn.MODE.SNGL(D4:D29)</f>
        <v>0.254</v>
      </c>
      <c r="K26" s="49">
        <f>_xlfn.MODE.SNGL(E4:E20)</f>
        <v>0.378</v>
      </c>
      <c r="L26" s="49">
        <f>_xlfn.MODE.SNGL(F4:F10)</f>
        <v>0.629</v>
      </c>
      <c r="M26" s="49">
        <f>_xlfn.MODE.SNGL(G4:G19)</f>
        <v>0.65500000000000003</v>
      </c>
    </row>
    <row r="27" spans="3:13" x14ac:dyDescent="0.35">
      <c r="C27" s="4">
        <v>120</v>
      </c>
      <c r="D27" s="5">
        <v>0.26400000000000001</v>
      </c>
      <c r="E27" s="26"/>
      <c r="F27" s="29"/>
      <c r="G27" s="26"/>
      <c r="H27" s="3"/>
      <c r="I27" s="4" t="s">
        <v>11</v>
      </c>
      <c r="J27" s="4">
        <f>_xlfn.STDEV.S(D4:D29)</f>
        <v>4.7459472589374066E-2</v>
      </c>
      <c r="K27" s="4">
        <f>_xlfn.STDEV.S(E4:E29)</f>
        <v>2.9205156676015104E-3</v>
      </c>
      <c r="L27" s="4">
        <f>_xlfn.STDEV.S(F4:F29)</f>
        <v>2.5106440076867381E-2</v>
      </c>
      <c r="M27" s="4">
        <f>_xlfn.STDEV.S(G4:G29)</f>
        <v>0.17411527551213507</v>
      </c>
    </row>
    <row r="28" spans="3:13" x14ac:dyDescent="0.35">
      <c r="C28" s="4">
        <v>125</v>
      </c>
      <c r="D28" s="5">
        <v>0.25800000000000001</v>
      </c>
      <c r="E28" s="26"/>
      <c r="F28" s="29"/>
      <c r="G28" s="26"/>
      <c r="H28" s="3"/>
      <c r="I28" s="3"/>
      <c r="J28" s="3"/>
      <c r="K28" s="3"/>
      <c r="L28" s="3"/>
      <c r="M28" s="3"/>
    </row>
    <row r="29" spans="3:13" x14ac:dyDescent="0.35">
      <c r="C29" s="4">
        <v>130</v>
      </c>
      <c r="D29" s="5">
        <v>0.25700000000000001</v>
      </c>
      <c r="E29" s="27"/>
      <c r="F29" s="30"/>
      <c r="G29" s="27"/>
      <c r="H29" s="3"/>
      <c r="I29" s="3"/>
      <c r="J29" s="3"/>
      <c r="K29" s="3"/>
      <c r="L29" s="3"/>
      <c r="M29" s="3"/>
    </row>
    <row r="33" spans="3:16" x14ac:dyDescent="0.35">
      <c r="C33" s="7" t="s">
        <v>6</v>
      </c>
      <c r="D33" s="24" t="s">
        <v>0</v>
      </c>
      <c r="E33" s="24"/>
      <c r="F33" s="24"/>
      <c r="G33" s="24"/>
      <c r="H33" s="3"/>
      <c r="I33" s="31" t="s">
        <v>1</v>
      </c>
      <c r="J33" s="33" t="s">
        <v>2</v>
      </c>
      <c r="K33" s="34"/>
      <c r="L33" s="34"/>
      <c r="M33" s="35"/>
      <c r="O33" s="36" t="s">
        <v>14</v>
      </c>
      <c r="P33" s="37" t="s">
        <v>15</v>
      </c>
    </row>
    <row r="34" spans="3:16" x14ac:dyDescent="0.35">
      <c r="C34" s="7" t="s">
        <v>3</v>
      </c>
      <c r="D34" s="7">
        <v>1</v>
      </c>
      <c r="E34" s="7">
        <v>2</v>
      </c>
      <c r="F34" s="7">
        <v>4</v>
      </c>
      <c r="G34" s="7">
        <v>8</v>
      </c>
      <c r="H34" s="3"/>
      <c r="I34" s="32"/>
      <c r="J34" s="7">
        <v>1</v>
      </c>
      <c r="K34" s="7">
        <v>2</v>
      </c>
      <c r="L34" s="7">
        <v>4</v>
      </c>
      <c r="M34" s="7">
        <v>8</v>
      </c>
      <c r="O34" s="36"/>
      <c r="P34" s="37"/>
    </row>
    <row r="35" spans="3:16" x14ac:dyDescent="0.35">
      <c r="C35" s="4">
        <v>5</v>
      </c>
      <c r="D35" s="5">
        <v>0.34699999999999998</v>
      </c>
      <c r="E35" s="5">
        <v>0.39100000000000001</v>
      </c>
      <c r="F35" s="5">
        <v>0.64600000000000002</v>
      </c>
      <c r="G35" s="5">
        <v>0.28299999999999997</v>
      </c>
      <c r="H35" s="3"/>
      <c r="I35" s="4">
        <v>1</v>
      </c>
      <c r="J35" s="4">
        <v>7876354</v>
      </c>
      <c r="K35" s="4">
        <v>5673948</v>
      </c>
      <c r="L35" s="4">
        <v>2234864</v>
      </c>
      <c r="M35" s="4">
        <v>3686464</v>
      </c>
      <c r="O35" s="10">
        <v>1</v>
      </c>
      <c r="P35" s="11">
        <f>MAX(J35)</f>
        <v>7876354</v>
      </c>
    </row>
    <row r="36" spans="3:16" x14ac:dyDescent="0.35">
      <c r="C36" s="4">
        <v>10</v>
      </c>
      <c r="D36" s="5">
        <v>0.309</v>
      </c>
      <c r="E36" s="5">
        <v>0.38700000000000001</v>
      </c>
      <c r="F36" s="5">
        <v>0.68400000000000005</v>
      </c>
      <c r="G36" s="5">
        <v>0.56599999999999995</v>
      </c>
      <c r="H36" s="3"/>
      <c r="I36" s="4">
        <v>2</v>
      </c>
      <c r="J36" s="4"/>
      <c r="K36" s="4">
        <v>5144873</v>
      </c>
      <c r="L36" s="4">
        <v>2311184</v>
      </c>
      <c r="M36" s="4">
        <v>3234621</v>
      </c>
      <c r="O36" s="10">
        <v>2</v>
      </c>
      <c r="P36" s="11">
        <f>MAX(K35:K36)</f>
        <v>5673948</v>
      </c>
    </row>
    <row r="37" spans="3:16" x14ac:dyDescent="0.35">
      <c r="C37" s="4">
        <v>15</v>
      </c>
      <c r="D37" s="5">
        <v>0.31900000000000001</v>
      </c>
      <c r="E37" s="5">
        <v>0.38300000000000001</v>
      </c>
      <c r="F37" s="5">
        <v>0.66200000000000003</v>
      </c>
      <c r="G37" s="5">
        <v>0.49099999999999999</v>
      </c>
      <c r="H37" s="3"/>
      <c r="I37" s="4">
        <v>3</v>
      </c>
      <c r="J37" s="4"/>
      <c r="K37" s="4"/>
      <c r="L37" s="4">
        <v>2589097</v>
      </c>
      <c r="M37" s="4">
        <v>3735437</v>
      </c>
      <c r="O37" s="10">
        <v>4</v>
      </c>
      <c r="P37" s="11">
        <f>MAX(L35:L38)</f>
        <v>2589097</v>
      </c>
    </row>
    <row r="38" spans="3:16" x14ac:dyDescent="0.35">
      <c r="C38" s="4">
        <v>20</v>
      </c>
      <c r="D38" s="5">
        <v>0.29199999999999998</v>
      </c>
      <c r="E38" s="5">
        <v>0.377</v>
      </c>
      <c r="F38" s="5">
        <v>0.63900000000000001</v>
      </c>
      <c r="G38" s="5">
        <v>0.26600000000000001</v>
      </c>
      <c r="H38" s="3"/>
      <c r="I38" s="4">
        <v>4</v>
      </c>
      <c r="J38" s="4"/>
      <c r="K38" s="4"/>
      <c r="L38" s="4">
        <v>2087517</v>
      </c>
      <c r="M38" s="4">
        <v>3273945</v>
      </c>
      <c r="O38" s="10">
        <v>8</v>
      </c>
      <c r="P38" s="11">
        <f>MAX(M35:M42)</f>
        <v>4836476</v>
      </c>
    </row>
    <row r="39" spans="3:16" x14ac:dyDescent="0.35">
      <c r="C39" s="4">
        <v>25</v>
      </c>
      <c r="D39" s="5">
        <v>0.29199999999999998</v>
      </c>
      <c r="E39" s="5">
        <v>0.38900000000000001</v>
      </c>
      <c r="F39" s="5">
        <v>0.65</v>
      </c>
      <c r="G39" s="5">
        <v>0.43</v>
      </c>
      <c r="H39" s="3"/>
      <c r="I39" s="4">
        <v>5</v>
      </c>
      <c r="J39" s="4"/>
      <c r="K39" s="4"/>
      <c r="L39" s="4"/>
      <c r="M39" s="4">
        <v>3847658</v>
      </c>
    </row>
    <row r="40" spans="3:16" x14ac:dyDescent="0.35">
      <c r="C40" s="4">
        <v>30</v>
      </c>
      <c r="D40" s="5">
        <v>0.34300000000000003</v>
      </c>
      <c r="E40" s="5">
        <v>0.39400000000000002</v>
      </c>
      <c r="F40" s="5">
        <v>0.63100000000000001</v>
      </c>
      <c r="G40" s="5">
        <v>0.36799999999999999</v>
      </c>
      <c r="H40" s="3"/>
      <c r="I40" s="4">
        <v>6</v>
      </c>
      <c r="J40" s="4"/>
      <c r="K40" s="4"/>
      <c r="L40" s="4"/>
      <c r="M40" s="4">
        <v>3890376</v>
      </c>
    </row>
    <row r="41" spans="3:16" x14ac:dyDescent="0.35">
      <c r="C41" s="4">
        <v>35</v>
      </c>
      <c r="D41" s="5">
        <v>0.32</v>
      </c>
      <c r="E41" s="5">
        <v>0.376</v>
      </c>
      <c r="F41" s="5">
        <v>0.65100000000000002</v>
      </c>
      <c r="G41" s="5">
        <v>0.25800000000000001</v>
      </c>
      <c r="H41" s="3"/>
      <c r="I41" s="4">
        <v>7</v>
      </c>
      <c r="J41" s="4"/>
      <c r="K41" s="4"/>
      <c r="L41" s="4"/>
      <c r="M41" s="4">
        <v>3765987</v>
      </c>
    </row>
    <row r="42" spans="3:16" x14ac:dyDescent="0.35">
      <c r="C42" s="4">
        <v>40</v>
      </c>
      <c r="D42" s="5">
        <v>0.29599999999999999</v>
      </c>
      <c r="E42" s="5">
        <v>0.38700000000000001</v>
      </c>
      <c r="F42" s="28"/>
      <c r="G42" s="5">
        <v>0.52700000000000002</v>
      </c>
      <c r="H42" s="3"/>
      <c r="I42" s="4">
        <v>8</v>
      </c>
      <c r="J42" s="4"/>
      <c r="K42" s="4"/>
      <c r="L42" s="4"/>
      <c r="M42" s="4">
        <v>4836476</v>
      </c>
    </row>
    <row r="43" spans="3:16" x14ac:dyDescent="0.35">
      <c r="C43" s="4">
        <v>45</v>
      </c>
      <c r="D43" s="5">
        <v>0.31900000000000001</v>
      </c>
      <c r="E43" s="5">
        <v>0.38100000000000001</v>
      </c>
      <c r="F43" s="29"/>
      <c r="G43" s="5">
        <v>0.35599999999999998</v>
      </c>
      <c r="H43" s="3"/>
      <c r="I43" s="3"/>
      <c r="J43" s="3"/>
      <c r="K43" s="3"/>
      <c r="L43" s="3"/>
      <c r="M43" s="3"/>
    </row>
    <row r="44" spans="3:16" x14ac:dyDescent="0.35">
      <c r="C44" s="4">
        <v>50</v>
      </c>
      <c r="D44" s="5">
        <v>0.29199999999999998</v>
      </c>
      <c r="E44" s="5">
        <v>0.378</v>
      </c>
      <c r="F44" s="29"/>
      <c r="G44" s="5">
        <v>0.315</v>
      </c>
      <c r="H44" s="3"/>
      <c r="I44" s="3"/>
      <c r="J44" s="3"/>
      <c r="K44" s="3"/>
      <c r="L44" s="3"/>
      <c r="M44" s="3"/>
    </row>
    <row r="45" spans="3:16" x14ac:dyDescent="0.35">
      <c r="C45" s="4">
        <v>55</v>
      </c>
      <c r="D45" s="5">
        <v>0.35699999999999998</v>
      </c>
      <c r="E45" s="5">
        <v>0.38200000000000001</v>
      </c>
      <c r="F45" s="29"/>
      <c r="G45" s="5">
        <v>0.41699999999999998</v>
      </c>
      <c r="H45" s="3"/>
      <c r="I45" s="7" t="s">
        <v>5</v>
      </c>
      <c r="J45" s="24" t="s">
        <v>4</v>
      </c>
      <c r="K45" s="24"/>
      <c r="L45" s="24"/>
      <c r="M45" s="24"/>
    </row>
    <row r="46" spans="3:16" x14ac:dyDescent="0.35">
      <c r="C46" s="4">
        <v>60</v>
      </c>
      <c r="D46" s="5">
        <v>0.29199999999999998</v>
      </c>
      <c r="E46" s="5">
        <v>0.38300000000000001</v>
      </c>
      <c r="F46" s="29"/>
      <c r="G46" s="5">
        <v>0.36099999999999999</v>
      </c>
      <c r="H46" s="3"/>
      <c r="I46" s="7" t="s">
        <v>10</v>
      </c>
      <c r="J46" s="7">
        <v>1</v>
      </c>
      <c r="K46" s="7">
        <v>2</v>
      </c>
      <c r="L46" s="7">
        <v>4</v>
      </c>
      <c r="M46" s="7">
        <v>8</v>
      </c>
    </row>
    <row r="47" spans="3:16" x14ac:dyDescent="0.35">
      <c r="C47" s="4">
        <v>65</v>
      </c>
      <c r="D47" s="5">
        <v>0.29399999999999998</v>
      </c>
      <c r="E47" s="5">
        <v>0.372</v>
      </c>
      <c r="F47" s="29"/>
      <c r="G47" s="5">
        <v>0.313</v>
      </c>
      <c r="H47" s="3"/>
      <c r="I47" s="4" t="s">
        <v>7</v>
      </c>
      <c r="J47" s="9">
        <f>AVERAGE(J35:J42)</f>
        <v>7876354</v>
      </c>
      <c r="K47" s="9">
        <f t="shared" ref="K47:M47" si="3">AVERAGE(K35:K42)</f>
        <v>5409410.5</v>
      </c>
      <c r="L47" s="9">
        <f t="shared" si="3"/>
        <v>2305665.5</v>
      </c>
      <c r="M47" s="9">
        <f t="shared" si="3"/>
        <v>3783870.5</v>
      </c>
    </row>
    <row r="48" spans="3:16" x14ac:dyDescent="0.35">
      <c r="C48" s="4">
        <v>70</v>
      </c>
      <c r="D48" s="5">
        <v>0.32700000000000001</v>
      </c>
      <c r="E48" s="5">
        <v>0.39200000000000002</v>
      </c>
      <c r="F48" s="29"/>
      <c r="G48" s="5">
        <v>0.41699999999999998</v>
      </c>
      <c r="H48" s="3"/>
      <c r="I48" s="4" t="s">
        <v>8</v>
      </c>
      <c r="J48" s="9">
        <f>MEDIAN(J35:J42)</f>
        <v>7876354</v>
      </c>
      <c r="K48" s="9">
        <f t="shared" ref="K48:M48" si="4">MEDIAN(K35:K42)</f>
        <v>5409410.5</v>
      </c>
      <c r="L48" s="9">
        <f t="shared" si="4"/>
        <v>2273024</v>
      </c>
      <c r="M48" s="9">
        <f t="shared" si="4"/>
        <v>3750712</v>
      </c>
    </row>
    <row r="49" spans="3:16" x14ac:dyDescent="0.35">
      <c r="C49" s="4">
        <v>75</v>
      </c>
      <c r="D49" s="5">
        <v>0.316</v>
      </c>
      <c r="E49" s="5">
        <v>0.39400000000000002</v>
      </c>
      <c r="F49" s="29"/>
      <c r="G49" s="5">
        <v>0.36799999999999999</v>
      </c>
      <c r="H49" s="3"/>
      <c r="I49" s="4" t="s">
        <v>9</v>
      </c>
      <c r="J49" s="21" t="s">
        <v>13</v>
      </c>
      <c r="K49" s="22"/>
      <c r="L49" s="22"/>
      <c r="M49" s="23"/>
    </row>
    <row r="50" spans="3:16" x14ac:dyDescent="0.35">
      <c r="C50" s="4">
        <v>80</v>
      </c>
      <c r="D50" s="5">
        <v>0.315</v>
      </c>
      <c r="E50" s="5">
        <v>0.39800000000000002</v>
      </c>
      <c r="F50" s="29"/>
      <c r="G50" s="5">
        <v>0.41699999999999998</v>
      </c>
      <c r="H50" s="3"/>
      <c r="I50" s="4" t="s">
        <v>11</v>
      </c>
      <c r="J50" s="9" t="s">
        <v>16</v>
      </c>
      <c r="K50" s="17">
        <f>_xlfn.STDEV.S(K35:K42)</f>
        <v>374112.52025627263</v>
      </c>
      <c r="L50" s="17">
        <f t="shared" ref="L50:M50" si="5">_xlfn.STDEV.S(L35:L42)</f>
        <v>210527.50373684353</v>
      </c>
      <c r="M50" s="17">
        <f t="shared" si="5"/>
        <v>492405.65214552236</v>
      </c>
    </row>
    <row r="51" spans="3:16" x14ac:dyDescent="0.35">
      <c r="C51" s="4">
        <v>85</v>
      </c>
      <c r="D51" s="5">
        <v>0.33200000000000002</v>
      </c>
      <c r="E51" s="14">
        <v>0.38600000000000001</v>
      </c>
      <c r="F51" s="29"/>
      <c r="G51" s="25"/>
      <c r="H51" s="3"/>
      <c r="I51" s="3"/>
      <c r="J51" s="3"/>
      <c r="K51" s="3"/>
      <c r="L51" s="3"/>
      <c r="M51" s="3"/>
    </row>
    <row r="52" spans="3:16" x14ac:dyDescent="0.35">
      <c r="C52" s="4">
        <v>90</v>
      </c>
      <c r="D52" s="5">
        <v>0.309</v>
      </c>
      <c r="E52" s="25"/>
      <c r="F52" s="29"/>
      <c r="G52" s="26"/>
      <c r="H52" s="3"/>
      <c r="I52" s="3"/>
      <c r="J52" s="3"/>
      <c r="K52" s="3"/>
      <c r="L52" s="3"/>
      <c r="M52" s="3"/>
    </row>
    <row r="53" spans="3:16" x14ac:dyDescent="0.35">
      <c r="C53" s="4">
        <v>95</v>
      </c>
      <c r="D53" s="5">
        <v>0.32600000000000001</v>
      </c>
      <c r="E53" s="26"/>
      <c r="F53" s="29"/>
      <c r="G53" s="26"/>
      <c r="H53" s="3"/>
      <c r="I53" s="7" t="s">
        <v>6</v>
      </c>
      <c r="J53" s="24" t="s">
        <v>12</v>
      </c>
      <c r="K53" s="24"/>
      <c r="L53" s="24"/>
      <c r="M53" s="24"/>
    </row>
    <row r="54" spans="3:16" x14ac:dyDescent="0.35">
      <c r="C54" s="4">
        <v>100</v>
      </c>
      <c r="D54" s="5">
        <v>0.35899999999999999</v>
      </c>
      <c r="E54" s="26"/>
      <c r="F54" s="29"/>
      <c r="G54" s="26"/>
      <c r="H54" s="3"/>
      <c r="I54" s="7" t="s">
        <v>10</v>
      </c>
      <c r="J54" s="7">
        <v>1</v>
      </c>
      <c r="K54" s="7">
        <v>2</v>
      </c>
      <c r="L54" s="7">
        <v>4</v>
      </c>
      <c r="M54" s="7">
        <v>8</v>
      </c>
    </row>
    <row r="55" spans="3:16" x14ac:dyDescent="0.35">
      <c r="C55" s="4">
        <v>105</v>
      </c>
      <c r="D55" s="5">
        <v>0.3</v>
      </c>
      <c r="E55" s="26"/>
      <c r="F55" s="29"/>
      <c r="G55" s="26"/>
      <c r="H55" s="3"/>
      <c r="I55" s="4" t="s">
        <v>7</v>
      </c>
      <c r="J55" s="49">
        <f>AVERAGE(D35:D60)</f>
        <v>0.31888461538461532</v>
      </c>
      <c r="K55" s="49">
        <f>AVERAGE(E35:E51)</f>
        <v>0.38529411764705879</v>
      </c>
      <c r="L55" s="49">
        <f>AVERAGE(F35:F41)</f>
        <v>0.6518571428571428</v>
      </c>
      <c r="M55" s="49">
        <f>AVERAGE(G35:G50)</f>
        <v>0.38456249999999997</v>
      </c>
    </row>
    <row r="56" spans="3:16" x14ac:dyDescent="0.35">
      <c r="C56" s="4">
        <v>110</v>
      </c>
      <c r="D56" s="5">
        <v>0.318</v>
      </c>
      <c r="E56" s="26"/>
      <c r="F56" s="29"/>
      <c r="G56" s="26"/>
      <c r="H56" s="3"/>
      <c r="I56" s="4" t="s">
        <v>8</v>
      </c>
      <c r="J56" s="49">
        <f>MEDIAN(D35:D60)</f>
        <v>0.31850000000000001</v>
      </c>
      <c r="K56" s="49">
        <f>MEDIAN(E35:E51)</f>
        <v>0.38600000000000001</v>
      </c>
      <c r="L56" s="49">
        <f>MEDIAN(F35:F41)</f>
        <v>0.65</v>
      </c>
      <c r="M56" s="49">
        <f>MEDIAN(G35:G50)</f>
        <v>0.36799999999999999</v>
      </c>
    </row>
    <row r="57" spans="3:16" x14ac:dyDescent="0.35">
      <c r="C57" s="4">
        <v>115</v>
      </c>
      <c r="D57" s="5">
        <v>0.34100000000000003</v>
      </c>
      <c r="E57" s="26"/>
      <c r="F57" s="29"/>
      <c r="G57" s="26"/>
      <c r="H57" s="3"/>
      <c r="I57" s="4" t="s">
        <v>9</v>
      </c>
      <c r="J57" s="49">
        <f>_xlfn.MODE.SNGL(D35:D60)</f>
        <v>0.29199999999999998</v>
      </c>
      <c r="K57" s="49">
        <f>_xlfn.MODE.SNGL(E35:E51)</f>
        <v>0.38700000000000001</v>
      </c>
      <c r="L57" s="4" t="s">
        <v>24</v>
      </c>
      <c r="M57" s="49">
        <f>_xlfn.MODE.SNGL(G35:G50)</f>
        <v>0.41699999999999998</v>
      </c>
    </row>
    <row r="58" spans="3:16" x14ac:dyDescent="0.35">
      <c r="C58" s="4">
        <v>120</v>
      </c>
      <c r="D58" s="5">
        <v>0.32600000000000001</v>
      </c>
      <c r="E58" s="26"/>
      <c r="F58" s="29"/>
      <c r="G58" s="26"/>
      <c r="H58" s="3"/>
      <c r="I58" s="4" t="s">
        <v>11</v>
      </c>
      <c r="J58" s="4">
        <f>_xlfn.STDEV.S(D35:D60)</f>
        <v>2.0455467578282194E-2</v>
      </c>
      <c r="K58" s="4">
        <f>_xlfn.STDEV.S(E35:E60)</f>
        <v>7.2263814067134741E-3</v>
      </c>
      <c r="L58" s="4">
        <f>_xlfn.STDEV.S(F35:F60)</f>
        <v>1.719911404141284E-2</v>
      </c>
      <c r="M58" s="4">
        <f>_xlfn.STDEV.S(G35:G60)</f>
        <v>9.0195320462501435E-2</v>
      </c>
    </row>
    <row r="59" spans="3:16" x14ac:dyDescent="0.35">
      <c r="C59" s="4">
        <v>125</v>
      </c>
      <c r="D59" s="5">
        <v>0.309</v>
      </c>
      <c r="E59" s="26"/>
      <c r="F59" s="29"/>
      <c r="G59" s="26"/>
      <c r="H59" s="3"/>
      <c r="I59" s="3"/>
      <c r="J59" s="3"/>
      <c r="K59" s="3"/>
      <c r="L59" s="3"/>
      <c r="M59" s="3"/>
    </row>
    <row r="60" spans="3:16" x14ac:dyDescent="0.35">
      <c r="C60" s="4">
        <v>130</v>
      </c>
      <c r="D60" s="5">
        <v>0.34100000000000003</v>
      </c>
      <c r="E60" s="27"/>
      <c r="F60" s="30"/>
      <c r="G60" s="27"/>
      <c r="H60" s="3"/>
      <c r="I60" s="3"/>
      <c r="J60" s="3"/>
      <c r="K60" s="3"/>
      <c r="L60" s="3"/>
      <c r="M60" s="3"/>
    </row>
    <row r="64" spans="3:16" x14ac:dyDescent="0.35">
      <c r="C64" s="7" t="s">
        <v>17</v>
      </c>
      <c r="D64" s="24" t="s">
        <v>0</v>
      </c>
      <c r="E64" s="24"/>
      <c r="F64" s="24"/>
      <c r="G64" s="24"/>
      <c r="H64" s="3"/>
      <c r="I64" s="31" t="s">
        <v>1</v>
      </c>
      <c r="J64" s="33" t="s">
        <v>2</v>
      </c>
      <c r="K64" s="34"/>
      <c r="L64" s="34"/>
      <c r="M64" s="35"/>
      <c r="O64" s="36" t="s">
        <v>14</v>
      </c>
      <c r="P64" s="37" t="s">
        <v>15</v>
      </c>
    </row>
    <row r="65" spans="3:16" x14ac:dyDescent="0.35">
      <c r="C65" s="7" t="s">
        <v>3</v>
      </c>
      <c r="D65" s="7">
        <v>1</v>
      </c>
      <c r="E65" s="7">
        <v>2</v>
      </c>
      <c r="F65" s="7">
        <v>4</v>
      </c>
      <c r="G65" s="7">
        <v>8</v>
      </c>
      <c r="H65" s="3"/>
      <c r="I65" s="32"/>
      <c r="J65" s="7">
        <v>1</v>
      </c>
      <c r="K65" s="7">
        <v>2</v>
      </c>
      <c r="L65" s="7">
        <v>4</v>
      </c>
      <c r="M65" s="7">
        <v>8</v>
      </c>
      <c r="O65" s="36"/>
      <c r="P65" s="37"/>
    </row>
    <row r="66" spans="3:16" x14ac:dyDescent="0.35">
      <c r="C66" s="4">
        <v>5</v>
      </c>
      <c r="D66" s="5">
        <v>0.311</v>
      </c>
      <c r="E66" s="5">
        <v>0.38100000000000001</v>
      </c>
      <c r="F66" s="5">
        <v>0.64300000000000002</v>
      </c>
      <c r="G66" s="5">
        <v>0.49399999999999999</v>
      </c>
      <c r="H66" s="3"/>
      <c r="I66" s="4">
        <v>1</v>
      </c>
      <c r="J66" s="4">
        <v>7759823</v>
      </c>
      <c r="K66" s="4">
        <v>5746592</v>
      </c>
      <c r="L66" s="4">
        <v>2239475</v>
      </c>
      <c r="M66" s="4">
        <v>3738493</v>
      </c>
      <c r="O66" s="10">
        <v>1</v>
      </c>
      <c r="P66" s="11">
        <f>MAX(J66)</f>
        <v>7759823</v>
      </c>
    </row>
    <row r="67" spans="3:16" x14ac:dyDescent="0.35">
      <c r="C67" s="4">
        <v>10</v>
      </c>
      <c r="D67" s="5">
        <v>0.29199999999999998</v>
      </c>
      <c r="E67" s="5">
        <v>0.39200000000000002</v>
      </c>
      <c r="F67" s="5">
        <v>0.68600000000000005</v>
      </c>
      <c r="G67" s="5">
        <v>0.47399999999999998</v>
      </c>
      <c r="H67" s="3"/>
      <c r="I67" s="4">
        <v>2</v>
      </c>
      <c r="J67" s="4"/>
      <c r="K67" s="4">
        <v>5293745</v>
      </c>
      <c r="L67" s="4">
        <v>2387364</v>
      </c>
      <c r="M67" s="4">
        <v>3847362</v>
      </c>
      <c r="O67" s="10">
        <v>2</v>
      </c>
      <c r="P67" s="11">
        <f>MAX(K66:K67)</f>
        <v>5746592</v>
      </c>
    </row>
    <row r="68" spans="3:16" x14ac:dyDescent="0.35">
      <c r="C68" s="4">
        <v>15</v>
      </c>
      <c r="D68" s="5">
        <v>0.32500000000000001</v>
      </c>
      <c r="E68" s="5">
        <v>0.38800000000000001</v>
      </c>
      <c r="F68" s="5">
        <v>0.67900000000000005</v>
      </c>
      <c r="G68" s="5">
        <v>0.29299999999999998</v>
      </c>
      <c r="H68" s="3"/>
      <c r="I68" s="4">
        <v>3</v>
      </c>
      <c r="J68" s="4"/>
      <c r="K68" s="4"/>
      <c r="L68" s="4">
        <v>2934754</v>
      </c>
      <c r="M68" s="4">
        <v>3384923</v>
      </c>
      <c r="O68" s="10">
        <v>4</v>
      </c>
      <c r="P68" s="11">
        <f>MAX(L66:L69)</f>
        <v>20232345</v>
      </c>
    </row>
    <row r="69" spans="3:16" x14ac:dyDescent="0.35">
      <c r="C69" s="4">
        <v>20</v>
      </c>
      <c r="D69" s="5">
        <v>0.35799999999999998</v>
      </c>
      <c r="E69" s="5">
        <v>0.378</v>
      </c>
      <c r="F69" s="5">
        <v>0.67</v>
      </c>
      <c r="G69" s="5">
        <v>0.26200000000000001</v>
      </c>
      <c r="H69" s="3"/>
      <c r="I69" s="4">
        <v>4</v>
      </c>
      <c r="J69" s="4"/>
      <c r="K69" s="4"/>
      <c r="L69" s="4">
        <v>20232345</v>
      </c>
      <c r="M69" s="4">
        <v>3038264</v>
      </c>
      <c r="O69" s="10">
        <v>8</v>
      </c>
      <c r="P69" s="11">
        <f>MAX(M66:M73)</f>
        <v>3847362</v>
      </c>
    </row>
    <row r="70" spans="3:16" x14ac:dyDescent="0.35">
      <c r="C70" s="4">
        <v>25</v>
      </c>
      <c r="D70" s="5">
        <v>0.31</v>
      </c>
      <c r="E70" s="5">
        <v>0.39</v>
      </c>
      <c r="F70" s="5">
        <v>0.66900000000000004</v>
      </c>
      <c r="G70" s="5">
        <v>0.38</v>
      </c>
      <c r="H70" s="3"/>
      <c r="I70" s="4">
        <v>5</v>
      </c>
      <c r="J70" s="4"/>
      <c r="K70" s="4"/>
      <c r="L70" s="4"/>
      <c r="M70" s="4">
        <v>3748392</v>
      </c>
    </row>
    <row r="71" spans="3:16" x14ac:dyDescent="0.35">
      <c r="C71" s="4">
        <v>30</v>
      </c>
      <c r="D71" s="5">
        <v>0.29499999999999998</v>
      </c>
      <c r="E71" s="5">
        <v>0.38</v>
      </c>
      <c r="F71" s="5">
        <v>0.63</v>
      </c>
      <c r="G71" s="5">
        <v>0.45</v>
      </c>
      <c r="H71" s="3"/>
      <c r="I71" s="4">
        <v>6</v>
      </c>
      <c r="J71" s="4"/>
      <c r="K71" s="4"/>
      <c r="L71" s="4"/>
      <c r="M71" s="4">
        <v>3482742</v>
      </c>
    </row>
    <row r="72" spans="3:16" x14ac:dyDescent="0.35">
      <c r="C72" s="4">
        <v>35</v>
      </c>
      <c r="D72" s="5">
        <v>0.35899999999999999</v>
      </c>
      <c r="E72" s="5">
        <v>0.39400000000000002</v>
      </c>
      <c r="F72" s="5">
        <v>0.63500000000000001</v>
      </c>
      <c r="G72" s="5">
        <v>0.44700000000000001</v>
      </c>
      <c r="H72" s="3"/>
      <c r="I72" s="4">
        <v>7</v>
      </c>
      <c r="J72" s="4"/>
      <c r="K72" s="4"/>
      <c r="L72" s="4"/>
      <c r="M72" s="4">
        <v>3482734</v>
      </c>
    </row>
    <row r="73" spans="3:16" x14ac:dyDescent="0.35">
      <c r="C73" s="4">
        <v>40</v>
      </c>
      <c r="D73" s="5">
        <v>0.33900000000000002</v>
      </c>
      <c r="E73" s="5">
        <v>0.38600000000000001</v>
      </c>
      <c r="F73" s="28"/>
      <c r="G73" s="5">
        <v>0.25700000000000001</v>
      </c>
      <c r="H73" s="3"/>
      <c r="I73" s="4">
        <v>8</v>
      </c>
      <c r="J73" s="4"/>
      <c r="K73" s="4"/>
      <c r="L73" s="4"/>
      <c r="M73" s="4">
        <v>3847293</v>
      </c>
    </row>
    <row r="74" spans="3:16" x14ac:dyDescent="0.35">
      <c r="C74" s="4">
        <v>45</v>
      </c>
      <c r="D74" s="5">
        <v>0.32500000000000001</v>
      </c>
      <c r="E74" s="5">
        <v>0.38300000000000001</v>
      </c>
      <c r="F74" s="29"/>
      <c r="G74" s="5">
        <v>0.56399999999999995</v>
      </c>
      <c r="H74" s="3"/>
      <c r="I74" s="3"/>
      <c r="J74" s="3"/>
      <c r="K74" s="3"/>
      <c r="L74" s="3"/>
      <c r="M74" s="3"/>
    </row>
    <row r="75" spans="3:16" x14ac:dyDescent="0.35">
      <c r="C75" s="4">
        <v>50</v>
      </c>
      <c r="D75" s="5">
        <v>0.308</v>
      </c>
      <c r="E75" s="5">
        <v>0.38800000000000001</v>
      </c>
      <c r="F75" s="29"/>
      <c r="G75" s="5">
        <v>0.54300000000000004</v>
      </c>
      <c r="H75" s="3"/>
      <c r="I75" s="3"/>
      <c r="J75" s="3"/>
      <c r="K75" s="3"/>
      <c r="L75" s="3"/>
      <c r="M75" s="3"/>
    </row>
    <row r="76" spans="3:16" x14ac:dyDescent="0.35">
      <c r="C76" s="4">
        <v>55</v>
      </c>
      <c r="D76" s="5">
        <v>0.34799999999999998</v>
      </c>
      <c r="E76" s="5">
        <v>0.37</v>
      </c>
      <c r="F76" s="29"/>
      <c r="G76" s="5">
        <v>0.27600000000000002</v>
      </c>
      <c r="H76" s="3"/>
      <c r="I76" s="7" t="s">
        <v>17</v>
      </c>
      <c r="J76" s="24" t="s">
        <v>4</v>
      </c>
      <c r="K76" s="24"/>
      <c r="L76" s="24"/>
      <c r="M76" s="24"/>
    </row>
    <row r="77" spans="3:16" x14ac:dyDescent="0.35">
      <c r="C77" s="4">
        <v>60</v>
      </c>
      <c r="D77" s="5">
        <v>0.317</v>
      </c>
      <c r="E77" s="5">
        <v>0.38400000000000001</v>
      </c>
      <c r="F77" s="29"/>
      <c r="G77" s="5">
        <v>0.46700000000000003</v>
      </c>
      <c r="H77" s="3"/>
      <c r="I77" s="7" t="s">
        <v>10</v>
      </c>
      <c r="J77" s="7">
        <v>1</v>
      </c>
      <c r="K77" s="7">
        <v>2</v>
      </c>
      <c r="L77" s="7">
        <v>4</v>
      </c>
      <c r="M77" s="7">
        <v>8</v>
      </c>
    </row>
    <row r="78" spans="3:16" x14ac:dyDescent="0.35">
      <c r="C78" s="4">
        <v>65</v>
      </c>
      <c r="D78" s="5">
        <v>0.35699999999999998</v>
      </c>
      <c r="E78" s="5">
        <v>0.38100000000000001</v>
      </c>
      <c r="F78" s="29"/>
      <c r="G78" s="5">
        <v>0.499</v>
      </c>
      <c r="H78" s="3"/>
      <c r="I78" s="4" t="s">
        <v>7</v>
      </c>
      <c r="J78" s="9">
        <f>AVERAGE(J66:J73)</f>
        <v>7759823</v>
      </c>
      <c r="K78" s="9">
        <f t="shared" ref="K78:M78" si="6">AVERAGE(K66:K73)</f>
        <v>5520168.5</v>
      </c>
      <c r="L78" s="9">
        <f t="shared" si="6"/>
        <v>6948484.5</v>
      </c>
      <c r="M78" s="9">
        <f t="shared" si="6"/>
        <v>3571275.375</v>
      </c>
    </row>
    <row r="79" spans="3:16" x14ac:dyDescent="0.35">
      <c r="C79" s="4">
        <v>70</v>
      </c>
      <c r="D79" s="5">
        <v>0.33900000000000002</v>
      </c>
      <c r="E79" s="5">
        <v>0.373</v>
      </c>
      <c r="F79" s="29"/>
      <c r="G79" s="5">
        <v>0.315</v>
      </c>
      <c r="H79" s="3"/>
      <c r="I79" s="4" t="s">
        <v>8</v>
      </c>
      <c r="J79" s="9">
        <f>MEDIAN(J66:J73)</f>
        <v>7759823</v>
      </c>
      <c r="K79" s="9">
        <f t="shared" ref="K79:M79" si="7">MEDIAN(K66:K73)</f>
        <v>5520168.5</v>
      </c>
      <c r="L79" s="9">
        <f t="shared" si="7"/>
        <v>2661059</v>
      </c>
      <c r="M79" s="9">
        <f t="shared" si="7"/>
        <v>3610617.5</v>
      </c>
    </row>
    <row r="80" spans="3:16" x14ac:dyDescent="0.35">
      <c r="C80" s="4">
        <v>75</v>
      </c>
      <c r="D80" s="5">
        <v>0.34599999999999997</v>
      </c>
      <c r="E80" s="5">
        <v>0.39900000000000002</v>
      </c>
      <c r="F80" s="29"/>
      <c r="G80" s="5">
        <v>0.41699999999999998</v>
      </c>
      <c r="H80" s="3"/>
      <c r="I80" s="4" t="s">
        <v>9</v>
      </c>
      <c r="J80" s="21" t="s">
        <v>13</v>
      </c>
      <c r="K80" s="22"/>
      <c r="L80" s="22"/>
      <c r="M80" s="23"/>
    </row>
    <row r="81" spans="3:13" x14ac:dyDescent="0.35">
      <c r="C81" s="4">
        <v>80</v>
      </c>
      <c r="D81" s="5">
        <v>0.30299999999999999</v>
      </c>
      <c r="E81" s="5">
        <v>0.38</v>
      </c>
      <c r="F81" s="29"/>
      <c r="G81" s="5">
        <v>0.36099999999999999</v>
      </c>
      <c r="H81" s="3"/>
      <c r="I81" s="4" t="s">
        <v>11</v>
      </c>
      <c r="J81" s="9" t="s">
        <v>16</v>
      </c>
      <c r="K81" s="17">
        <f>_xlfn.STDEV.S(K66:K73)</f>
        <v>320211.1845399845</v>
      </c>
      <c r="L81" s="17">
        <f>_xlfn.STDEV.S(L66:L73)</f>
        <v>8860955.0462821815</v>
      </c>
      <c r="M81" s="17">
        <f t="shared" ref="L81:M81" si="8">_xlfn.STDEV.S(M66:M73)</f>
        <v>279348.13249519601</v>
      </c>
    </row>
    <row r="82" spans="3:13" x14ac:dyDescent="0.35">
      <c r="C82" s="4">
        <v>85</v>
      </c>
      <c r="D82" s="5">
        <v>0.33400000000000002</v>
      </c>
      <c r="E82" s="14">
        <v>0.374</v>
      </c>
      <c r="F82" s="29"/>
      <c r="G82" s="25"/>
      <c r="H82" s="3"/>
      <c r="I82" s="3"/>
      <c r="J82" s="3"/>
      <c r="K82" s="3"/>
      <c r="L82" s="3"/>
      <c r="M82" s="3"/>
    </row>
    <row r="83" spans="3:13" x14ac:dyDescent="0.35">
      <c r="C83" s="4">
        <v>90</v>
      </c>
      <c r="D83" s="5">
        <v>0.33900000000000002</v>
      </c>
      <c r="E83" s="25"/>
      <c r="F83" s="29"/>
      <c r="G83" s="26"/>
      <c r="H83" s="3"/>
      <c r="I83" s="3"/>
      <c r="J83" s="3"/>
      <c r="K83" s="3"/>
      <c r="L83" s="3"/>
      <c r="M83" s="3"/>
    </row>
    <row r="84" spans="3:13" x14ac:dyDescent="0.35">
      <c r="C84" s="4">
        <v>95</v>
      </c>
      <c r="D84" s="5">
        <v>0.312</v>
      </c>
      <c r="E84" s="26"/>
      <c r="F84" s="29"/>
      <c r="G84" s="26"/>
      <c r="H84" s="3"/>
      <c r="I84" s="7" t="s">
        <v>17</v>
      </c>
      <c r="J84" s="24" t="s">
        <v>12</v>
      </c>
      <c r="K84" s="24"/>
      <c r="L84" s="24"/>
      <c r="M84" s="24"/>
    </row>
    <row r="85" spans="3:13" x14ac:dyDescent="0.35">
      <c r="C85" s="4">
        <v>100</v>
      </c>
      <c r="D85" s="5">
        <v>0.33800000000000002</v>
      </c>
      <c r="E85" s="26"/>
      <c r="F85" s="29"/>
      <c r="G85" s="26"/>
      <c r="H85" s="3"/>
      <c r="I85" s="7" t="s">
        <v>10</v>
      </c>
      <c r="J85" s="7">
        <v>1</v>
      </c>
      <c r="K85" s="7">
        <v>2</v>
      </c>
      <c r="L85" s="7">
        <v>4</v>
      </c>
      <c r="M85" s="7">
        <v>8</v>
      </c>
    </row>
    <row r="86" spans="3:13" x14ac:dyDescent="0.35">
      <c r="C86" s="4">
        <v>105</v>
      </c>
      <c r="D86" s="5">
        <v>0.34499999999999997</v>
      </c>
      <c r="E86" s="26"/>
      <c r="F86" s="29"/>
      <c r="G86" s="26"/>
      <c r="H86" s="3"/>
      <c r="I86" s="4" t="s">
        <v>7</v>
      </c>
      <c r="J86" s="49">
        <f>AVERAGE(D66:D91)</f>
        <v>0.32811538461538464</v>
      </c>
      <c r="K86" s="49">
        <f>AVERAGE(E66:E82)</f>
        <v>0.38358823529411767</v>
      </c>
      <c r="L86" s="49">
        <f>AVERAGE(F66:F72)</f>
        <v>0.65885714285714292</v>
      </c>
      <c r="M86" s="49">
        <f>AVERAGE(G66:G81)</f>
        <v>0.40618749999999998</v>
      </c>
    </row>
    <row r="87" spans="3:13" x14ac:dyDescent="0.35">
      <c r="C87" s="4">
        <v>110</v>
      </c>
      <c r="D87" s="5">
        <v>0.29199999999999998</v>
      </c>
      <c r="E87" s="26"/>
      <c r="F87" s="29"/>
      <c r="G87" s="26"/>
      <c r="H87" s="3"/>
      <c r="I87" s="4" t="s">
        <v>8</v>
      </c>
      <c r="J87" s="49">
        <f>MEDIAN(D66:D91)</f>
        <v>0.32950000000000002</v>
      </c>
      <c r="K87" s="49">
        <f>MEDIAN(E66:E82)</f>
        <v>0.38300000000000001</v>
      </c>
      <c r="L87" s="49">
        <f>MEDIAN(F66:F72)</f>
        <v>0.66900000000000004</v>
      </c>
      <c r="M87" s="49">
        <f>MEDIAN(G66:G81)</f>
        <v>0.432</v>
      </c>
    </row>
    <row r="88" spans="3:13" x14ac:dyDescent="0.35">
      <c r="C88" s="4">
        <v>115</v>
      </c>
      <c r="D88" s="5">
        <v>0.34399999999999997</v>
      </c>
      <c r="E88" s="26"/>
      <c r="F88" s="29"/>
      <c r="G88" s="26"/>
      <c r="H88" s="3"/>
      <c r="I88" s="4" t="s">
        <v>9</v>
      </c>
      <c r="J88" s="49">
        <f>_xlfn.MODE.SNGL(D66:D91)</f>
        <v>0.33900000000000002</v>
      </c>
      <c r="K88" s="49">
        <f>_xlfn.MODE.SNGL(E66:E82)</f>
        <v>0.38100000000000001</v>
      </c>
      <c r="L88" s="50" t="s">
        <v>23</v>
      </c>
      <c r="M88" s="51"/>
    </row>
    <row r="89" spans="3:13" x14ac:dyDescent="0.35">
      <c r="C89" s="4">
        <v>120</v>
      </c>
      <c r="D89" s="5">
        <v>0.35799999999999998</v>
      </c>
      <c r="E89" s="26"/>
      <c r="F89" s="29"/>
      <c r="G89" s="26"/>
      <c r="H89" s="3"/>
      <c r="I89" s="4" t="s">
        <v>11</v>
      </c>
      <c r="J89" s="4">
        <f>_xlfn.STDEV.S(D66:D91)</f>
        <v>2.1230783166104682E-2</v>
      </c>
      <c r="K89" s="4">
        <f>_xlfn.STDEV.S(E66:E91)</f>
        <v>7.7545053318168909E-3</v>
      </c>
      <c r="L89" s="4">
        <f>_xlfn.STDEV.S(F66:F91)</f>
        <v>2.2445701677816281E-2</v>
      </c>
      <c r="M89" s="4">
        <f>_xlfn.STDEV.S(G66:G91)</f>
        <v>0.10191383206742197</v>
      </c>
    </row>
    <row r="90" spans="3:13" x14ac:dyDescent="0.35">
      <c r="C90" s="4">
        <v>125</v>
      </c>
      <c r="D90" s="5">
        <v>0.317</v>
      </c>
      <c r="E90" s="26"/>
      <c r="F90" s="29"/>
      <c r="G90" s="26"/>
      <c r="H90" s="3"/>
      <c r="I90" s="3"/>
      <c r="J90" s="3"/>
      <c r="K90" s="3"/>
      <c r="L90" s="3"/>
      <c r="M90" s="3"/>
    </row>
    <row r="91" spans="3:13" x14ac:dyDescent="0.35">
      <c r="C91" s="4">
        <v>130</v>
      </c>
      <c r="D91" s="5">
        <v>0.32</v>
      </c>
      <c r="E91" s="27"/>
      <c r="F91" s="30"/>
      <c r="G91" s="27"/>
      <c r="H91" s="3"/>
      <c r="I91" s="3"/>
      <c r="J91" s="3"/>
      <c r="K91" s="3"/>
      <c r="L91" s="3"/>
      <c r="M91" s="3"/>
    </row>
    <row r="95" spans="3:13" x14ac:dyDescent="0.35">
      <c r="C95" s="7" t="s">
        <v>20</v>
      </c>
      <c r="D95" s="24" t="s">
        <v>18</v>
      </c>
      <c r="E95" s="24"/>
      <c r="F95" s="24"/>
      <c r="G95" s="24"/>
      <c r="I95" s="7" t="s">
        <v>20</v>
      </c>
      <c r="J95" s="24" t="s">
        <v>19</v>
      </c>
      <c r="K95" s="24"/>
      <c r="L95" s="24"/>
      <c r="M95" s="24"/>
    </row>
    <row r="96" spans="3:13" x14ac:dyDescent="0.35">
      <c r="C96" s="7" t="s">
        <v>10</v>
      </c>
      <c r="D96" s="7">
        <v>1</v>
      </c>
      <c r="E96" s="7">
        <v>2</v>
      </c>
      <c r="F96" s="7">
        <v>4</v>
      </c>
      <c r="G96" s="7">
        <v>8</v>
      </c>
      <c r="I96" s="7" t="s">
        <v>10</v>
      </c>
      <c r="J96" s="7">
        <v>1</v>
      </c>
      <c r="K96" s="7">
        <v>2</v>
      </c>
      <c r="L96" s="7">
        <v>4</v>
      </c>
      <c r="M96" s="7">
        <v>8</v>
      </c>
    </row>
    <row r="97" spans="3:13" x14ac:dyDescent="0.35">
      <c r="C97" s="4" t="s">
        <v>21</v>
      </c>
      <c r="D97" s="17">
        <f>AVERAGE(J16,J47,J78)</f>
        <v>7748904.333333333</v>
      </c>
      <c r="E97" s="17">
        <f t="shared" ref="E97:G97" si="9">AVERAGE(K16,K47,K78)</f>
        <v>5482956.166666667</v>
      </c>
      <c r="F97" s="17">
        <f t="shared" si="9"/>
        <v>3831126.5</v>
      </c>
      <c r="G97" s="17">
        <f t="shared" si="9"/>
        <v>3703055.0416666665</v>
      </c>
      <c r="I97" s="4" t="s">
        <v>21</v>
      </c>
      <c r="J97" s="8">
        <f>AVERAGE(J24,J55,J86)</f>
        <v>0.3112692307692308</v>
      </c>
      <c r="K97" s="8">
        <f t="shared" ref="K97:M97" si="10">AVERAGE(K24,K55,K86)</f>
        <v>0.38290196078431377</v>
      </c>
      <c r="L97" s="8">
        <f>AVERAGE(L24,L55,L86)</f>
        <v>0.65190476190476199</v>
      </c>
      <c r="M97" s="8">
        <f t="shared" si="10"/>
        <v>0.45039583333333333</v>
      </c>
    </row>
    <row r="118" spans="3:10" x14ac:dyDescent="0.35">
      <c r="C118" s="7" t="s">
        <v>10</v>
      </c>
      <c r="D118" s="7" t="s">
        <v>22</v>
      </c>
      <c r="I118" s="7" t="s">
        <v>10</v>
      </c>
      <c r="J118" s="7" t="s">
        <v>22</v>
      </c>
    </row>
    <row r="119" spans="3:10" x14ac:dyDescent="0.35">
      <c r="C119" s="4" t="s">
        <v>7</v>
      </c>
      <c r="D119" s="17">
        <f>AVERAGE(D97:G97)</f>
        <v>5191510.510416667</v>
      </c>
      <c r="I119" s="4" t="s">
        <v>7</v>
      </c>
      <c r="J119" s="14">
        <f>AVERAGE(J97:M97)</f>
        <v>0.44911794669790994</v>
      </c>
    </row>
    <row r="120" spans="3:10" x14ac:dyDescent="0.35">
      <c r="C120" s="4" t="s">
        <v>8</v>
      </c>
      <c r="D120" s="17">
        <f>MEDIAN(D97:G97)</f>
        <v>4657041.333333334</v>
      </c>
      <c r="I120" s="4" t="s">
        <v>8</v>
      </c>
      <c r="J120" s="14">
        <f>MEDIAN(J97:M97)</f>
        <v>0.41664889705882358</v>
      </c>
    </row>
    <row r="121" spans="3:10" x14ac:dyDescent="0.35">
      <c r="C121" s="4" t="s">
        <v>11</v>
      </c>
      <c r="D121" s="17">
        <f>_xlfn.STDEV.S(D97:G97)</f>
        <v>1887798.3714977282</v>
      </c>
      <c r="I121" s="4" t="s">
        <v>11</v>
      </c>
      <c r="J121" s="14">
        <f>_xlfn.STDEV.S(J97:M97)</f>
        <v>0.14664122963851409</v>
      </c>
    </row>
    <row r="122" spans="3:10" x14ac:dyDescent="0.35">
      <c r="J122" s="52"/>
    </row>
  </sheetData>
  <mergeCells count="36">
    <mergeCell ref="D95:G95"/>
    <mergeCell ref="J95:M95"/>
    <mergeCell ref="J14:M14"/>
    <mergeCell ref="J18:M18"/>
    <mergeCell ref="J45:M45"/>
    <mergeCell ref="J49:M49"/>
    <mergeCell ref="J76:M76"/>
    <mergeCell ref="J80:M80"/>
    <mergeCell ref="L88:M88"/>
    <mergeCell ref="O2:O3"/>
    <mergeCell ref="P2:P3"/>
    <mergeCell ref="O33:O34"/>
    <mergeCell ref="P33:P34"/>
    <mergeCell ref="O64:O65"/>
    <mergeCell ref="P64:P65"/>
    <mergeCell ref="D64:G64"/>
    <mergeCell ref="I64:I65"/>
    <mergeCell ref="J64:M64"/>
    <mergeCell ref="F73:F91"/>
    <mergeCell ref="G82:G91"/>
    <mergeCell ref="E83:E91"/>
    <mergeCell ref="J84:M84"/>
    <mergeCell ref="D33:G33"/>
    <mergeCell ref="I33:I34"/>
    <mergeCell ref="J33:M33"/>
    <mergeCell ref="F42:F60"/>
    <mergeCell ref="G51:G60"/>
    <mergeCell ref="E52:E60"/>
    <mergeCell ref="J53:M53"/>
    <mergeCell ref="J22:M22"/>
    <mergeCell ref="E21:E29"/>
    <mergeCell ref="F11:F29"/>
    <mergeCell ref="G20:G29"/>
    <mergeCell ref="D2:G2"/>
    <mergeCell ref="I2:I3"/>
    <mergeCell ref="J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1BAE-2C47-4948-BA42-C2717C470A9D}">
  <dimension ref="C3:P200"/>
  <sheetViews>
    <sheetView topLeftCell="B159" zoomScale="93" workbookViewId="0">
      <selection activeCell="I196" sqref="I196:J199"/>
    </sheetView>
  </sheetViews>
  <sheetFormatPr baseColWidth="10" defaultColWidth="11.453125" defaultRowHeight="14.5" x14ac:dyDescent="0.35"/>
  <cols>
    <col min="3" max="3" width="22.26953125" customWidth="1"/>
    <col min="4" max="4" width="13.90625" customWidth="1"/>
    <col min="9" max="9" width="22.08984375" customWidth="1"/>
    <col min="16" max="16" width="20.6328125" customWidth="1"/>
  </cols>
  <sheetData>
    <row r="3" spans="3:16" ht="14.5" customHeight="1" x14ac:dyDescent="0.35">
      <c r="C3" s="12" t="s">
        <v>5</v>
      </c>
      <c r="D3" s="47" t="s">
        <v>0</v>
      </c>
      <c r="E3" s="47"/>
      <c r="F3" s="47"/>
      <c r="G3" s="47"/>
      <c r="H3" s="1"/>
      <c r="I3" s="31" t="s">
        <v>1</v>
      </c>
      <c r="J3" s="33" t="s">
        <v>2</v>
      </c>
      <c r="K3" s="34"/>
      <c r="L3" s="34"/>
      <c r="M3" s="35"/>
      <c r="N3" s="1"/>
      <c r="O3" s="36" t="s">
        <v>14</v>
      </c>
      <c r="P3" s="37" t="s">
        <v>15</v>
      </c>
    </row>
    <row r="4" spans="3:16" x14ac:dyDescent="0.35">
      <c r="C4" s="12" t="s">
        <v>3</v>
      </c>
      <c r="D4" s="12">
        <v>1</v>
      </c>
      <c r="E4" s="12">
        <v>2</v>
      </c>
      <c r="F4" s="12">
        <v>4</v>
      </c>
      <c r="G4" s="12">
        <v>8</v>
      </c>
      <c r="H4" s="1"/>
      <c r="I4" s="32"/>
      <c r="J4" s="7">
        <v>1</v>
      </c>
      <c r="K4" s="7">
        <v>2</v>
      </c>
      <c r="L4" s="7">
        <v>4</v>
      </c>
      <c r="M4" s="7">
        <v>8</v>
      </c>
      <c r="N4" s="1"/>
      <c r="O4" s="36"/>
      <c r="P4" s="37"/>
    </row>
    <row r="5" spans="3:16" x14ac:dyDescent="0.35">
      <c r="C5" s="11">
        <v>5</v>
      </c>
      <c r="D5" s="15">
        <v>0.26</v>
      </c>
      <c r="E5" s="15">
        <v>0.38500000000000001</v>
      </c>
      <c r="F5" s="15">
        <v>0.67300000000000004</v>
      </c>
      <c r="G5" s="15">
        <v>0.65800000000000003</v>
      </c>
      <c r="H5" s="1"/>
      <c r="I5" s="4">
        <v>1</v>
      </c>
      <c r="J5" s="4">
        <v>15213280</v>
      </c>
      <c r="K5" s="4">
        <v>8525601</v>
      </c>
      <c r="L5" s="4">
        <v>3382272</v>
      </c>
      <c r="M5" s="4">
        <v>4242101</v>
      </c>
      <c r="N5" s="1"/>
      <c r="O5" s="10">
        <v>1</v>
      </c>
      <c r="P5" s="11">
        <f>MAX(J5)</f>
        <v>15213280</v>
      </c>
    </row>
    <row r="6" spans="3:16" x14ac:dyDescent="0.35">
      <c r="C6" s="11">
        <v>10</v>
      </c>
      <c r="D6" s="15">
        <v>0.254</v>
      </c>
      <c r="E6" s="15">
        <v>0.38300000000000001</v>
      </c>
      <c r="F6" s="15">
        <v>0.69299999999999995</v>
      </c>
      <c r="G6" s="15">
        <v>0.65700000000000003</v>
      </c>
      <c r="H6" s="1"/>
      <c r="I6" s="4">
        <v>2</v>
      </c>
      <c r="J6" s="4"/>
      <c r="K6" s="4">
        <v>7580207</v>
      </c>
      <c r="L6" s="4">
        <v>3399180</v>
      </c>
      <c r="M6" s="4">
        <v>4243581</v>
      </c>
      <c r="N6" s="1"/>
      <c r="O6" s="10">
        <v>2</v>
      </c>
      <c r="P6" s="11">
        <f>MAX(K5:K6)</f>
        <v>8525601</v>
      </c>
    </row>
    <row r="7" spans="3:16" x14ac:dyDescent="0.35">
      <c r="C7" s="11">
        <v>15</v>
      </c>
      <c r="D7" s="15">
        <v>0.254</v>
      </c>
      <c r="E7" s="15">
        <v>0.38900000000000001</v>
      </c>
      <c r="F7" s="15">
        <v>0.629</v>
      </c>
      <c r="G7" s="15">
        <v>0.65600000000000003</v>
      </c>
      <c r="H7" s="1"/>
      <c r="I7" s="4">
        <v>3</v>
      </c>
      <c r="J7" s="4"/>
      <c r="K7" s="4"/>
      <c r="L7" s="4">
        <v>3323237</v>
      </c>
      <c r="M7" s="4">
        <v>4244000</v>
      </c>
      <c r="N7" s="1"/>
      <c r="O7" s="10">
        <v>4</v>
      </c>
      <c r="P7" s="11">
        <f>MAX(L5:L8)</f>
        <v>3399180</v>
      </c>
    </row>
    <row r="8" spans="3:16" x14ac:dyDescent="0.35">
      <c r="C8" s="11">
        <v>20</v>
      </c>
      <c r="D8" s="15">
        <v>0.26400000000000001</v>
      </c>
      <c r="E8" s="15">
        <v>0.379</v>
      </c>
      <c r="F8" s="15">
        <v>0.624</v>
      </c>
      <c r="G8" s="15">
        <v>0.65900000000000003</v>
      </c>
      <c r="H8" s="1"/>
      <c r="I8" s="4">
        <v>4</v>
      </c>
      <c r="J8" s="4"/>
      <c r="K8" s="4"/>
      <c r="L8" s="4">
        <v>2803133</v>
      </c>
      <c r="M8" s="4">
        <v>4225194</v>
      </c>
      <c r="N8" s="1"/>
      <c r="O8" s="10">
        <v>8</v>
      </c>
      <c r="P8" s="11">
        <f>MAX(M5:M12)</f>
        <v>5333735</v>
      </c>
    </row>
    <row r="9" spans="3:16" x14ac:dyDescent="0.35">
      <c r="C9" s="11">
        <v>25</v>
      </c>
      <c r="D9" s="15">
        <v>0.255</v>
      </c>
      <c r="E9" s="15">
        <v>0.38</v>
      </c>
      <c r="F9" s="15">
        <v>0.63100000000000001</v>
      </c>
      <c r="G9" s="15">
        <v>0.66200000000000003</v>
      </c>
      <c r="H9" s="1"/>
      <c r="I9" s="4">
        <v>5</v>
      </c>
      <c r="J9" s="4"/>
      <c r="K9" s="4"/>
      <c r="L9" s="4"/>
      <c r="M9" s="4">
        <v>4215283</v>
      </c>
      <c r="N9" s="1"/>
      <c r="O9" s="1"/>
      <c r="P9" s="1"/>
    </row>
    <row r="10" spans="3:16" x14ac:dyDescent="0.35">
      <c r="C10" s="11">
        <v>30</v>
      </c>
      <c r="D10" s="15">
        <v>0.26300000000000001</v>
      </c>
      <c r="E10" s="15">
        <v>0.38</v>
      </c>
      <c r="F10" s="15">
        <v>0.624</v>
      </c>
      <c r="G10" s="15">
        <v>0.66300000000000003</v>
      </c>
      <c r="H10" s="1"/>
      <c r="I10" s="4">
        <v>6</v>
      </c>
      <c r="J10" s="4"/>
      <c r="K10" s="4"/>
      <c r="L10" s="4"/>
      <c r="M10" s="4">
        <v>4236336</v>
      </c>
      <c r="N10" s="1"/>
      <c r="O10" s="1"/>
      <c r="P10" s="1"/>
    </row>
    <row r="11" spans="3:16" x14ac:dyDescent="0.35">
      <c r="C11" s="11">
        <v>35</v>
      </c>
      <c r="D11" s="15">
        <v>0.25600000000000001</v>
      </c>
      <c r="E11" s="15">
        <v>0.379</v>
      </c>
      <c r="F11" s="15">
        <v>0.624</v>
      </c>
      <c r="G11" s="15">
        <v>0.65800000000000003</v>
      </c>
      <c r="H11" s="1"/>
      <c r="I11" s="4">
        <v>7</v>
      </c>
      <c r="J11" s="4"/>
      <c r="K11" s="4"/>
      <c r="L11" s="4"/>
      <c r="M11" s="4">
        <v>4231340</v>
      </c>
      <c r="N11" s="1"/>
      <c r="O11" s="1"/>
      <c r="P11" s="1"/>
    </row>
    <row r="12" spans="3:16" x14ac:dyDescent="0.35">
      <c r="C12" s="11">
        <v>40</v>
      </c>
      <c r="D12" s="15">
        <v>0.254</v>
      </c>
      <c r="E12" s="15">
        <v>0.38100000000000001</v>
      </c>
      <c r="F12" s="15">
        <v>0.63100000000000001</v>
      </c>
      <c r="G12" s="15">
        <v>0.65900000000000003</v>
      </c>
      <c r="H12" s="1"/>
      <c r="I12" s="4">
        <v>8</v>
      </c>
      <c r="J12" s="4"/>
      <c r="K12" s="4"/>
      <c r="L12" s="4"/>
      <c r="M12" s="4">
        <v>5333735</v>
      </c>
      <c r="N12" s="1"/>
      <c r="O12" s="1"/>
      <c r="P12" s="1"/>
    </row>
    <row r="13" spans="3:16" x14ac:dyDescent="0.35">
      <c r="C13" s="11">
        <v>45</v>
      </c>
      <c r="D13" s="15">
        <v>0.254</v>
      </c>
      <c r="E13" s="15">
        <v>0.38600000000000001</v>
      </c>
      <c r="F13" s="15">
        <v>0.63500000000000001</v>
      </c>
      <c r="G13" s="15">
        <v>0.65900000000000003</v>
      </c>
      <c r="H13" s="1"/>
      <c r="I13" s="1"/>
      <c r="J13" s="1"/>
      <c r="K13" s="1"/>
      <c r="L13" s="1"/>
      <c r="M13" s="1"/>
      <c r="N13" s="1"/>
      <c r="O13" s="1"/>
      <c r="P13" s="1"/>
    </row>
    <row r="14" spans="3:16" x14ac:dyDescent="0.35">
      <c r="C14" s="11">
        <v>50</v>
      </c>
      <c r="D14" s="15">
        <v>0.26400000000000001</v>
      </c>
      <c r="E14" s="15">
        <v>0.378</v>
      </c>
      <c r="F14" s="15">
        <v>0.624</v>
      </c>
      <c r="G14" s="15">
        <v>0.65700000000000003</v>
      </c>
      <c r="H14" s="1"/>
      <c r="I14" s="1"/>
      <c r="J14" s="1"/>
      <c r="K14" s="1"/>
      <c r="L14" s="1"/>
      <c r="M14" s="1"/>
      <c r="N14" s="1"/>
      <c r="O14" s="1"/>
      <c r="P14" s="1"/>
    </row>
    <row r="15" spans="3:16" x14ac:dyDescent="0.35">
      <c r="C15" s="11">
        <v>55</v>
      </c>
      <c r="D15" s="15">
        <v>0.255</v>
      </c>
      <c r="E15" s="15">
        <v>0.38200000000000001</v>
      </c>
      <c r="F15" s="41"/>
      <c r="G15" s="15">
        <v>0.65500000000000003</v>
      </c>
      <c r="H15" s="1"/>
      <c r="I15" s="1"/>
      <c r="J15" s="1"/>
      <c r="K15" s="1"/>
      <c r="L15" s="1"/>
      <c r="M15" s="1"/>
      <c r="N15" s="1"/>
      <c r="O15" s="1"/>
      <c r="P15" s="1"/>
    </row>
    <row r="16" spans="3:16" x14ac:dyDescent="0.35">
      <c r="C16" s="11">
        <v>60</v>
      </c>
      <c r="D16" s="15">
        <v>0.254</v>
      </c>
      <c r="E16" s="15">
        <v>0.39600000000000002</v>
      </c>
      <c r="F16" s="42"/>
      <c r="G16" s="15">
        <v>0.66200000000000003</v>
      </c>
      <c r="H16" s="1"/>
      <c r="I16" s="7" t="s">
        <v>5</v>
      </c>
      <c r="J16" s="24" t="s">
        <v>4</v>
      </c>
      <c r="K16" s="24"/>
      <c r="L16" s="24"/>
      <c r="M16" s="24"/>
      <c r="N16" s="1"/>
    </row>
    <row r="17" spans="3:16" ht="15" customHeight="1" x14ac:dyDescent="0.35">
      <c r="C17" s="11">
        <v>65</v>
      </c>
      <c r="D17" s="15">
        <v>0.255</v>
      </c>
      <c r="E17" s="15">
        <v>0.40500000000000003</v>
      </c>
      <c r="F17" s="42"/>
      <c r="G17" s="15">
        <v>0.65900000000000003</v>
      </c>
      <c r="H17" s="1"/>
      <c r="I17" s="7" t="s">
        <v>10</v>
      </c>
      <c r="J17" s="7">
        <v>1</v>
      </c>
      <c r="K17" s="7">
        <v>2</v>
      </c>
      <c r="L17" s="7">
        <v>4</v>
      </c>
      <c r="M17" s="7">
        <v>8</v>
      </c>
      <c r="N17" s="1"/>
    </row>
    <row r="18" spans="3:16" x14ac:dyDescent="0.35">
      <c r="C18" s="11">
        <v>70</v>
      </c>
      <c r="D18" s="15">
        <v>0.254</v>
      </c>
      <c r="E18" s="15">
        <v>0.39700000000000002</v>
      </c>
      <c r="F18" s="42"/>
      <c r="G18" s="15">
        <v>0.66700000000000004</v>
      </c>
      <c r="H18" s="1"/>
      <c r="I18" s="4" t="s">
        <v>7</v>
      </c>
      <c r="J18" s="9">
        <f>AVERAGE(J5:J12)</f>
        <v>15213280</v>
      </c>
      <c r="K18" s="9">
        <f t="shared" ref="K18:L18" si="0">AVERAGE(K5:K12)</f>
        <v>8052904</v>
      </c>
      <c r="L18" s="9">
        <f t="shared" si="0"/>
        <v>3226955.5</v>
      </c>
      <c r="M18" s="9">
        <f>AVERAGE(M5:M12)</f>
        <v>4371446.25</v>
      </c>
      <c r="N18" s="1"/>
    </row>
    <row r="19" spans="3:16" x14ac:dyDescent="0.35">
      <c r="C19" s="11">
        <v>75</v>
      </c>
      <c r="D19" s="15">
        <v>0.253</v>
      </c>
      <c r="E19" s="15">
        <v>0.39500000000000002</v>
      </c>
      <c r="F19" s="42"/>
      <c r="G19" s="15">
        <v>0.312</v>
      </c>
      <c r="H19" s="1"/>
      <c r="I19" s="4" t="s">
        <v>8</v>
      </c>
      <c r="J19" s="9">
        <f>MEDIAN(J5:J12)</f>
        <v>15213280</v>
      </c>
      <c r="K19" s="9">
        <f t="shared" ref="K19:M19" si="1">MEDIAN(K5:K12)</f>
        <v>8052904</v>
      </c>
      <c r="L19" s="9">
        <f t="shared" si="1"/>
        <v>3352754.5</v>
      </c>
      <c r="M19" s="9">
        <f t="shared" si="1"/>
        <v>4239218.5</v>
      </c>
      <c r="N19" s="1"/>
    </row>
    <row r="20" spans="3:16" x14ac:dyDescent="0.35">
      <c r="C20" s="11">
        <v>80</v>
      </c>
      <c r="D20" s="15">
        <v>0.26500000000000001</v>
      </c>
      <c r="E20" s="15">
        <v>0.39900000000000002</v>
      </c>
      <c r="F20" s="42"/>
      <c r="G20" s="15">
        <v>0.25700000000000001</v>
      </c>
      <c r="H20" s="1"/>
      <c r="I20" s="4" t="s">
        <v>9</v>
      </c>
      <c r="J20" s="21" t="s">
        <v>13</v>
      </c>
      <c r="K20" s="22"/>
      <c r="L20" s="22"/>
      <c r="M20" s="23"/>
      <c r="N20" s="1"/>
    </row>
    <row r="21" spans="3:16" x14ac:dyDescent="0.35">
      <c r="C21" s="11">
        <v>85</v>
      </c>
      <c r="D21" s="15">
        <v>0.254</v>
      </c>
      <c r="E21" s="15">
        <v>0.38400000000000001</v>
      </c>
      <c r="F21" s="42"/>
      <c r="G21" s="15">
        <v>0.25600000000000001</v>
      </c>
      <c r="H21" s="1"/>
      <c r="I21" s="4" t="s">
        <v>11</v>
      </c>
      <c r="J21" s="9" t="s">
        <v>16</v>
      </c>
      <c r="K21" s="17">
        <f>_xlfn.STDEV.S(K5:K12)</f>
        <v>668494.5082930749</v>
      </c>
      <c r="L21" s="17">
        <f t="shared" ref="L21:M21" si="2">_xlfn.STDEV.S(L5:L12)</f>
        <v>284417.61098837276</v>
      </c>
      <c r="M21" s="17">
        <f t="shared" si="2"/>
        <v>388951.54363925225</v>
      </c>
      <c r="N21" s="1"/>
    </row>
    <row r="22" spans="3:16" x14ac:dyDescent="0.35">
      <c r="C22" s="11">
        <v>90</v>
      </c>
      <c r="D22" s="15">
        <v>0.254</v>
      </c>
      <c r="E22" s="15">
        <v>0.39</v>
      </c>
      <c r="F22" s="42"/>
      <c r="G22" s="15">
        <v>0.33800000000000002</v>
      </c>
      <c r="H22" s="1"/>
      <c r="I22" s="1"/>
      <c r="J22" s="1"/>
      <c r="K22" s="1"/>
      <c r="L22" s="1"/>
      <c r="M22" s="1"/>
      <c r="N22" s="1"/>
    </row>
    <row r="23" spans="3:16" x14ac:dyDescent="0.35">
      <c r="C23" s="11">
        <v>95</v>
      </c>
      <c r="D23" s="15">
        <v>0.254</v>
      </c>
      <c r="E23" s="16">
        <v>0.39400000000000002</v>
      </c>
      <c r="F23" s="42"/>
      <c r="G23" s="44"/>
      <c r="H23" s="1"/>
      <c r="I23" s="1"/>
      <c r="J23" s="1"/>
      <c r="K23" s="1"/>
      <c r="L23" s="1"/>
      <c r="M23" s="1"/>
      <c r="N23" s="1"/>
      <c r="O23" s="1"/>
      <c r="P23" s="1"/>
    </row>
    <row r="24" spans="3:16" x14ac:dyDescent="0.35">
      <c r="C24" s="11">
        <v>100</v>
      </c>
      <c r="D24" s="15">
        <v>0.255</v>
      </c>
      <c r="E24" s="16">
        <v>0.38100000000000001</v>
      </c>
      <c r="F24" s="42"/>
      <c r="G24" s="45"/>
      <c r="H24" s="1"/>
      <c r="I24" s="1"/>
      <c r="J24" s="1"/>
      <c r="K24" s="1"/>
      <c r="L24" s="1"/>
      <c r="M24" s="1"/>
      <c r="N24" s="1"/>
      <c r="O24" s="1"/>
      <c r="P24" s="1"/>
    </row>
    <row r="25" spans="3:16" x14ac:dyDescent="0.35">
      <c r="C25" s="11">
        <v>105</v>
      </c>
      <c r="D25" s="15">
        <v>0.254</v>
      </c>
      <c r="E25" s="16">
        <v>0.38900000000000001</v>
      </c>
      <c r="F25" s="42"/>
      <c r="G25" s="45"/>
      <c r="H25" s="1"/>
      <c r="I25" s="7" t="s">
        <v>5</v>
      </c>
      <c r="J25" s="24" t="s">
        <v>12</v>
      </c>
      <c r="K25" s="24"/>
      <c r="L25" s="24"/>
      <c r="M25" s="24"/>
      <c r="N25" s="1"/>
      <c r="O25" s="1"/>
      <c r="P25" s="1"/>
    </row>
    <row r="26" spans="3:16" x14ac:dyDescent="0.35">
      <c r="C26" s="11">
        <v>110</v>
      </c>
      <c r="D26" s="15">
        <v>0.26300000000000001</v>
      </c>
      <c r="E26" s="16">
        <v>0.39400000000000002</v>
      </c>
      <c r="F26" s="42"/>
      <c r="G26" s="45"/>
      <c r="H26" s="1"/>
      <c r="I26" s="7" t="s">
        <v>10</v>
      </c>
      <c r="J26" s="7">
        <v>1</v>
      </c>
      <c r="K26" s="7">
        <v>2</v>
      </c>
      <c r="L26" s="7">
        <v>4</v>
      </c>
      <c r="M26" s="7">
        <v>8</v>
      </c>
      <c r="N26" s="1"/>
      <c r="O26" s="1"/>
      <c r="P26" s="1"/>
    </row>
    <row r="27" spans="3:16" x14ac:dyDescent="0.35">
      <c r="C27" s="11">
        <v>115</v>
      </c>
      <c r="D27" s="15">
        <v>0.254</v>
      </c>
      <c r="E27" s="16">
        <v>0.39700000000000002</v>
      </c>
      <c r="F27" s="42"/>
      <c r="G27" s="45"/>
      <c r="H27" s="1"/>
      <c r="I27" s="4" t="s">
        <v>7</v>
      </c>
      <c r="J27" s="49">
        <f>AVERAGE(D5:D55)</f>
        <v>0.25803921568627436</v>
      </c>
      <c r="K27" s="49">
        <f>AVERAGE(E5:E30)</f>
        <v>0.38765384615384613</v>
      </c>
      <c r="L27" s="49">
        <f>AVERAGE(F5:F14)</f>
        <v>0.63880000000000003</v>
      </c>
      <c r="M27" s="49">
        <f>AVERAGE(G5:G22)</f>
        <v>0.57744444444444432</v>
      </c>
      <c r="N27" s="1"/>
      <c r="O27" s="1"/>
      <c r="P27" s="1"/>
    </row>
    <row r="28" spans="3:16" x14ac:dyDescent="0.35">
      <c r="C28" s="11">
        <v>120</v>
      </c>
      <c r="D28" s="15">
        <v>0.254</v>
      </c>
      <c r="E28" s="16">
        <v>0.38200000000000001</v>
      </c>
      <c r="F28" s="42"/>
      <c r="G28" s="45"/>
      <c r="H28" s="1"/>
      <c r="I28" s="4" t="s">
        <v>8</v>
      </c>
      <c r="J28" s="49">
        <f>MEDIAN(D5:D55)</f>
        <v>0.254</v>
      </c>
      <c r="K28" s="49">
        <f>MEDIAN(E5:E55)</f>
        <v>0.38550000000000001</v>
      </c>
      <c r="L28" s="49">
        <f>MEDIAN(F5:F55)</f>
        <v>0.63</v>
      </c>
      <c r="M28" s="49">
        <f>MEDIAN(G5:G55)</f>
        <v>0.65800000000000003</v>
      </c>
      <c r="N28" s="1"/>
      <c r="O28" s="1"/>
      <c r="P28" s="1"/>
    </row>
    <row r="29" spans="3:16" x14ac:dyDescent="0.35">
      <c r="C29" s="11">
        <v>125</v>
      </c>
      <c r="D29" s="15">
        <v>0.254</v>
      </c>
      <c r="E29" s="16">
        <v>0.39500000000000002</v>
      </c>
      <c r="F29" s="42"/>
      <c r="G29" s="45"/>
      <c r="H29" s="1"/>
      <c r="I29" s="4" t="s">
        <v>9</v>
      </c>
      <c r="J29" s="49">
        <f>_xlfn.MODE.SNGL(D5:D55)</f>
        <v>0.254</v>
      </c>
      <c r="K29" s="49">
        <f>_xlfn.MODE.SNGL(E5:E55)</f>
        <v>0.379</v>
      </c>
      <c r="L29" s="49">
        <f>_xlfn.MODE.SNGL(F5:F55)</f>
        <v>0.624</v>
      </c>
      <c r="M29" s="49">
        <f>_xlfn.MODE.SNGL(G5:G55)</f>
        <v>0.65900000000000003</v>
      </c>
      <c r="N29" s="1"/>
      <c r="O29" s="1"/>
      <c r="P29" s="1"/>
    </row>
    <row r="30" spans="3:16" x14ac:dyDescent="0.35">
      <c r="C30" s="11">
        <v>130</v>
      </c>
      <c r="D30" s="15">
        <v>0.254</v>
      </c>
      <c r="E30" s="16">
        <v>0.379</v>
      </c>
      <c r="F30" s="42"/>
      <c r="G30" s="45"/>
      <c r="H30" s="1"/>
      <c r="I30" s="4" t="s">
        <v>11</v>
      </c>
      <c r="J30" s="4">
        <f>_xlfn.STDEV.S(D5:D55)</f>
        <v>6.9741258500653006E-3</v>
      </c>
      <c r="K30" s="4">
        <f>_xlfn.STDEV.S(E5:E55)</f>
        <v>7.7559902407999919E-3</v>
      </c>
      <c r="L30" s="4">
        <f>_xlfn.STDEV.S(F5:F55)</f>
        <v>2.4073037014699886E-2</v>
      </c>
      <c r="M30" s="4">
        <f>_xlfn.STDEV.S(G5:G55)</f>
        <v>0.15864730479986591</v>
      </c>
      <c r="N30" s="1"/>
      <c r="O30" s="1"/>
      <c r="P30" s="1"/>
    </row>
    <row r="31" spans="3:16" x14ac:dyDescent="0.35">
      <c r="C31" s="11">
        <v>135</v>
      </c>
      <c r="D31" s="15">
        <v>0.254</v>
      </c>
      <c r="E31" s="38"/>
      <c r="F31" s="42"/>
      <c r="G31" s="45"/>
      <c r="H31" s="1"/>
      <c r="I31" s="1"/>
      <c r="J31" s="1"/>
      <c r="K31" s="1"/>
      <c r="L31" s="1"/>
      <c r="M31" s="1"/>
      <c r="N31" s="1"/>
      <c r="O31" s="1"/>
      <c r="P31" s="1"/>
    </row>
    <row r="32" spans="3:16" x14ac:dyDescent="0.35">
      <c r="C32" s="11">
        <v>140</v>
      </c>
      <c r="D32" s="15">
        <v>0.26500000000000001</v>
      </c>
      <c r="E32" s="39"/>
      <c r="F32" s="42"/>
      <c r="G32" s="45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35">
      <c r="C33" s="11">
        <v>145</v>
      </c>
      <c r="D33" s="15">
        <v>0.254</v>
      </c>
      <c r="E33" s="39"/>
      <c r="F33" s="42"/>
      <c r="G33" s="45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35">
      <c r="C34" s="11">
        <v>150</v>
      </c>
      <c r="D34" s="15">
        <v>0.25800000000000001</v>
      </c>
      <c r="E34" s="39"/>
      <c r="F34" s="42"/>
      <c r="G34" s="45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35">
      <c r="C35" s="11">
        <v>155</v>
      </c>
      <c r="D35" s="15">
        <v>0.27100000000000002</v>
      </c>
      <c r="E35" s="39"/>
      <c r="F35" s="42"/>
      <c r="G35" s="45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35">
      <c r="C36" s="11">
        <v>160</v>
      </c>
      <c r="D36" s="15">
        <v>0.27400000000000002</v>
      </c>
      <c r="E36" s="39"/>
      <c r="F36" s="42"/>
      <c r="G36" s="45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5">
      <c r="C37" s="11">
        <v>165</v>
      </c>
      <c r="D37" s="15">
        <v>0.27100000000000002</v>
      </c>
      <c r="E37" s="39"/>
      <c r="F37" s="42"/>
      <c r="G37" s="45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5">
      <c r="C38" s="11">
        <v>170</v>
      </c>
      <c r="D38" s="15">
        <v>0.26800000000000002</v>
      </c>
      <c r="E38" s="39"/>
      <c r="F38" s="42"/>
      <c r="G38" s="45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5">
      <c r="C39" s="11">
        <v>175</v>
      </c>
      <c r="D39" s="15">
        <v>0.255</v>
      </c>
      <c r="E39" s="39"/>
      <c r="F39" s="42"/>
      <c r="G39" s="45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5">
      <c r="C40" s="11">
        <v>180</v>
      </c>
      <c r="D40" s="15">
        <v>0.254</v>
      </c>
      <c r="E40" s="39"/>
      <c r="F40" s="42"/>
      <c r="G40" s="45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5">
      <c r="C41" s="11">
        <v>185</v>
      </c>
      <c r="D41" s="15">
        <v>0.25700000000000001</v>
      </c>
      <c r="E41" s="39"/>
      <c r="F41" s="42"/>
      <c r="G41" s="45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35">
      <c r="C42" s="11">
        <v>190</v>
      </c>
      <c r="D42" s="15">
        <v>0.254</v>
      </c>
      <c r="E42" s="39"/>
      <c r="F42" s="42"/>
      <c r="G42" s="45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35">
      <c r="C43" s="11">
        <v>195</v>
      </c>
      <c r="D43" s="15">
        <v>0.254</v>
      </c>
      <c r="E43" s="39"/>
      <c r="F43" s="42"/>
      <c r="G43" s="45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35">
      <c r="C44" s="11">
        <v>200</v>
      </c>
      <c r="D44" s="15">
        <v>0.26400000000000001</v>
      </c>
      <c r="E44" s="39"/>
      <c r="F44" s="42"/>
      <c r="G44" s="45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35">
      <c r="C45" s="11">
        <v>205</v>
      </c>
      <c r="D45" s="15">
        <v>0.254</v>
      </c>
      <c r="E45" s="39"/>
      <c r="F45" s="42"/>
      <c r="G45" s="45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35">
      <c r="C46" s="11">
        <v>210</v>
      </c>
      <c r="D46" s="15">
        <v>0.254</v>
      </c>
      <c r="E46" s="39"/>
      <c r="F46" s="42"/>
      <c r="G46" s="45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35">
      <c r="C47" s="11">
        <v>215</v>
      </c>
      <c r="D47" s="15">
        <v>0.254</v>
      </c>
      <c r="E47" s="39"/>
      <c r="F47" s="42"/>
      <c r="G47" s="45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35">
      <c r="C48" s="11">
        <v>220</v>
      </c>
      <c r="D48" s="15">
        <v>0.254</v>
      </c>
      <c r="E48" s="39"/>
      <c r="F48" s="42"/>
      <c r="G48" s="45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35">
      <c r="C49" s="11">
        <v>225</v>
      </c>
      <c r="D49" s="15">
        <v>0.254</v>
      </c>
      <c r="E49" s="39"/>
      <c r="F49" s="42"/>
      <c r="G49" s="45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35">
      <c r="C50" s="11">
        <v>230</v>
      </c>
      <c r="D50" s="15">
        <v>0.26200000000000001</v>
      </c>
      <c r="E50" s="39"/>
      <c r="F50" s="42"/>
      <c r="G50" s="45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35">
      <c r="C51" s="11">
        <v>235</v>
      </c>
      <c r="D51" s="15">
        <v>0.25900000000000001</v>
      </c>
      <c r="E51" s="39"/>
      <c r="F51" s="42"/>
      <c r="G51" s="45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35">
      <c r="C52" s="11">
        <v>240</v>
      </c>
      <c r="D52" s="15">
        <v>0.28899999999999998</v>
      </c>
      <c r="E52" s="39"/>
      <c r="F52" s="42"/>
      <c r="G52" s="45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35">
      <c r="C53" s="11">
        <v>245</v>
      </c>
      <c r="D53" s="15">
        <v>0.255</v>
      </c>
      <c r="E53" s="39"/>
      <c r="F53" s="42"/>
      <c r="G53" s="45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35">
      <c r="C54" s="11">
        <v>250</v>
      </c>
      <c r="D54" s="15">
        <v>0.254</v>
      </c>
      <c r="E54" s="39"/>
      <c r="F54" s="42"/>
      <c r="G54" s="45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35">
      <c r="C55" s="11">
        <v>255</v>
      </c>
      <c r="D55" s="15">
        <v>0.254</v>
      </c>
      <c r="E55" s="40"/>
      <c r="F55" s="43"/>
      <c r="G55" s="46"/>
      <c r="H55" s="1"/>
      <c r="I55" s="1"/>
      <c r="J55" s="1"/>
      <c r="K55" s="1"/>
      <c r="L55" s="1"/>
      <c r="M55" s="1"/>
      <c r="N55" s="1"/>
      <c r="O55" s="1"/>
      <c r="P55" s="1"/>
    </row>
    <row r="60" spans="3:16" x14ac:dyDescent="0.35">
      <c r="C60" s="13" t="s">
        <v>6</v>
      </c>
      <c r="D60" s="47" t="s">
        <v>0</v>
      </c>
      <c r="E60" s="47"/>
      <c r="F60" s="47"/>
      <c r="G60" s="47"/>
      <c r="H60" s="1"/>
      <c r="I60" s="31" t="s">
        <v>1</v>
      </c>
      <c r="J60" s="33" t="s">
        <v>2</v>
      </c>
      <c r="K60" s="34"/>
      <c r="L60" s="34"/>
      <c r="M60" s="35"/>
      <c r="N60" s="1"/>
      <c r="O60" s="36" t="s">
        <v>14</v>
      </c>
      <c r="P60" s="37" t="s">
        <v>15</v>
      </c>
    </row>
    <row r="61" spans="3:16" x14ac:dyDescent="0.35">
      <c r="C61" s="13" t="s">
        <v>3</v>
      </c>
      <c r="D61" s="13">
        <v>1</v>
      </c>
      <c r="E61" s="13">
        <v>2</v>
      </c>
      <c r="F61" s="13">
        <v>4</v>
      </c>
      <c r="G61" s="13">
        <v>8</v>
      </c>
      <c r="H61" s="1"/>
      <c r="I61" s="32"/>
      <c r="J61" s="7">
        <v>1</v>
      </c>
      <c r="K61" s="7">
        <v>2</v>
      </c>
      <c r="L61" s="7">
        <v>4</v>
      </c>
      <c r="M61" s="7">
        <v>8</v>
      </c>
      <c r="N61" s="1"/>
      <c r="O61" s="36"/>
      <c r="P61" s="37"/>
    </row>
    <row r="62" spans="3:16" x14ac:dyDescent="0.35">
      <c r="C62" s="11">
        <v>5</v>
      </c>
      <c r="D62" s="15">
        <v>0.25700000000000001</v>
      </c>
      <c r="E62" s="15">
        <v>0.38400000000000001</v>
      </c>
      <c r="F62" s="15">
        <v>0.67300000000000004</v>
      </c>
      <c r="G62" s="15">
        <v>0.65800000000000003</v>
      </c>
      <c r="H62" s="1"/>
      <c r="I62" s="4">
        <v>1</v>
      </c>
      <c r="J62" s="4">
        <v>15374927</v>
      </c>
      <c r="K62" s="4">
        <v>8537483</v>
      </c>
      <c r="L62" s="4">
        <v>3388763</v>
      </c>
      <c r="M62" s="4">
        <v>4244433</v>
      </c>
      <c r="N62" s="1"/>
      <c r="O62" s="10">
        <v>1</v>
      </c>
      <c r="P62" s="11">
        <f>MAX(J62)</f>
        <v>15374927</v>
      </c>
    </row>
    <row r="63" spans="3:16" x14ac:dyDescent="0.35">
      <c r="C63" s="11">
        <v>10</v>
      </c>
      <c r="D63" s="15">
        <v>0.25600000000000001</v>
      </c>
      <c r="E63" s="15">
        <v>0.39</v>
      </c>
      <c r="F63" s="15">
        <v>0.69299999999999995</v>
      </c>
      <c r="G63" s="15">
        <v>0.65700000000000003</v>
      </c>
      <c r="H63" s="1"/>
      <c r="I63" s="4">
        <v>2</v>
      </c>
      <c r="J63" s="4"/>
      <c r="K63" s="4">
        <v>7584345</v>
      </c>
      <c r="L63" s="4">
        <v>3627180</v>
      </c>
      <c r="M63" s="4">
        <v>4238481</v>
      </c>
      <c r="N63" s="1"/>
      <c r="O63" s="10">
        <v>2</v>
      </c>
      <c r="P63" s="11">
        <f>MAX(K62:K63)</f>
        <v>8537483</v>
      </c>
    </row>
    <row r="64" spans="3:16" x14ac:dyDescent="0.35">
      <c r="C64" s="11">
        <v>15</v>
      </c>
      <c r="D64" s="15">
        <v>0.254</v>
      </c>
      <c r="E64" s="15">
        <v>0.39900000000000002</v>
      </c>
      <c r="F64" s="15">
        <v>0.66300000000000003</v>
      </c>
      <c r="G64" s="15">
        <v>0.65600000000000003</v>
      </c>
      <c r="H64" s="1"/>
      <c r="I64" s="4">
        <v>3</v>
      </c>
      <c r="J64" s="4"/>
      <c r="K64" s="4"/>
      <c r="L64" s="4">
        <v>3382237</v>
      </c>
      <c r="M64" s="4">
        <v>4287650</v>
      </c>
      <c r="N64" s="1"/>
      <c r="O64" s="10">
        <v>4</v>
      </c>
      <c r="P64" s="11">
        <f>MAX(L62:L65)</f>
        <v>3627180</v>
      </c>
    </row>
    <row r="65" spans="3:16" x14ac:dyDescent="0.35">
      <c r="C65" s="11">
        <v>20</v>
      </c>
      <c r="D65" s="15">
        <v>0.251</v>
      </c>
      <c r="E65" s="15">
        <v>0.38100000000000001</v>
      </c>
      <c r="F65" s="15">
        <v>0.64400000000000002</v>
      </c>
      <c r="G65" s="15">
        <v>0.65900000000000003</v>
      </c>
      <c r="H65" s="1"/>
      <c r="I65" s="4">
        <v>4</v>
      </c>
      <c r="J65" s="4"/>
      <c r="K65" s="4"/>
      <c r="L65" s="4">
        <v>2838463</v>
      </c>
      <c r="M65" s="4">
        <v>4364794</v>
      </c>
      <c r="N65" s="1"/>
      <c r="O65" s="10">
        <v>8</v>
      </c>
      <c r="P65" s="11">
        <f>MAX(M62:M69)</f>
        <v>5333735</v>
      </c>
    </row>
    <row r="66" spans="3:16" x14ac:dyDescent="0.35">
      <c r="C66" s="11">
        <v>25</v>
      </c>
      <c r="D66" s="15">
        <v>0.25</v>
      </c>
      <c r="E66" s="15">
        <v>0.39500000000000002</v>
      </c>
      <c r="F66" s="15">
        <v>0.63700000000000001</v>
      </c>
      <c r="G66" s="15">
        <v>0.66300000000000003</v>
      </c>
      <c r="H66" s="1"/>
      <c r="I66" s="4">
        <v>5</v>
      </c>
      <c r="J66" s="4"/>
      <c r="K66" s="4"/>
      <c r="L66" s="4"/>
      <c r="M66" s="4">
        <v>4237498</v>
      </c>
      <c r="N66" s="1"/>
      <c r="O66" s="1"/>
      <c r="P66" s="1"/>
    </row>
    <row r="67" spans="3:16" x14ac:dyDescent="0.35">
      <c r="C67" s="11">
        <v>30</v>
      </c>
      <c r="D67" s="15">
        <v>0.25800000000000001</v>
      </c>
      <c r="E67" s="15">
        <v>0.4</v>
      </c>
      <c r="F67" s="15">
        <v>0.66400000000000003</v>
      </c>
      <c r="G67" s="15">
        <v>0.64400000000000002</v>
      </c>
      <c r="H67" s="1"/>
      <c r="I67" s="4">
        <v>6</v>
      </c>
      <c r="J67" s="4"/>
      <c r="K67" s="4"/>
      <c r="L67" s="4"/>
      <c r="M67" s="4">
        <v>4374736</v>
      </c>
      <c r="N67" s="1"/>
      <c r="O67" s="1"/>
      <c r="P67" s="1"/>
    </row>
    <row r="68" spans="3:16" x14ac:dyDescent="0.35">
      <c r="C68" s="11">
        <v>35</v>
      </c>
      <c r="D68" s="15">
        <v>0.25900000000000001</v>
      </c>
      <c r="E68" s="15">
        <v>0.39700000000000002</v>
      </c>
      <c r="F68" s="15">
        <v>0.626</v>
      </c>
      <c r="G68" s="15">
        <v>0.63700000000000001</v>
      </c>
      <c r="H68" s="1"/>
      <c r="I68" s="4">
        <v>7</v>
      </c>
      <c r="J68" s="4"/>
      <c r="K68" s="4"/>
      <c r="L68" s="4"/>
      <c r="M68" s="4">
        <v>4388340</v>
      </c>
      <c r="N68" s="1"/>
      <c r="O68" s="1"/>
      <c r="P68" s="1"/>
    </row>
    <row r="69" spans="3:16" x14ac:dyDescent="0.35">
      <c r="C69" s="11">
        <v>40</v>
      </c>
      <c r="D69" s="15">
        <v>0.25900000000000001</v>
      </c>
      <c r="E69" s="15">
        <v>0.38400000000000001</v>
      </c>
      <c r="F69" s="15">
        <v>0.63100000000000001</v>
      </c>
      <c r="G69" s="15">
        <v>0.66400000000000003</v>
      </c>
      <c r="H69" s="1"/>
      <c r="I69" s="4">
        <v>8</v>
      </c>
      <c r="J69" s="4"/>
      <c r="K69" s="4"/>
      <c r="L69" s="4"/>
      <c r="M69" s="4">
        <v>5333735</v>
      </c>
      <c r="N69" s="1"/>
      <c r="O69" s="1"/>
      <c r="P69" s="1"/>
    </row>
    <row r="70" spans="3:16" x14ac:dyDescent="0.35">
      <c r="C70" s="11">
        <v>45</v>
      </c>
      <c r="D70" s="15">
        <v>0.251</v>
      </c>
      <c r="E70" s="15">
        <v>0.39700000000000002</v>
      </c>
      <c r="F70" s="15">
        <v>0.63500000000000001</v>
      </c>
      <c r="G70" s="15">
        <v>0.626</v>
      </c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35">
      <c r="C71" s="11">
        <v>50</v>
      </c>
      <c r="D71" s="15">
        <v>0.25600000000000001</v>
      </c>
      <c r="E71" s="15">
        <v>0.38600000000000001</v>
      </c>
      <c r="F71" s="15">
        <v>0.624</v>
      </c>
      <c r="G71" s="15">
        <v>0.65700000000000003</v>
      </c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35">
      <c r="C72" s="11">
        <v>55</v>
      </c>
      <c r="D72" s="15">
        <v>0.253</v>
      </c>
      <c r="E72" s="15">
        <v>0.38700000000000001</v>
      </c>
      <c r="F72" s="41"/>
      <c r="G72" s="15">
        <v>0.66300000000000003</v>
      </c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35">
      <c r="C73" s="11">
        <v>60</v>
      </c>
      <c r="D73" s="15">
        <v>0.25800000000000001</v>
      </c>
      <c r="E73" s="15">
        <v>0.38700000000000001</v>
      </c>
      <c r="F73" s="42"/>
      <c r="G73" s="15">
        <v>0.64400000000000002</v>
      </c>
      <c r="H73" s="1"/>
      <c r="I73" s="7" t="s">
        <v>6</v>
      </c>
      <c r="J73" s="24" t="s">
        <v>4</v>
      </c>
      <c r="K73" s="24"/>
      <c r="L73" s="24"/>
      <c r="M73" s="24"/>
      <c r="N73" s="1"/>
    </row>
    <row r="74" spans="3:16" x14ac:dyDescent="0.35">
      <c r="C74" s="11">
        <v>65</v>
      </c>
      <c r="D74" s="15">
        <v>0.255</v>
      </c>
      <c r="E74" s="15">
        <v>0.39400000000000002</v>
      </c>
      <c r="F74" s="42"/>
      <c r="G74" s="15">
        <v>0.63700000000000001</v>
      </c>
      <c r="H74" s="1"/>
      <c r="I74" s="7" t="s">
        <v>10</v>
      </c>
      <c r="J74" s="7">
        <v>1</v>
      </c>
      <c r="K74" s="7">
        <v>2</v>
      </c>
      <c r="L74" s="7">
        <v>4</v>
      </c>
      <c r="M74" s="7">
        <v>8</v>
      </c>
      <c r="N74" s="1"/>
    </row>
    <row r="75" spans="3:16" x14ac:dyDescent="0.35">
      <c r="C75" s="11">
        <v>70</v>
      </c>
      <c r="D75" s="15">
        <v>0.252</v>
      </c>
      <c r="E75" s="15">
        <v>0.38</v>
      </c>
      <c r="F75" s="42"/>
      <c r="G75" s="15">
        <v>0.66400000000000003</v>
      </c>
      <c r="H75" s="1"/>
      <c r="I75" s="4" t="s">
        <v>7</v>
      </c>
      <c r="J75" s="9">
        <f>AVERAGE(J62:J69)</f>
        <v>15374927</v>
      </c>
      <c r="K75" s="9">
        <f t="shared" ref="K75:M75" si="3">AVERAGE(K62:K69)</f>
        <v>8060914</v>
      </c>
      <c r="L75" s="9">
        <f t="shared" si="3"/>
        <v>3309160.75</v>
      </c>
      <c r="M75" s="9">
        <f>AVERAGE(M62:M69)</f>
        <v>4433708.375</v>
      </c>
      <c r="N75" s="1"/>
    </row>
    <row r="76" spans="3:16" x14ac:dyDescent="0.35">
      <c r="C76" s="11">
        <v>75</v>
      </c>
      <c r="D76" s="15">
        <v>0.253</v>
      </c>
      <c r="E76" s="15">
        <v>0.39500000000000002</v>
      </c>
      <c r="F76" s="42"/>
      <c r="G76" s="15">
        <v>0.626</v>
      </c>
      <c r="H76" s="1"/>
      <c r="I76" s="4" t="s">
        <v>8</v>
      </c>
      <c r="J76" s="9">
        <f>MEDIAN(J62:J69)</f>
        <v>15374927</v>
      </c>
      <c r="K76" s="9">
        <f t="shared" ref="K76:M76" si="4">MEDIAN(K62:K69)</f>
        <v>8060914</v>
      </c>
      <c r="L76" s="9">
        <f t="shared" si="4"/>
        <v>3385500</v>
      </c>
      <c r="M76" s="9">
        <f t="shared" si="4"/>
        <v>4326222</v>
      </c>
      <c r="N76" s="1"/>
    </row>
    <row r="77" spans="3:16" x14ac:dyDescent="0.35">
      <c r="C77" s="11">
        <v>80</v>
      </c>
      <c r="D77" s="15">
        <v>0.25</v>
      </c>
      <c r="E77" s="15">
        <v>0.38300000000000001</v>
      </c>
      <c r="F77" s="42"/>
      <c r="G77" s="15">
        <v>0.25700000000000001</v>
      </c>
      <c r="H77" s="1"/>
      <c r="I77" s="4" t="s">
        <v>9</v>
      </c>
      <c r="J77" s="21" t="s">
        <v>13</v>
      </c>
      <c r="K77" s="22"/>
      <c r="L77" s="22"/>
      <c r="M77" s="23"/>
      <c r="N77" s="1"/>
    </row>
    <row r="78" spans="3:16" x14ac:dyDescent="0.35">
      <c r="C78" s="11">
        <v>85</v>
      </c>
      <c r="D78" s="15">
        <v>0.252</v>
      </c>
      <c r="E78" s="15">
        <v>0.38200000000000001</v>
      </c>
      <c r="F78" s="42"/>
      <c r="G78" s="15">
        <v>0.25600000000000001</v>
      </c>
      <c r="H78" s="1"/>
      <c r="I78" s="4" t="s">
        <v>11</v>
      </c>
      <c r="J78" s="9" t="s">
        <v>16</v>
      </c>
      <c r="K78" s="17">
        <f>_xlfn.STDEV.S(K62:K69)</f>
        <v>673970.34320658352</v>
      </c>
      <c r="L78" s="17">
        <f t="shared" ref="L78:M78" si="5">_xlfn.STDEV.S(L62:L69)</f>
        <v>333850.90072503424</v>
      </c>
      <c r="M78" s="17">
        <f t="shared" si="5"/>
        <v>369188.99591824919</v>
      </c>
      <c r="N78" s="1"/>
    </row>
    <row r="79" spans="3:16" x14ac:dyDescent="0.35">
      <c r="C79" s="11">
        <v>90</v>
      </c>
      <c r="D79" s="15">
        <v>0.255</v>
      </c>
      <c r="E79" s="15">
        <v>0.39300000000000002</v>
      </c>
      <c r="F79" s="42"/>
      <c r="G79" s="15">
        <v>0.33800000000000002</v>
      </c>
      <c r="H79" s="1"/>
      <c r="I79" s="1"/>
      <c r="J79" s="1"/>
      <c r="K79" s="1"/>
      <c r="L79" s="1"/>
      <c r="M79" s="1"/>
      <c r="N79" s="1"/>
    </row>
    <row r="80" spans="3:16" x14ac:dyDescent="0.35">
      <c r="C80" s="11">
        <v>95</v>
      </c>
      <c r="D80" s="15">
        <v>0.25900000000000001</v>
      </c>
      <c r="E80" s="16">
        <v>0.39500000000000002</v>
      </c>
      <c r="F80" s="42"/>
      <c r="G80" s="44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35">
      <c r="C81" s="11">
        <v>100</v>
      </c>
      <c r="D81" s="15">
        <v>0.255</v>
      </c>
      <c r="E81" s="16">
        <v>0.38200000000000001</v>
      </c>
      <c r="F81" s="42"/>
      <c r="G81" s="45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35">
      <c r="C82" s="11">
        <v>105</v>
      </c>
      <c r="D82" s="15">
        <v>0.25900000000000001</v>
      </c>
      <c r="E82" s="16">
        <v>0.38600000000000001</v>
      </c>
      <c r="F82" s="42"/>
      <c r="G82" s="45"/>
      <c r="H82" s="1"/>
      <c r="I82" s="7" t="s">
        <v>6</v>
      </c>
      <c r="J82" s="24" t="s">
        <v>12</v>
      </c>
      <c r="K82" s="24"/>
      <c r="L82" s="24"/>
      <c r="M82" s="24"/>
      <c r="N82" s="1"/>
      <c r="O82" s="1"/>
      <c r="P82" s="1"/>
    </row>
    <row r="83" spans="3:16" x14ac:dyDescent="0.35">
      <c r="C83" s="11">
        <v>110</v>
      </c>
      <c r="D83" s="15">
        <v>0.25800000000000001</v>
      </c>
      <c r="E83" s="16">
        <v>0.38700000000000001</v>
      </c>
      <c r="F83" s="42"/>
      <c r="G83" s="45"/>
      <c r="H83" s="1"/>
      <c r="I83" s="7" t="s">
        <v>10</v>
      </c>
      <c r="J83" s="7">
        <v>1</v>
      </c>
      <c r="K83" s="7">
        <v>2</v>
      </c>
      <c r="L83" s="7">
        <v>4</v>
      </c>
      <c r="M83" s="7">
        <v>8</v>
      </c>
      <c r="N83" s="1"/>
      <c r="O83" s="1"/>
      <c r="P83" s="1"/>
    </row>
    <row r="84" spans="3:16" x14ac:dyDescent="0.35">
      <c r="C84" s="11">
        <v>115</v>
      </c>
      <c r="D84" s="15">
        <v>0.254</v>
      </c>
      <c r="E84" s="16">
        <v>0.38900000000000001</v>
      </c>
      <c r="F84" s="42"/>
      <c r="G84" s="45"/>
      <c r="H84" s="1"/>
      <c r="I84" s="4" t="s">
        <v>7</v>
      </c>
      <c r="J84" s="49">
        <f>AVERAGE(D62:D112)</f>
        <v>0.25431372549019604</v>
      </c>
      <c r="K84" s="49">
        <f>AVERAGE(E62:E87)</f>
        <v>0.38915384615384607</v>
      </c>
      <c r="L84" s="49">
        <f>AVERAGE(F62:F71)</f>
        <v>0.64900000000000002</v>
      </c>
      <c r="M84" s="49">
        <f>AVERAGE(G62:G79)</f>
        <v>0.58922222222222209</v>
      </c>
      <c r="N84" s="1"/>
      <c r="O84" s="1"/>
      <c r="P84" s="1"/>
    </row>
    <row r="85" spans="3:16" x14ac:dyDescent="0.35">
      <c r="C85" s="11">
        <v>120</v>
      </c>
      <c r="D85" s="15">
        <v>0.253</v>
      </c>
      <c r="E85" s="16">
        <v>0.38200000000000001</v>
      </c>
      <c r="F85" s="42"/>
      <c r="G85" s="45"/>
      <c r="H85" s="1"/>
      <c r="I85" s="4" t="s">
        <v>8</v>
      </c>
      <c r="J85" s="49">
        <f>MEDIAN(D62:D112)</f>
        <v>0.254</v>
      </c>
      <c r="K85" s="49">
        <f>MEDIAN(E62:E112)</f>
        <v>0.38800000000000001</v>
      </c>
      <c r="L85" s="49">
        <f>MEDIAN(F62:F112)</f>
        <v>0.64050000000000007</v>
      </c>
      <c r="M85" s="49">
        <f>MEDIAN(G62:G112)</f>
        <v>0.65</v>
      </c>
      <c r="N85" s="1"/>
      <c r="O85" s="1"/>
      <c r="P85" s="1"/>
    </row>
    <row r="86" spans="3:16" x14ac:dyDescent="0.35">
      <c r="C86" s="11">
        <v>125</v>
      </c>
      <c r="D86" s="15">
        <v>0.253</v>
      </c>
      <c r="E86" s="16">
        <v>0.39100000000000001</v>
      </c>
      <c r="F86" s="42"/>
      <c r="G86" s="45"/>
      <c r="H86" s="1"/>
      <c r="I86" s="4" t="s">
        <v>9</v>
      </c>
      <c r="J86" s="49">
        <f>_xlfn.MODE.SNGL(D62:D112)</f>
        <v>0.251</v>
      </c>
      <c r="K86" s="49">
        <f>_xlfn.MODE.SNGL(E62:E112)</f>
        <v>0.39500000000000002</v>
      </c>
      <c r="L86" s="49" t="e">
        <f>_xlfn.MODE.SNGL(F62:F112)</f>
        <v>#N/A</v>
      </c>
      <c r="M86" s="49">
        <f>_xlfn.MODE.SNGL(G62:G112)</f>
        <v>0.65700000000000003</v>
      </c>
      <c r="N86" s="1"/>
      <c r="O86" s="1"/>
      <c r="P86" s="1"/>
    </row>
    <row r="87" spans="3:16" x14ac:dyDescent="0.35">
      <c r="C87" s="11">
        <v>130</v>
      </c>
      <c r="D87" s="15">
        <v>0.254</v>
      </c>
      <c r="E87" s="16">
        <v>0.39200000000000002</v>
      </c>
      <c r="F87" s="42"/>
      <c r="G87" s="45"/>
      <c r="H87" s="1"/>
      <c r="I87" s="4" t="s">
        <v>11</v>
      </c>
      <c r="J87" s="4">
        <f>_xlfn.STDEV.S(D62:D112)</f>
        <v>2.8669858463440784E-3</v>
      </c>
      <c r="K87" s="4">
        <f>_xlfn.STDEV.S(E62:E112)</f>
        <v>6.0642711528579177E-3</v>
      </c>
      <c r="L87" s="4">
        <f>_xlfn.STDEV.S(F62:F112)</f>
        <v>2.3036203390894655E-2</v>
      </c>
      <c r="M87" s="4">
        <f>_xlfn.STDEV.S(G62:G112)</f>
        <v>0.14206649460336898</v>
      </c>
      <c r="N87" s="1"/>
      <c r="O87" s="1"/>
      <c r="P87" s="1"/>
    </row>
    <row r="88" spans="3:16" x14ac:dyDescent="0.35">
      <c r="C88" s="11">
        <v>135</v>
      </c>
      <c r="D88" s="15">
        <v>0.252</v>
      </c>
      <c r="E88" s="38"/>
      <c r="F88" s="42"/>
      <c r="G88" s="45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35">
      <c r="C89" s="11">
        <v>140</v>
      </c>
      <c r="D89" s="15">
        <v>0.254</v>
      </c>
      <c r="E89" s="39"/>
      <c r="F89" s="42"/>
      <c r="G89" s="45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35">
      <c r="C90" s="11">
        <v>145</v>
      </c>
      <c r="D90" s="15">
        <v>0.25800000000000001</v>
      </c>
      <c r="E90" s="39"/>
      <c r="F90" s="42"/>
      <c r="G90" s="45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35">
      <c r="C91" s="11">
        <v>150</v>
      </c>
      <c r="D91" s="15">
        <v>0.254</v>
      </c>
      <c r="E91" s="39"/>
      <c r="F91" s="42"/>
      <c r="G91" s="45"/>
      <c r="H91" s="1"/>
      <c r="I91" s="1">
        <f>COUNT(E62:E87)</f>
        <v>26</v>
      </c>
      <c r="J91" s="1"/>
      <c r="K91" s="1"/>
      <c r="L91" s="1"/>
      <c r="M91" s="1"/>
      <c r="N91" s="1"/>
      <c r="O91" s="1"/>
      <c r="P91" s="1"/>
    </row>
    <row r="92" spans="3:16" x14ac:dyDescent="0.35">
      <c r="C92" s="11">
        <v>155</v>
      </c>
      <c r="D92" s="15">
        <v>0.253</v>
      </c>
      <c r="E92" s="39"/>
      <c r="F92" s="42"/>
      <c r="G92" s="45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35">
      <c r="C93" s="11">
        <v>160</v>
      </c>
      <c r="D93" s="15">
        <v>0.251</v>
      </c>
      <c r="E93" s="39"/>
      <c r="F93" s="42"/>
      <c r="G93" s="45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35">
      <c r="C94" s="11">
        <v>165</v>
      </c>
      <c r="D94" s="15">
        <v>0.25</v>
      </c>
      <c r="E94" s="39"/>
      <c r="F94" s="42"/>
      <c r="G94" s="45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35">
      <c r="C95" s="11">
        <v>170</v>
      </c>
      <c r="D95" s="15">
        <v>0.25600000000000001</v>
      </c>
      <c r="E95" s="39"/>
      <c r="F95" s="42"/>
      <c r="G95" s="45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35">
      <c r="C96" s="11">
        <v>175</v>
      </c>
      <c r="D96" s="15">
        <v>0.25800000000000001</v>
      </c>
      <c r="E96" s="39"/>
      <c r="F96" s="42"/>
      <c r="G96" s="45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35">
      <c r="C97" s="11">
        <v>180</v>
      </c>
      <c r="D97" s="15">
        <v>0.251</v>
      </c>
      <c r="E97" s="39"/>
      <c r="F97" s="42"/>
      <c r="G97" s="45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35">
      <c r="C98" s="11">
        <v>185</v>
      </c>
      <c r="D98" s="15">
        <v>0.251</v>
      </c>
      <c r="E98" s="39"/>
      <c r="F98" s="42"/>
      <c r="G98" s="45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35">
      <c r="C99" s="11">
        <v>190</v>
      </c>
      <c r="D99" s="15">
        <v>0.25600000000000001</v>
      </c>
      <c r="E99" s="39"/>
      <c r="F99" s="42"/>
      <c r="G99" s="45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35">
      <c r="C100" s="11">
        <v>195</v>
      </c>
      <c r="D100" s="15">
        <v>0.252</v>
      </c>
      <c r="E100" s="39"/>
      <c r="F100" s="42"/>
      <c r="G100" s="45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35">
      <c r="C101" s="11">
        <v>200</v>
      </c>
      <c r="D101" s="15">
        <v>0.255</v>
      </c>
      <c r="E101" s="39"/>
      <c r="F101" s="42"/>
      <c r="G101" s="45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35">
      <c r="C102" s="11">
        <v>205</v>
      </c>
      <c r="D102" s="15">
        <v>0.25700000000000001</v>
      </c>
      <c r="E102" s="39"/>
      <c r="F102" s="42"/>
      <c r="G102" s="45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35">
      <c r="C103" s="11">
        <v>210</v>
      </c>
      <c r="D103" s="15">
        <v>0.25800000000000001</v>
      </c>
      <c r="E103" s="39"/>
      <c r="F103" s="42"/>
      <c r="G103" s="45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35">
      <c r="C104" s="11">
        <v>215</v>
      </c>
      <c r="D104" s="15">
        <v>0.254</v>
      </c>
      <c r="E104" s="39"/>
      <c r="F104" s="42"/>
      <c r="G104" s="45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35">
      <c r="C105" s="11">
        <v>220</v>
      </c>
      <c r="D105" s="15">
        <v>0.253</v>
      </c>
      <c r="E105" s="39"/>
      <c r="F105" s="42"/>
      <c r="G105" s="45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35">
      <c r="C106" s="11">
        <v>225</v>
      </c>
      <c r="D106" s="15">
        <v>0.251</v>
      </c>
      <c r="E106" s="39"/>
      <c r="F106" s="42"/>
      <c r="G106" s="45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35">
      <c r="C107" s="11">
        <v>230</v>
      </c>
      <c r="D107" s="15">
        <v>0.25</v>
      </c>
      <c r="E107" s="39"/>
      <c r="F107" s="42"/>
      <c r="G107" s="45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35">
      <c r="C108" s="11">
        <v>235</v>
      </c>
      <c r="D108" s="15">
        <v>0.25600000000000001</v>
      </c>
      <c r="E108" s="39"/>
      <c r="F108" s="42"/>
      <c r="G108" s="45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35">
      <c r="C109" s="11">
        <v>240</v>
      </c>
      <c r="D109" s="15">
        <v>0.25800000000000001</v>
      </c>
      <c r="E109" s="39"/>
      <c r="F109" s="42"/>
      <c r="G109" s="45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35">
      <c r="C110" s="11">
        <v>245</v>
      </c>
      <c r="D110" s="15">
        <v>0.251</v>
      </c>
      <c r="E110" s="39"/>
      <c r="F110" s="42"/>
      <c r="G110" s="45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35">
      <c r="C111" s="11">
        <v>250</v>
      </c>
      <c r="D111" s="15">
        <v>0.251</v>
      </c>
      <c r="E111" s="39"/>
      <c r="F111" s="42"/>
      <c r="G111" s="45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35">
      <c r="C112" s="11">
        <v>255</v>
      </c>
      <c r="D112" s="15">
        <v>0.25600000000000001</v>
      </c>
      <c r="E112" s="40"/>
      <c r="F112" s="43"/>
      <c r="G112" s="46"/>
      <c r="H112" s="1"/>
      <c r="I112" s="1"/>
      <c r="J112" s="1"/>
      <c r="K112" s="1"/>
      <c r="L112" s="1"/>
      <c r="M112" s="1"/>
      <c r="N112" s="1"/>
      <c r="O112" s="1"/>
      <c r="P112" s="1"/>
    </row>
    <row r="117" spans="3:16" x14ac:dyDescent="0.35">
      <c r="C117" s="13" t="s">
        <v>17</v>
      </c>
      <c r="D117" s="47" t="s">
        <v>0</v>
      </c>
      <c r="E117" s="47"/>
      <c r="F117" s="47"/>
      <c r="G117" s="47"/>
      <c r="H117" s="1"/>
      <c r="I117" s="31" t="s">
        <v>1</v>
      </c>
      <c r="J117" s="33" t="s">
        <v>2</v>
      </c>
      <c r="K117" s="34"/>
      <c r="L117" s="34"/>
      <c r="M117" s="35"/>
      <c r="N117" s="1"/>
      <c r="O117" s="36" t="s">
        <v>14</v>
      </c>
      <c r="P117" s="37" t="s">
        <v>15</v>
      </c>
    </row>
    <row r="118" spans="3:16" x14ac:dyDescent="0.35">
      <c r="C118" s="13" t="s">
        <v>3</v>
      </c>
      <c r="D118" s="13">
        <v>1</v>
      </c>
      <c r="E118" s="13">
        <v>2</v>
      </c>
      <c r="F118" s="13">
        <v>4</v>
      </c>
      <c r="G118" s="13">
        <v>8</v>
      </c>
      <c r="H118" s="1"/>
      <c r="I118" s="32"/>
      <c r="J118" s="7">
        <v>1</v>
      </c>
      <c r="K118" s="7">
        <v>2</v>
      </c>
      <c r="L118" s="7">
        <v>4</v>
      </c>
      <c r="M118" s="7">
        <v>8</v>
      </c>
      <c r="N118" s="1"/>
      <c r="O118" s="36"/>
      <c r="P118" s="37"/>
    </row>
    <row r="119" spans="3:16" x14ac:dyDescent="0.35">
      <c r="C119" s="11">
        <v>5</v>
      </c>
      <c r="D119" s="15">
        <v>0.251</v>
      </c>
      <c r="E119" s="15">
        <v>0.38700000000000001</v>
      </c>
      <c r="F119" s="15">
        <v>0.67500000000000004</v>
      </c>
      <c r="G119" s="15">
        <v>0.65500000000000003</v>
      </c>
      <c r="H119" s="1"/>
      <c r="I119" s="4">
        <v>1</v>
      </c>
      <c r="J119" s="4">
        <v>15213280</v>
      </c>
      <c r="K119" s="4">
        <v>8336031</v>
      </c>
      <c r="L119" s="4">
        <v>3382272</v>
      </c>
      <c r="M119" s="4">
        <v>4242101</v>
      </c>
      <c r="N119" s="1"/>
      <c r="O119" s="10">
        <v>1</v>
      </c>
      <c r="P119" s="11">
        <f>MAX(J119)</f>
        <v>15213280</v>
      </c>
    </row>
    <row r="120" spans="3:16" x14ac:dyDescent="0.35">
      <c r="C120" s="11">
        <v>10</v>
      </c>
      <c r="D120" s="15">
        <v>0.25700000000000001</v>
      </c>
      <c r="E120" s="15">
        <v>0.38300000000000001</v>
      </c>
      <c r="F120" s="15">
        <v>0.64300000000000002</v>
      </c>
      <c r="G120" s="15">
        <v>0.63700000000000001</v>
      </c>
      <c r="H120" s="1"/>
      <c r="I120" s="4">
        <v>2</v>
      </c>
      <c r="J120" s="4"/>
      <c r="K120" s="4">
        <v>7330207</v>
      </c>
      <c r="L120" s="4">
        <v>3394433</v>
      </c>
      <c r="M120" s="4">
        <v>4243322</v>
      </c>
      <c r="N120" s="1"/>
      <c r="O120" s="10">
        <v>2</v>
      </c>
      <c r="P120" s="11">
        <f>MAX(K119:K120)</f>
        <v>8336031</v>
      </c>
    </row>
    <row r="121" spans="3:16" x14ac:dyDescent="0.35">
      <c r="C121" s="11">
        <v>15</v>
      </c>
      <c r="D121" s="15">
        <v>0.25800000000000001</v>
      </c>
      <c r="E121" s="15">
        <v>0.38</v>
      </c>
      <c r="F121" s="15">
        <v>0.66300000000000003</v>
      </c>
      <c r="G121" s="15">
        <v>0.63600000000000001</v>
      </c>
      <c r="H121" s="1"/>
      <c r="I121" s="4">
        <v>3</v>
      </c>
      <c r="J121" s="4"/>
      <c r="K121" s="4"/>
      <c r="L121" s="4">
        <v>3322333</v>
      </c>
      <c r="M121" s="4">
        <v>4243334</v>
      </c>
      <c r="N121" s="1"/>
      <c r="O121" s="10">
        <v>4</v>
      </c>
      <c r="P121" s="11">
        <f>MAX(L119:L122)</f>
        <v>28034543</v>
      </c>
    </row>
    <row r="122" spans="3:16" x14ac:dyDescent="0.35">
      <c r="C122" s="11">
        <v>20</v>
      </c>
      <c r="D122" s="15">
        <v>0.252</v>
      </c>
      <c r="E122" s="15">
        <v>0.39</v>
      </c>
      <c r="F122" s="15">
        <v>0.64400000000000002</v>
      </c>
      <c r="G122" s="15">
        <v>0.45900000000000002</v>
      </c>
      <c r="H122" s="1"/>
      <c r="I122" s="4">
        <v>4</v>
      </c>
      <c r="J122" s="4"/>
      <c r="K122" s="4"/>
      <c r="L122" s="4">
        <v>28034543</v>
      </c>
      <c r="M122" s="4">
        <v>4223444</v>
      </c>
      <c r="N122" s="1"/>
      <c r="O122" s="10">
        <v>8</v>
      </c>
      <c r="P122" s="11">
        <f>MAX(M119:M126)</f>
        <v>5333735</v>
      </c>
    </row>
    <row r="123" spans="3:16" x14ac:dyDescent="0.35">
      <c r="C123" s="11">
        <v>25</v>
      </c>
      <c r="D123" s="15">
        <v>0.252</v>
      </c>
      <c r="E123" s="15">
        <v>0.38200000000000001</v>
      </c>
      <c r="F123" s="15">
        <v>0.63700000000000001</v>
      </c>
      <c r="G123" s="15">
        <v>0.66200000000000003</v>
      </c>
      <c r="H123" s="1"/>
      <c r="I123" s="4">
        <v>5</v>
      </c>
      <c r="J123" s="4"/>
      <c r="K123" s="4"/>
      <c r="L123" s="4"/>
      <c r="M123" s="4">
        <v>4213444</v>
      </c>
      <c r="N123" s="1"/>
      <c r="O123" s="1"/>
      <c r="P123" s="1"/>
    </row>
    <row r="124" spans="3:16" x14ac:dyDescent="0.35">
      <c r="C124" s="11">
        <v>30</v>
      </c>
      <c r="D124" s="15">
        <v>0.254</v>
      </c>
      <c r="E124" s="15">
        <v>0.39400000000000002</v>
      </c>
      <c r="F124" s="15">
        <v>0.66400000000000003</v>
      </c>
      <c r="G124" s="15">
        <v>0.66300000000000003</v>
      </c>
      <c r="H124" s="1"/>
      <c r="I124" s="4">
        <v>6</v>
      </c>
      <c r="J124" s="4"/>
      <c r="K124" s="4"/>
      <c r="L124" s="4"/>
      <c r="M124" s="4">
        <v>4236666</v>
      </c>
      <c r="N124" s="1"/>
      <c r="O124" s="1"/>
      <c r="P124" s="1"/>
    </row>
    <row r="125" spans="3:16" x14ac:dyDescent="0.35">
      <c r="C125" s="11">
        <v>35</v>
      </c>
      <c r="D125" s="15">
        <v>0.25900000000000001</v>
      </c>
      <c r="E125" s="15">
        <v>0.38500000000000001</v>
      </c>
      <c r="F125" s="15">
        <v>0.626</v>
      </c>
      <c r="G125" s="15">
        <v>0.64400000000000002</v>
      </c>
      <c r="H125" s="1"/>
      <c r="I125" s="4">
        <v>7</v>
      </c>
      <c r="J125" s="4"/>
      <c r="K125" s="4"/>
      <c r="L125" s="4"/>
      <c r="M125" s="4">
        <v>4231340</v>
      </c>
      <c r="N125" s="1"/>
      <c r="O125" s="1"/>
      <c r="P125" s="1"/>
    </row>
    <row r="126" spans="3:16" x14ac:dyDescent="0.35">
      <c r="C126" s="11">
        <v>40</v>
      </c>
      <c r="D126" s="15">
        <v>0.253</v>
      </c>
      <c r="E126" s="15">
        <v>0.39100000000000001</v>
      </c>
      <c r="F126" s="15">
        <v>0.63700000000000001</v>
      </c>
      <c r="G126" s="15">
        <v>0.63700000000000001</v>
      </c>
      <c r="H126" s="1"/>
      <c r="I126" s="4">
        <v>8</v>
      </c>
      <c r="J126" s="4"/>
      <c r="K126" s="4"/>
      <c r="L126" s="4"/>
      <c r="M126" s="4">
        <v>5333735</v>
      </c>
      <c r="N126" s="1"/>
      <c r="O126" s="1"/>
      <c r="P126" s="1"/>
    </row>
    <row r="127" spans="3:16" x14ac:dyDescent="0.35">
      <c r="C127" s="11">
        <v>45</v>
      </c>
      <c r="D127" s="15">
        <v>0.253</v>
      </c>
      <c r="E127" s="15">
        <v>0.38200000000000001</v>
      </c>
      <c r="F127" s="15">
        <v>0.625</v>
      </c>
      <c r="G127" s="15">
        <v>0.66400000000000003</v>
      </c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35">
      <c r="C128" s="11">
        <v>50</v>
      </c>
      <c r="D128" s="15">
        <v>0.251</v>
      </c>
      <c r="E128" s="15">
        <v>0.38300000000000001</v>
      </c>
      <c r="F128" s="15">
        <v>0.624</v>
      </c>
      <c r="G128" s="15">
        <v>0.626</v>
      </c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35">
      <c r="C129" s="11">
        <v>55</v>
      </c>
      <c r="D129" s="15">
        <v>0.251</v>
      </c>
      <c r="E129" s="15">
        <v>0.39800000000000002</v>
      </c>
      <c r="F129" s="41"/>
      <c r="G129" s="15">
        <v>0.63700000000000001</v>
      </c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35">
      <c r="C130" s="11">
        <v>60</v>
      </c>
      <c r="D130" s="15">
        <v>0.253</v>
      </c>
      <c r="E130" s="15">
        <v>0.4</v>
      </c>
      <c r="F130" s="42"/>
      <c r="G130" s="15">
        <v>0.625</v>
      </c>
      <c r="H130" s="1"/>
      <c r="I130" s="7" t="s">
        <v>17</v>
      </c>
      <c r="J130" s="24" t="s">
        <v>4</v>
      </c>
      <c r="K130" s="24"/>
      <c r="L130" s="24"/>
      <c r="M130" s="24"/>
      <c r="N130" s="1"/>
    </row>
    <row r="131" spans="3:16" x14ac:dyDescent="0.35">
      <c r="C131" s="11">
        <v>65</v>
      </c>
      <c r="D131" s="15">
        <v>0.255</v>
      </c>
      <c r="E131" s="15">
        <v>0.38400000000000001</v>
      </c>
      <c r="F131" s="42"/>
      <c r="G131" s="15">
        <v>0.64400000000000002</v>
      </c>
      <c r="H131" s="1"/>
      <c r="I131" s="7" t="s">
        <v>10</v>
      </c>
      <c r="J131" s="7">
        <v>1</v>
      </c>
      <c r="K131" s="7">
        <v>2</v>
      </c>
      <c r="L131" s="7">
        <v>4</v>
      </c>
      <c r="M131" s="7">
        <v>8</v>
      </c>
      <c r="N131" s="1"/>
    </row>
    <row r="132" spans="3:16" x14ac:dyDescent="0.35">
      <c r="C132" s="11">
        <v>70</v>
      </c>
      <c r="D132" s="15">
        <v>0.25800000000000001</v>
      </c>
      <c r="E132" s="15">
        <v>0.38400000000000001</v>
      </c>
      <c r="F132" s="42"/>
      <c r="G132" s="15">
        <v>0.63700000000000001</v>
      </c>
      <c r="H132" s="1"/>
      <c r="I132" s="4" t="s">
        <v>7</v>
      </c>
      <c r="J132" s="9">
        <f>AVERAGE(J119:J126)</f>
        <v>15213280</v>
      </c>
      <c r="K132" s="9">
        <f t="shared" ref="K132:M132" si="6">AVERAGE(K119:K126)</f>
        <v>7833119</v>
      </c>
      <c r="L132" s="9">
        <f t="shared" si="6"/>
        <v>9533395.25</v>
      </c>
      <c r="M132" s="9">
        <f>AVERAGE(M119:M126)</f>
        <v>4370923.25</v>
      </c>
      <c r="N132" s="1"/>
    </row>
    <row r="133" spans="3:16" x14ac:dyDescent="0.35">
      <c r="C133" s="11">
        <v>75</v>
      </c>
      <c r="D133" s="15">
        <v>0.254</v>
      </c>
      <c r="E133" s="15">
        <v>0.38800000000000001</v>
      </c>
      <c r="F133" s="42"/>
      <c r="G133" s="15">
        <v>0.65900000000000003</v>
      </c>
      <c r="H133" s="1"/>
      <c r="I133" s="4" t="s">
        <v>8</v>
      </c>
      <c r="J133" s="9">
        <f>MEDIAN(J119:J126)</f>
        <v>15213280</v>
      </c>
      <c r="K133" s="9">
        <f t="shared" ref="K133:M133" si="7">MEDIAN(K119:K126)</f>
        <v>7833119</v>
      </c>
      <c r="L133" s="9">
        <f t="shared" si="7"/>
        <v>3388352.5</v>
      </c>
      <c r="M133" s="9">
        <f t="shared" si="7"/>
        <v>4239383.5</v>
      </c>
      <c r="N133" s="1"/>
    </row>
    <row r="134" spans="3:16" x14ac:dyDescent="0.35">
      <c r="C134" s="11">
        <v>80</v>
      </c>
      <c r="D134" s="15">
        <v>0.253</v>
      </c>
      <c r="E134" s="15">
        <v>0.39600000000000002</v>
      </c>
      <c r="F134" s="42"/>
      <c r="G134" s="15">
        <v>0.66200000000000003</v>
      </c>
      <c r="H134" s="1"/>
      <c r="I134" s="4" t="s">
        <v>9</v>
      </c>
      <c r="J134" s="21" t="s">
        <v>13</v>
      </c>
      <c r="K134" s="22"/>
      <c r="L134" s="22"/>
      <c r="M134" s="23"/>
      <c r="N134" s="1"/>
    </row>
    <row r="135" spans="3:16" x14ac:dyDescent="0.35">
      <c r="C135" s="11">
        <v>85</v>
      </c>
      <c r="D135" s="15">
        <v>0.251</v>
      </c>
      <c r="E135" s="15">
        <v>0.38</v>
      </c>
      <c r="F135" s="42"/>
      <c r="G135" s="15">
        <v>0.63700000000000001</v>
      </c>
      <c r="H135" s="1"/>
      <c r="I135" s="4" t="s">
        <v>11</v>
      </c>
      <c r="J135" s="9" t="s">
        <v>16</v>
      </c>
      <c r="K135" s="17">
        <f>_xlfn.STDEV.S(K119:K126)</f>
        <v>711224.97108017793</v>
      </c>
      <c r="L135" s="17">
        <f t="shared" ref="L135:M135" si="8">_xlfn.STDEV.S(L119:L126)</f>
        <v>12334138.763128413</v>
      </c>
      <c r="M135" s="17">
        <f t="shared" si="8"/>
        <v>389178.81860757235</v>
      </c>
      <c r="N135" s="1"/>
    </row>
    <row r="136" spans="3:16" x14ac:dyDescent="0.35">
      <c r="C136" s="11">
        <v>90</v>
      </c>
      <c r="D136" s="15">
        <v>0.25</v>
      </c>
      <c r="E136" s="15">
        <v>0.39100000000000001</v>
      </c>
      <c r="F136" s="42"/>
      <c r="G136" s="15">
        <v>0.625</v>
      </c>
      <c r="H136" s="1"/>
      <c r="I136" s="1"/>
      <c r="J136" s="1"/>
      <c r="K136" s="1"/>
      <c r="L136" s="1"/>
      <c r="M136" s="1"/>
      <c r="N136" s="1"/>
    </row>
    <row r="137" spans="3:16" x14ac:dyDescent="0.35">
      <c r="C137" s="11">
        <v>95</v>
      </c>
      <c r="D137" s="15">
        <v>0.25600000000000001</v>
      </c>
      <c r="E137" s="16">
        <v>0.39900000000000002</v>
      </c>
      <c r="F137" s="42"/>
      <c r="G137" s="44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35">
      <c r="C138" s="11">
        <v>100</v>
      </c>
      <c r="D138" s="15">
        <v>0.25800000000000001</v>
      </c>
      <c r="E138" s="16">
        <v>0.38300000000000001</v>
      </c>
      <c r="F138" s="42"/>
      <c r="G138" s="45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35">
      <c r="C139" s="11">
        <v>105</v>
      </c>
      <c r="D139" s="15">
        <v>0.251</v>
      </c>
      <c r="E139" s="16">
        <v>0.38100000000000001</v>
      </c>
      <c r="F139" s="42"/>
      <c r="G139" s="45"/>
      <c r="H139" s="1"/>
      <c r="I139" s="7" t="s">
        <v>17</v>
      </c>
      <c r="J139" s="24" t="s">
        <v>12</v>
      </c>
      <c r="K139" s="24"/>
      <c r="L139" s="24"/>
      <c r="M139" s="24"/>
      <c r="N139" s="1"/>
      <c r="O139" s="1"/>
      <c r="P139" s="1"/>
    </row>
    <row r="140" spans="3:16" x14ac:dyDescent="0.35">
      <c r="C140" s="11">
        <v>110</v>
      </c>
      <c r="D140" s="15">
        <v>0.251</v>
      </c>
      <c r="E140" s="16">
        <v>0.38400000000000001</v>
      </c>
      <c r="F140" s="42"/>
      <c r="G140" s="45"/>
      <c r="H140" s="1"/>
      <c r="I140" s="7" t="s">
        <v>10</v>
      </c>
      <c r="J140" s="7">
        <v>1</v>
      </c>
      <c r="K140" s="7">
        <v>2</v>
      </c>
      <c r="L140" s="7">
        <v>4</v>
      </c>
      <c r="M140" s="7">
        <v>8</v>
      </c>
      <c r="N140" s="1"/>
      <c r="O140" s="1"/>
      <c r="P140" s="1"/>
    </row>
    <row r="141" spans="3:16" x14ac:dyDescent="0.35">
      <c r="C141" s="11">
        <v>115</v>
      </c>
      <c r="D141" s="15">
        <v>0.25600000000000001</v>
      </c>
      <c r="E141" s="16">
        <v>0.39500000000000002</v>
      </c>
      <c r="F141" s="42"/>
      <c r="G141" s="45"/>
      <c r="H141" s="1"/>
      <c r="I141" s="4" t="s">
        <v>7</v>
      </c>
      <c r="J141" s="49">
        <f>AVERAGE(D119:D169)</f>
        <v>0.2544313725490196</v>
      </c>
      <c r="K141" s="49">
        <f>AVERAGE(E119:E144)</f>
        <v>0.38746153846153858</v>
      </c>
      <c r="L141" s="49">
        <f>AVERAGE(F119:F128)</f>
        <v>0.64379999999999993</v>
      </c>
      <c r="M141" s="49">
        <f>AVERAGE(G119:G136)</f>
        <v>0.63383333333333347</v>
      </c>
      <c r="N141" s="1"/>
      <c r="O141" s="1"/>
      <c r="P141" s="1"/>
    </row>
    <row r="142" spans="3:16" x14ac:dyDescent="0.35">
      <c r="C142" s="11">
        <v>120</v>
      </c>
      <c r="D142" s="15">
        <v>0.252</v>
      </c>
      <c r="E142" s="16">
        <v>0.39300000000000002</v>
      </c>
      <c r="F142" s="42"/>
      <c r="G142" s="45"/>
      <c r="H142" s="1"/>
      <c r="I142" s="4" t="s">
        <v>8</v>
      </c>
      <c r="J142" s="49">
        <f>MEDIAN(D119:D169)</f>
        <v>0.254</v>
      </c>
      <c r="K142" s="49">
        <f>MEDIAN(E119:E169)</f>
        <v>0.38450000000000001</v>
      </c>
      <c r="L142" s="49">
        <f>MEDIAN(F119:F169)</f>
        <v>0.64</v>
      </c>
      <c r="M142" s="49">
        <f>MEDIAN(G119:G169)</f>
        <v>0.63700000000000001</v>
      </c>
      <c r="N142" s="1"/>
      <c r="O142" s="1"/>
      <c r="P142" s="1"/>
    </row>
    <row r="143" spans="3:16" x14ac:dyDescent="0.35">
      <c r="C143" s="11">
        <v>125</v>
      </c>
      <c r="D143" s="15">
        <v>0.255</v>
      </c>
      <c r="E143" s="16">
        <v>0.38</v>
      </c>
      <c r="F143" s="42"/>
      <c r="G143" s="45"/>
      <c r="H143" s="1"/>
      <c r="I143" s="4" t="s">
        <v>9</v>
      </c>
      <c r="J143" s="49">
        <f>_xlfn.MODE.SNGL(D119:D169)</f>
        <v>0.251</v>
      </c>
      <c r="K143" s="49">
        <f>_xlfn.MODE.SNGL(E119:E169)</f>
        <v>0.38300000000000001</v>
      </c>
      <c r="L143" s="49">
        <f>_xlfn.MODE.SNGL(F119:F169)</f>
        <v>0.63700000000000001</v>
      </c>
      <c r="M143" s="49">
        <f>_xlfn.MODE.SNGL(G119:G169)</f>
        <v>0.63700000000000001</v>
      </c>
      <c r="N143" s="1"/>
      <c r="O143" s="1"/>
      <c r="P143" s="1"/>
    </row>
    <row r="144" spans="3:16" x14ac:dyDescent="0.35">
      <c r="C144" s="11">
        <v>130</v>
      </c>
      <c r="D144" s="15">
        <v>0.25700000000000001</v>
      </c>
      <c r="E144" s="16">
        <v>0.38100000000000001</v>
      </c>
      <c r="F144" s="42"/>
      <c r="G144" s="45"/>
      <c r="H144" s="1"/>
      <c r="I144" s="4" t="s">
        <v>11</v>
      </c>
      <c r="J144" s="4">
        <f>_xlfn.STDEV.S(D119:D169)</f>
        <v>2.8443269992093722E-3</v>
      </c>
      <c r="K144" s="4">
        <f>_xlfn.STDEV.S(E119:E169)</f>
        <v>6.4759911626299802E-3</v>
      </c>
      <c r="L144" s="4">
        <f>_xlfn.STDEV.S(F119:F169)</f>
        <v>1.7967872563117899E-2</v>
      </c>
      <c r="M144" s="4">
        <f>_xlfn.STDEV.S(G119:G169)</f>
        <v>4.5680797870852122E-2</v>
      </c>
      <c r="N144" s="1"/>
      <c r="O144" s="1"/>
      <c r="P144" s="1"/>
    </row>
    <row r="145" spans="3:16" x14ac:dyDescent="0.35">
      <c r="C145" s="11">
        <v>135</v>
      </c>
      <c r="D145" s="15">
        <v>0.25700000000000001</v>
      </c>
      <c r="E145" s="38"/>
      <c r="F145" s="42"/>
      <c r="G145" s="45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35">
      <c r="C146" s="11">
        <v>140</v>
      </c>
      <c r="D146" s="15">
        <v>0.25</v>
      </c>
      <c r="E146" s="39"/>
      <c r="F146" s="42"/>
      <c r="G146" s="45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35">
      <c r="C147" s="11">
        <v>145</v>
      </c>
      <c r="D147" s="15">
        <v>0.26</v>
      </c>
      <c r="E147" s="39"/>
      <c r="F147" s="42"/>
      <c r="G147" s="45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35">
      <c r="C148" s="11">
        <v>150</v>
      </c>
      <c r="D148" s="15">
        <v>0.253</v>
      </c>
      <c r="E148" s="39"/>
      <c r="F148" s="42"/>
      <c r="G148" s="45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35">
      <c r="C149" s="11">
        <v>155</v>
      </c>
      <c r="D149" s="15">
        <v>0.25800000000000001</v>
      </c>
      <c r="E149" s="39"/>
      <c r="F149" s="42"/>
      <c r="G149" s="45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35">
      <c r="C150" s="11">
        <v>160</v>
      </c>
      <c r="D150" s="15">
        <v>0.255</v>
      </c>
      <c r="E150" s="39"/>
      <c r="F150" s="42"/>
      <c r="G150" s="45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35">
      <c r="C151" s="11">
        <v>165</v>
      </c>
      <c r="D151" s="15">
        <v>0.25800000000000001</v>
      </c>
      <c r="E151" s="39"/>
      <c r="F151" s="42"/>
      <c r="G151" s="45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35">
      <c r="C152" s="11">
        <v>170</v>
      </c>
      <c r="D152" s="15">
        <v>0.25700000000000001</v>
      </c>
      <c r="E152" s="39"/>
      <c r="F152" s="42"/>
      <c r="G152" s="45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35">
      <c r="C153" s="11">
        <v>175</v>
      </c>
      <c r="D153" s="15">
        <v>0.25800000000000001</v>
      </c>
      <c r="E153" s="39"/>
      <c r="F153" s="42"/>
      <c r="G153" s="45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35">
      <c r="C154" s="11">
        <v>180</v>
      </c>
      <c r="D154" s="15">
        <v>0.254</v>
      </c>
      <c r="E154" s="39"/>
      <c r="F154" s="42"/>
      <c r="G154" s="45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35">
      <c r="C155" s="11">
        <v>185</v>
      </c>
      <c r="D155" s="15">
        <v>0.25600000000000001</v>
      </c>
      <c r="E155" s="39"/>
      <c r="F155" s="42"/>
      <c r="G155" s="45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35">
      <c r="C156" s="11">
        <v>190</v>
      </c>
      <c r="D156" s="15">
        <v>0.251</v>
      </c>
      <c r="E156" s="39"/>
      <c r="F156" s="42"/>
      <c r="G156" s="45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35">
      <c r="C157" s="11">
        <v>195</v>
      </c>
      <c r="D157" s="15">
        <v>0.254</v>
      </c>
      <c r="E157" s="39"/>
      <c r="F157" s="42"/>
      <c r="G157" s="45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35">
      <c r="C158" s="11">
        <v>200</v>
      </c>
      <c r="D158" s="15">
        <v>0.25900000000000001</v>
      </c>
      <c r="E158" s="39"/>
      <c r="F158" s="42"/>
      <c r="G158" s="45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35">
      <c r="C159" s="11">
        <v>205</v>
      </c>
      <c r="D159" s="15">
        <v>0.25600000000000001</v>
      </c>
      <c r="E159" s="39"/>
      <c r="F159" s="42"/>
      <c r="G159" s="45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35">
      <c r="C160" s="11">
        <v>210</v>
      </c>
      <c r="D160" s="15">
        <v>0.25700000000000001</v>
      </c>
      <c r="E160" s="39"/>
      <c r="F160" s="42"/>
      <c r="G160" s="45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35">
      <c r="C161" s="11">
        <v>215</v>
      </c>
      <c r="D161" s="15">
        <v>0.255</v>
      </c>
      <c r="E161" s="39"/>
      <c r="F161" s="42"/>
      <c r="G161" s="45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35">
      <c r="C162" s="11">
        <v>220</v>
      </c>
      <c r="D162" s="15">
        <v>0.25700000000000001</v>
      </c>
      <c r="E162" s="39"/>
      <c r="F162" s="42"/>
      <c r="G162" s="45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35">
      <c r="C163" s="11">
        <v>225</v>
      </c>
      <c r="D163" s="15">
        <v>0.254</v>
      </c>
      <c r="E163" s="39"/>
      <c r="F163" s="42"/>
      <c r="G163" s="45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35">
      <c r="C164" s="11">
        <v>230</v>
      </c>
      <c r="D164" s="15">
        <v>0.255</v>
      </c>
      <c r="E164" s="39"/>
      <c r="F164" s="42"/>
      <c r="G164" s="45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35">
      <c r="C165" s="11">
        <v>235</v>
      </c>
      <c r="D165" s="15">
        <v>0.254</v>
      </c>
      <c r="E165" s="39"/>
      <c r="F165" s="42"/>
      <c r="G165" s="45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35">
      <c r="C166" s="11">
        <v>240</v>
      </c>
      <c r="D166" s="15">
        <v>0.25600000000000001</v>
      </c>
      <c r="E166" s="39"/>
      <c r="F166" s="42"/>
      <c r="G166" s="45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35">
      <c r="C167" s="11">
        <v>245</v>
      </c>
      <c r="D167" s="15">
        <v>0.25</v>
      </c>
      <c r="E167" s="39"/>
      <c r="F167" s="42"/>
      <c r="G167" s="45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35">
      <c r="C168" s="11">
        <v>250</v>
      </c>
      <c r="D168" s="15">
        <v>0.251</v>
      </c>
      <c r="E168" s="39"/>
      <c r="F168" s="42"/>
      <c r="G168" s="45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35">
      <c r="C169" s="11">
        <v>255</v>
      </c>
      <c r="D169" s="15">
        <v>0.25</v>
      </c>
      <c r="E169" s="40"/>
      <c r="F169" s="43"/>
      <c r="G169" s="46"/>
      <c r="H169" s="1"/>
      <c r="I169" s="1"/>
      <c r="J169" s="1"/>
      <c r="K169" s="1"/>
      <c r="L169" s="1"/>
      <c r="M169" s="1"/>
      <c r="N169" s="1"/>
      <c r="O169" s="1"/>
      <c r="P169" s="1"/>
    </row>
    <row r="173" spans="3:16" x14ac:dyDescent="0.35">
      <c r="C173" s="7" t="s">
        <v>20</v>
      </c>
      <c r="D173" s="24" t="s">
        <v>18</v>
      </c>
      <c r="E173" s="24"/>
      <c r="F173" s="24"/>
      <c r="G173" s="24"/>
      <c r="I173" s="7" t="s">
        <v>20</v>
      </c>
      <c r="J173" s="24" t="s">
        <v>19</v>
      </c>
      <c r="K173" s="24"/>
      <c r="L173" s="24"/>
      <c r="M173" s="24"/>
    </row>
    <row r="174" spans="3:16" x14ac:dyDescent="0.35">
      <c r="C174" s="7" t="s">
        <v>10</v>
      </c>
      <c r="D174" s="7">
        <v>1</v>
      </c>
      <c r="E174" s="7">
        <v>2</v>
      </c>
      <c r="F174" s="7">
        <v>4</v>
      </c>
      <c r="G174" s="7">
        <v>8</v>
      </c>
      <c r="I174" s="7" t="s">
        <v>10</v>
      </c>
      <c r="J174" s="7">
        <v>1</v>
      </c>
      <c r="K174" s="7">
        <v>2</v>
      </c>
      <c r="L174" s="7">
        <v>4</v>
      </c>
      <c r="M174" s="7">
        <v>8</v>
      </c>
    </row>
    <row r="175" spans="3:16" x14ac:dyDescent="0.35">
      <c r="C175" s="4" t="s">
        <v>21</v>
      </c>
      <c r="D175" s="17">
        <f>AVERAGE(J18,J75,J132)</f>
        <v>15267162.333333334</v>
      </c>
      <c r="E175" s="17">
        <f t="shared" ref="E175:G175" si="9">AVERAGE(K18,K75,K132)</f>
        <v>7982312.333333333</v>
      </c>
      <c r="F175" s="17">
        <f t="shared" si="9"/>
        <v>5356503.833333333</v>
      </c>
      <c r="G175" s="17">
        <f t="shared" si="9"/>
        <v>4392025.958333333</v>
      </c>
      <c r="I175" s="4" t="s">
        <v>21</v>
      </c>
      <c r="J175" s="8">
        <f>AVERAGE(J27,J84,J141)</f>
        <v>0.25559477124183</v>
      </c>
      <c r="K175" s="8">
        <f t="shared" ref="K175:M175" si="10">AVERAGE(K27,K84,K141)</f>
        <v>0.38808974358974363</v>
      </c>
      <c r="L175" s="8">
        <f t="shared" si="10"/>
        <v>0.6438666666666667</v>
      </c>
      <c r="M175" s="8">
        <f t="shared" si="10"/>
        <v>0.60016666666666663</v>
      </c>
    </row>
    <row r="196" spans="3:10" x14ac:dyDescent="0.35">
      <c r="C196" s="7" t="s">
        <v>10</v>
      </c>
      <c r="D196" s="7" t="s">
        <v>22</v>
      </c>
      <c r="I196" s="7" t="s">
        <v>10</v>
      </c>
      <c r="J196" s="7" t="s">
        <v>22</v>
      </c>
    </row>
    <row r="197" spans="3:10" x14ac:dyDescent="0.35">
      <c r="C197" s="4" t="s">
        <v>7</v>
      </c>
      <c r="D197" s="17">
        <f>AVERAGE(D175:G175)</f>
        <v>8249501.114583333</v>
      </c>
      <c r="I197" s="4" t="s">
        <v>7</v>
      </c>
      <c r="J197" s="14">
        <f>AVERAGE(J175:M175)</f>
        <v>0.47192946204122677</v>
      </c>
    </row>
    <row r="198" spans="3:10" x14ac:dyDescent="0.35">
      <c r="C198" s="4" t="s">
        <v>8</v>
      </c>
      <c r="D198" s="17">
        <f>MEDIAN(D175:G175)</f>
        <v>6669408.083333333</v>
      </c>
      <c r="I198" s="4" t="s">
        <v>8</v>
      </c>
      <c r="J198" s="14">
        <f>MEDIAN(J175:M175)</f>
        <v>0.4941282051282051</v>
      </c>
    </row>
    <row r="199" spans="3:10" x14ac:dyDescent="0.35">
      <c r="C199" s="4" t="s">
        <v>11</v>
      </c>
      <c r="D199" s="17">
        <f>_xlfn.STDEV.S(D175:G175)</f>
        <v>4918282.4466941515</v>
      </c>
      <c r="I199" s="4" t="s">
        <v>11</v>
      </c>
      <c r="J199" s="14">
        <f>_xlfn.STDEV.S(J175:M175)</f>
        <v>0.18242530875023141</v>
      </c>
    </row>
    <row r="200" spans="3:10" x14ac:dyDescent="0.35">
      <c r="J200" s="52"/>
    </row>
  </sheetData>
  <mergeCells count="35">
    <mergeCell ref="E145:E169"/>
    <mergeCell ref="D173:G173"/>
    <mergeCell ref="J173:M173"/>
    <mergeCell ref="P117:P118"/>
    <mergeCell ref="F129:F169"/>
    <mergeCell ref="J130:M130"/>
    <mergeCell ref="J134:M134"/>
    <mergeCell ref="G137:G169"/>
    <mergeCell ref="J139:M139"/>
    <mergeCell ref="E88:E112"/>
    <mergeCell ref="D117:G117"/>
    <mergeCell ref="I117:I118"/>
    <mergeCell ref="J117:M117"/>
    <mergeCell ref="O117:O118"/>
    <mergeCell ref="F72:F112"/>
    <mergeCell ref="J73:M73"/>
    <mergeCell ref="J77:M77"/>
    <mergeCell ref="G80:G112"/>
    <mergeCell ref="J82:M82"/>
    <mergeCell ref="O3:O4"/>
    <mergeCell ref="P3:P4"/>
    <mergeCell ref="J16:M16"/>
    <mergeCell ref="J20:M20"/>
    <mergeCell ref="D60:G60"/>
    <mergeCell ref="I60:I61"/>
    <mergeCell ref="J60:M60"/>
    <mergeCell ref="O60:O61"/>
    <mergeCell ref="P60:P61"/>
    <mergeCell ref="J25:M25"/>
    <mergeCell ref="E31:E55"/>
    <mergeCell ref="F15:F55"/>
    <mergeCell ref="G23:G55"/>
    <mergeCell ref="D3:G3"/>
    <mergeCell ref="I3:I4"/>
    <mergeCell ref="J3:M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C4D332C54605419994F0162DD880C8" ma:contentTypeVersion="13" ma:contentTypeDescription="Crear nuevo documento." ma:contentTypeScope="" ma:versionID="a2650b4f4305b0325af420c976a79529">
  <xsd:schema xmlns:xsd="http://www.w3.org/2001/XMLSchema" xmlns:xs="http://www.w3.org/2001/XMLSchema" xmlns:p="http://schemas.microsoft.com/office/2006/metadata/properties" xmlns:ns3="958381b5-80a4-4ba1-b0ee-6a76ebf3478c" xmlns:ns4="eb52079e-f9b5-4448-be43-e0112f5fbfba" targetNamespace="http://schemas.microsoft.com/office/2006/metadata/properties" ma:root="true" ma:fieldsID="7a92d3f433b704932ffc4d3ba28ac128" ns3:_="" ns4:_="">
    <xsd:import namespace="958381b5-80a4-4ba1-b0ee-6a76ebf3478c"/>
    <xsd:import namespace="eb52079e-f9b5-4448-be43-e0112f5fbf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381b5-80a4-4ba1-b0ee-6a76ebf347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2079e-f9b5-4448-be43-e0112f5fbfb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AAFA1C-757D-49FC-A481-7B8058021060}">
  <ds:schemaRefs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purl.org/dc/dcmitype/"/>
    <ds:schemaRef ds:uri="eb52079e-f9b5-4448-be43-e0112f5fbfba"/>
    <ds:schemaRef ds:uri="http://schemas.microsoft.com/office/infopath/2007/PartnerControls"/>
    <ds:schemaRef ds:uri="http://schemas.openxmlformats.org/package/2006/metadata/core-properties"/>
    <ds:schemaRef ds:uri="958381b5-80a4-4ba1-b0ee-6a76ebf3478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EEBD9B2-5ACC-4932-9965-A115CDEA3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470AC0-0658-47C3-8367-624517145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8381b5-80a4-4ba1-b0ee-6a76ebf3478c"/>
    <ds:schemaRef ds:uri="eb52079e-f9b5-4448-be43-e0112f5fbf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MD5</vt:lpstr>
      <vt:lpstr>SHA-256</vt:lpstr>
      <vt:lpstr>SHA-512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steven</dc:creator>
  <cp:keywords/>
  <dc:description/>
  <cp:lastModifiedBy>kevin steven</cp:lastModifiedBy>
  <cp:revision/>
  <dcterms:created xsi:type="dcterms:W3CDTF">2020-11-22T21:26:25Z</dcterms:created>
  <dcterms:modified xsi:type="dcterms:W3CDTF">2020-11-23T04:52:40Z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0x0101008FC4D332C54605419994F0162DD880C8</vt:lpwstr>
  </property>
</Properties>
</file>