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s\Documents\eelab\lab5\"/>
    </mc:Choice>
  </mc:AlternateContent>
  <xr:revisionPtr revIDLastSave="0" documentId="13_ncr:1_{0EA2FF09-3CA4-4248-933B-C6AC29D8B206}" xr6:coauthVersionLast="45" xr6:coauthVersionMax="45" xr10:uidLastSave="{00000000-0000-0000-0000-000000000000}"/>
  <bookViews>
    <workbookView xWindow="-120" yWindow="-120" windowWidth="29040" windowHeight="15990" activeTab="4" xr2:uid="{CF1653A9-7F07-4B0A-9800-7CA29E6DDB34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2" i="4"/>
  <c r="G3" i="4" l="1"/>
  <c r="H3" i="4" s="1"/>
  <c r="I3" i="4" s="1"/>
  <c r="J3" i="4" s="1"/>
  <c r="G4" i="4"/>
  <c r="H4" i="4" s="1"/>
  <c r="I4" i="4" s="1"/>
  <c r="J4" i="4" s="1"/>
  <c r="G5" i="4"/>
  <c r="H5" i="4" s="1"/>
  <c r="I5" i="4" s="1"/>
  <c r="J5" i="4" s="1"/>
  <c r="G6" i="4"/>
  <c r="H6" i="4" s="1"/>
  <c r="I6" i="4" s="1"/>
  <c r="J6" i="4" s="1"/>
  <c r="G7" i="4"/>
  <c r="H7" i="4" s="1"/>
  <c r="I7" i="4" s="1"/>
  <c r="J7" i="4" s="1"/>
  <c r="G8" i="4"/>
  <c r="H8" i="4" s="1"/>
  <c r="I8" i="4" s="1"/>
  <c r="J8" i="4" s="1"/>
  <c r="G9" i="4"/>
  <c r="H9" i="4" s="1"/>
  <c r="I9" i="4" s="1"/>
  <c r="J9" i="4" s="1"/>
  <c r="G10" i="4"/>
  <c r="H10" i="4" s="1"/>
  <c r="I10" i="4" s="1"/>
  <c r="J10" i="4" s="1"/>
  <c r="G11" i="4"/>
  <c r="H11" i="4" s="1"/>
  <c r="I11" i="4" s="1"/>
  <c r="J11" i="4" s="1"/>
  <c r="G12" i="4"/>
  <c r="H12" i="4" s="1"/>
  <c r="I12" i="4" s="1"/>
  <c r="J12" i="4" s="1"/>
  <c r="G2" i="4"/>
  <c r="H2" i="4" s="1"/>
  <c r="I2" i="4" s="1"/>
  <c r="J2" i="4" s="1"/>
  <c r="J33" i="3"/>
  <c r="E36" i="3"/>
  <c r="D36" i="3"/>
  <c r="D35" i="3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23" i="1"/>
  <c r="L22" i="1"/>
  <c r="L21" i="1"/>
  <c r="L20" i="1"/>
  <c r="L19" i="1"/>
  <c r="L18" i="1"/>
  <c r="L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</calcChain>
</file>

<file path=xl/sharedStrings.xml><?xml version="1.0" encoding="utf-8"?>
<sst xmlns="http://schemas.openxmlformats.org/spreadsheetml/2006/main" count="27" uniqueCount="21">
  <si>
    <t>v</t>
  </si>
  <si>
    <t>i</t>
  </si>
  <si>
    <t>p</t>
  </si>
  <si>
    <t>id</t>
  </si>
  <si>
    <t>vd</t>
  </si>
  <si>
    <t>Zener</t>
  </si>
  <si>
    <t>*</t>
  </si>
  <si>
    <t>pt1</t>
  </si>
  <si>
    <t>pt2</t>
  </si>
  <si>
    <t>v_L</t>
  </si>
  <si>
    <t>i_L (mA)</t>
  </si>
  <si>
    <t>V_s - Vz</t>
  </si>
  <si>
    <t>V_s - Vz / R</t>
  </si>
  <si>
    <t>Iz</t>
  </si>
  <si>
    <t>Iz (mA)</t>
  </si>
  <si>
    <t>Rload</t>
  </si>
  <si>
    <t>R (kohm)</t>
  </si>
  <si>
    <t>V (DC)</t>
  </si>
  <si>
    <t>V_ripple (p-p)</t>
  </si>
  <si>
    <t>1uf</t>
  </si>
  <si>
    <t>10uf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</si>
</sst>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673780413135677E-2"/>
          <c:y val="3.3794162826420893E-2"/>
          <c:w val="0.87170732201129419"/>
          <c:h val="0.69519478405845525"/>
        </c:manualLayout>
      </c:layout>
      <c:scatterChart>
        <c:scatterStyle val="lineMarker"/>
        <c:varyColors val="0"/>
        <c:ser>
          <c:idx val="0"/>
          <c:order val="0"/>
          <c:tx>
            <c:v>D1 (1N4001)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name>Expon. D1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Sheet1!$B$2:$B$23</c:f>
              <c:numCache>
                <c:formatCode>General</c:formatCode>
                <c:ptCount val="22"/>
                <c:pt idx="0">
                  <c:v>0.58069999999999999</c:v>
                </c:pt>
                <c:pt idx="1">
                  <c:v>0.63380000000000003</c:v>
                </c:pt>
                <c:pt idx="2">
                  <c:v>0.65820000000000001</c:v>
                </c:pt>
                <c:pt idx="3">
                  <c:v>0.67379999999999995</c:v>
                </c:pt>
                <c:pt idx="4">
                  <c:v>0.68530000000000002</c:v>
                </c:pt>
                <c:pt idx="5">
                  <c:v>0.69420000000000004</c:v>
                </c:pt>
                <c:pt idx="6">
                  <c:v>0.7016</c:v>
                </c:pt>
                <c:pt idx="7">
                  <c:v>0.70750000000000002</c:v>
                </c:pt>
                <c:pt idx="8">
                  <c:v>0.71240000000000003</c:v>
                </c:pt>
                <c:pt idx="9">
                  <c:v>0.71650000000000003</c:v>
                </c:pt>
                <c:pt idx="10">
                  <c:v>0.72060000000000002</c:v>
                </c:pt>
                <c:pt idx="11">
                  <c:v>0.61250000000000004</c:v>
                </c:pt>
                <c:pt idx="12">
                  <c:v>0.64639999999999997</c:v>
                </c:pt>
                <c:pt idx="13">
                  <c:v>0.6663</c:v>
                </c:pt>
                <c:pt idx="14">
                  <c:v>0.67959999999999998</c:v>
                </c:pt>
                <c:pt idx="15">
                  <c:v>0.68959999999999999</c:v>
                </c:pt>
                <c:pt idx="16">
                  <c:v>0.68720000000000003</c:v>
                </c:pt>
                <c:pt idx="17">
                  <c:v>0.69179999999999997</c:v>
                </c:pt>
                <c:pt idx="18">
                  <c:v>0.68899999999999995</c:v>
                </c:pt>
                <c:pt idx="19">
                  <c:v>0.47660000000000002</c:v>
                </c:pt>
                <c:pt idx="20">
                  <c:v>0.55049999999999999</c:v>
                </c:pt>
              </c:numCache>
            </c:numRef>
          </c:xVal>
          <c:yVal>
            <c:numRef>
              <c:f>Sheet1!$A$2:$A$23</c:f>
              <c:numCache>
                <c:formatCode>General</c:formatCode>
                <c:ptCount val="22"/>
                <c:pt idx="0">
                  <c:v>0.89600000000000002</c:v>
                </c:pt>
                <c:pt idx="1">
                  <c:v>2.8740000000000001</c:v>
                </c:pt>
                <c:pt idx="2">
                  <c:v>4.9080000000000004</c:v>
                </c:pt>
                <c:pt idx="3">
                  <c:v>6.9660000000000002</c:v>
                </c:pt>
                <c:pt idx="4">
                  <c:v>9.0370000000000008</c:v>
                </c:pt>
                <c:pt idx="5">
                  <c:v>11.112</c:v>
                </c:pt>
                <c:pt idx="6">
                  <c:v>13.2</c:v>
                </c:pt>
                <c:pt idx="7">
                  <c:v>15.3</c:v>
                </c:pt>
                <c:pt idx="8">
                  <c:v>17.391999999999999</c:v>
                </c:pt>
                <c:pt idx="9">
                  <c:v>19.544</c:v>
                </c:pt>
                <c:pt idx="10">
                  <c:v>21.663</c:v>
                </c:pt>
                <c:pt idx="11">
                  <c:v>1.875</c:v>
                </c:pt>
                <c:pt idx="12">
                  <c:v>3.8959999999999999</c:v>
                </c:pt>
                <c:pt idx="13">
                  <c:v>5.9359999999999999</c:v>
                </c:pt>
                <c:pt idx="14">
                  <c:v>8.0039999999999996</c:v>
                </c:pt>
                <c:pt idx="15">
                  <c:v>10.074999999999999</c:v>
                </c:pt>
                <c:pt idx="16">
                  <c:v>9.5589999999999993</c:v>
                </c:pt>
                <c:pt idx="17">
                  <c:v>10.596</c:v>
                </c:pt>
                <c:pt idx="18">
                  <c:v>9.9990000000000006</c:v>
                </c:pt>
                <c:pt idx="19">
                  <c:v>6.5000000000000002E-2</c:v>
                </c:pt>
                <c:pt idx="20">
                  <c:v>0.43099999999999999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0-4740-BB48-1953AD0625C5}"/>
            </c:ext>
          </c:extLst>
        </c:ser>
        <c:ser>
          <c:idx val="1"/>
          <c:order val="1"/>
          <c:tx>
            <c:v>D2 (1N914)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name>Expon. D2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0"/>
            <c:dispEq val="0"/>
          </c:trendline>
          <c:xVal>
            <c:numRef>
              <c:f>Sheet2!$B$2:$B$17</c:f>
              <c:numCache>
                <c:formatCode>General</c:formatCode>
                <c:ptCount val="16"/>
                <c:pt idx="0">
                  <c:v>0.25863999999999998</c:v>
                </c:pt>
                <c:pt idx="1">
                  <c:v>0.48</c:v>
                </c:pt>
                <c:pt idx="2">
                  <c:v>0.60540000000000005</c:v>
                </c:pt>
                <c:pt idx="3">
                  <c:v>0.6411</c:v>
                </c:pt>
                <c:pt idx="4">
                  <c:v>0.66200000000000003</c:v>
                </c:pt>
                <c:pt idx="5">
                  <c:v>0.67669999999999997</c:v>
                </c:pt>
                <c:pt idx="6">
                  <c:v>0.6885</c:v>
                </c:pt>
                <c:pt idx="7">
                  <c:v>0.69799999999999995</c:v>
                </c:pt>
                <c:pt idx="8">
                  <c:v>0.70579999999999998</c:v>
                </c:pt>
                <c:pt idx="9">
                  <c:v>0.71340000000000003</c:v>
                </c:pt>
                <c:pt idx="10">
                  <c:v>0.71989999999999998</c:v>
                </c:pt>
                <c:pt idx="11">
                  <c:v>0.72529999999999994</c:v>
                </c:pt>
                <c:pt idx="12">
                  <c:v>0.72529999999999994</c:v>
                </c:pt>
                <c:pt idx="13">
                  <c:v>0.73050000000000004</c:v>
                </c:pt>
                <c:pt idx="14">
                  <c:v>0.56840000000000002</c:v>
                </c:pt>
                <c:pt idx="15">
                  <c:v>0.55800000000000005</c:v>
                </c:pt>
              </c:numCache>
            </c:numRef>
          </c:xVal>
          <c:yVal>
            <c:numRef>
              <c:f>Sheet2!$A$2:$A$17</c:f>
              <c:numCache>
                <c:formatCode>General</c:formatCode>
                <c:ptCount val="16"/>
                <c:pt idx="0">
                  <c:v>1E-3</c:v>
                </c:pt>
                <c:pt idx="1">
                  <c:v>5.7000000000000002E-2</c:v>
                </c:pt>
                <c:pt idx="2">
                  <c:v>0.84199999999999997</c:v>
                </c:pt>
                <c:pt idx="3">
                  <c:v>1.8109999999999999</c:v>
                </c:pt>
                <c:pt idx="4">
                  <c:v>2.8140000000000001</c:v>
                </c:pt>
                <c:pt idx="5">
                  <c:v>3.8279999999999998</c:v>
                </c:pt>
                <c:pt idx="6">
                  <c:v>4.8440000000000003</c:v>
                </c:pt>
                <c:pt idx="7">
                  <c:v>5.8659999999999997</c:v>
                </c:pt>
                <c:pt idx="8">
                  <c:v>6.899</c:v>
                </c:pt>
                <c:pt idx="9">
                  <c:v>7.93</c:v>
                </c:pt>
                <c:pt idx="10">
                  <c:v>8.9659999999999993</c:v>
                </c:pt>
                <c:pt idx="11">
                  <c:v>10</c:v>
                </c:pt>
                <c:pt idx="12">
                  <c:v>10.018000000000001</c:v>
                </c:pt>
                <c:pt idx="13">
                  <c:v>11.03</c:v>
                </c:pt>
                <c:pt idx="14">
                  <c:v>0.39500000000000002</c:v>
                </c:pt>
                <c:pt idx="15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903-4738-9629-F1CA222E1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288160"/>
        <c:axId val="320290456"/>
      </c:scatterChart>
      <c:valAx>
        <c:axId val="3202881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Diode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90456"/>
        <c:crosses val="autoZero"/>
        <c:crossBetween val="midCat"/>
        <c:majorUnit val="0.1"/>
      </c:valAx>
      <c:valAx>
        <c:axId val="32029045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Diode</a:t>
                </a:r>
                <a:r>
                  <a:rPr lang="en-US" sz="1300" baseline="0"/>
                  <a:t> current (mA)</a:t>
                </a:r>
                <a:endParaRPr lang="en-US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8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1922764556876"/>
          <c:y val="0.84073331899729042"/>
          <c:w val="0.85640568766016512"/>
          <c:h val="5.277616255208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673780413135677E-2"/>
          <c:y val="3.3794162826420893E-2"/>
          <c:w val="0.87170732201129419"/>
          <c:h val="0.7775628046494188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numFmt formatCode="0.000E+00" sourceLinked="0"/>
            </c:trendlineLbl>
          </c:trendline>
          <c:xVal>
            <c:numRef>
              <c:f>Sheet2!$B$2:$B$17</c:f>
              <c:numCache>
                <c:formatCode>General</c:formatCode>
                <c:ptCount val="16"/>
                <c:pt idx="0">
                  <c:v>0.25863999999999998</c:v>
                </c:pt>
                <c:pt idx="1">
                  <c:v>0.48</c:v>
                </c:pt>
                <c:pt idx="2">
                  <c:v>0.60540000000000005</c:v>
                </c:pt>
                <c:pt idx="3">
                  <c:v>0.6411</c:v>
                </c:pt>
                <c:pt idx="4">
                  <c:v>0.66200000000000003</c:v>
                </c:pt>
                <c:pt idx="5">
                  <c:v>0.67669999999999997</c:v>
                </c:pt>
                <c:pt idx="6">
                  <c:v>0.6885</c:v>
                </c:pt>
                <c:pt idx="7">
                  <c:v>0.69799999999999995</c:v>
                </c:pt>
                <c:pt idx="8">
                  <c:v>0.70579999999999998</c:v>
                </c:pt>
                <c:pt idx="9">
                  <c:v>0.71340000000000003</c:v>
                </c:pt>
                <c:pt idx="10">
                  <c:v>0.71989999999999998</c:v>
                </c:pt>
                <c:pt idx="11">
                  <c:v>0.72529999999999994</c:v>
                </c:pt>
                <c:pt idx="12">
                  <c:v>0.72529999999999994</c:v>
                </c:pt>
                <c:pt idx="13">
                  <c:v>0.73050000000000004</c:v>
                </c:pt>
                <c:pt idx="14">
                  <c:v>0.56840000000000002</c:v>
                </c:pt>
                <c:pt idx="15">
                  <c:v>0.55800000000000005</c:v>
                </c:pt>
              </c:numCache>
            </c:numRef>
          </c:xVal>
          <c:yVal>
            <c:numRef>
              <c:f>Sheet2!$A$2:$A$17</c:f>
              <c:numCache>
                <c:formatCode>General</c:formatCode>
                <c:ptCount val="16"/>
                <c:pt idx="0">
                  <c:v>1E-3</c:v>
                </c:pt>
                <c:pt idx="1">
                  <c:v>5.7000000000000002E-2</c:v>
                </c:pt>
                <c:pt idx="2">
                  <c:v>0.84199999999999997</c:v>
                </c:pt>
                <c:pt idx="3">
                  <c:v>1.8109999999999999</c:v>
                </c:pt>
                <c:pt idx="4">
                  <c:v>2.8140000000000001</c:v>
                </c:pt>
                <c:pt idx="5">
                  <c:v>3.8279999999999998</c:v>
                </c:pt>
                <c:pt idx="6">
                  <c:v>4.8440000000000003</c:v>
                </c:pt>
                <c:pt idx="7">
                  <c:v>5.8659999999999997</c:v>
                </c:pt>
                <c:pt idx="8">
                  <c:v>6.899</c:v>
                </c:pt>
                <c:pt idx="9">
                  <c:v>7.93</c:v>
                </c:pt>
                <c:pt idx="10">
                  <c:v>8.9659999999999993</c:v>
                </c:pt>
                <c:pt idx="11">
                  <c:v>10</c:v>
                </c:pt>
                <c:pt idx="12">
                  <c:v>10.018000000000001</c:v>
                </c:pt>
                <c:pt idx="13">
                  <c:v>11.03</c:v>
                </c:pt>
                <c:pt idx="14">
                  <c:v>0.39500000000000002</c:v>
                </c:pt>
                <c:pt idx="15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C38-4EDF-A9FE-0D7AA7881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288160"/>
        <c:axId val="320290456"/>
      </c:scatterChart>
      <c:valAx>
        <c:axId val="320288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Diode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90456"/>
        <c:crosses val="autoZero"/>
        <c:crossBetween val="midCat"/>
      </c:valAx>
      <c:valAx>
        <c:axId val="32029045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Diode</a:t>
                </a:r>
                <a:r>
                  <a:rPr lang="en-US" sz="1300" baseline="0"/>
                  <a:t> current (mA)</a:t>
                </a:r>
                <a:endParaRPr lang="en-US" sz="13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88160"/>
        <c:crosses val="autoZero"/>
        <c:crossBetween val="midCat"/>
        <c:majorUnit val="5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Sheet3!$B$2:$B$60</c:f>
              <c:numCache>
                <c:formatCode>General</c:formatCode>
                <c:ptCount val="59"/>
                <c:pt idx="0">
                  <c:v>0.50700000000000001</c:v>
                </c:pt>
                <c:pt idx="1">
                  <c:v>0.70779999999999998</c:v>
                </c:pt>
                <c:pt idx="2">
                  <c:v>0.74639999999999995</c:v>
                </c:pt>
                <c:pt idx="3">
                  <c:v>0.76219999999999999</c:v>
                </c:pt>
                <c:pt idx="4">
                  <c:v>0.77229999999999999</c:v>
                </c:pt>
                <c:pt idx="5">
                  <c:v>0.78590000000000004</c:v>
                </c:pt>
                <c:pt idx="6">
                  <c:v>0.7913</c:v>
                </c:pt>
                <c:pt idx="7">
                  <c:v>0.78349999999999997</c:v>
                </c:pt>
                <c:pt idx="8">
                  <c:v>0.78290000000000004</c:v>
                </c:pt>
                <c:pt idx="9">
                  <c:v>0.67259999999999998</c:v>
                </c:pt>
                <c:pt idx="10">
                  <c:v>0.73250000000000004</c:v>
                </c:pt>
                <c:pt idx="11">
                  <c:v>-0.50700000000000001</c:v>
                </c:pt>
                <c:pt idx="12">
                  <c:v>-1.085</c:v>
                </c:pt>
                <c:pt idx="13">
                  <c:v>-2.0990000000000002</c:v>
                </c:pt>
                <c:pt idx="14">
                  <c:v>-3.008</c:v>
                </c:pt>
                <c:pt idx="15">
                  <c:v>-4.008</c:v>
                </c:pt>
                <c:pt idx="16">
                  <c:v>-5.008</c:v>
                </c:pt>
                <c:pt idx="17">
                  <c:v>-5.9260000000000002</c:v>
                </c:pt>
                <c:pt idx="18">
                  <c:v>-5.976</c:v>
                </c:pt>
                <c:pt idx="19">
                  <c:v>-5.98</c:v>
                </c:pt>
                <c:pt idx="20">
                  <c:v>-6.016</c:v>
                </c:pt>
                <c:pt idx="21">
                  <c:v>-6.032</c:v>
                </c:pt>
                <c:pt idx="22">
                  <c:v>-6.0469999999999997</c:v>
                </c:pt>
                <c:pt idx="23">
                  <c:v>-6.0549999999999997</c:v>
                </c:pt>
                <c:pt idx="24">
                  <c:v>-6.069</c:v>
                </c:pt>
                <c:pt idx="25">
                  <c:v>-6.0709999999999997</c:v>
                </c:pt>
                <c:pt idx="26">
                  <c:v>-6.0759999999999996</c:v>
                </c:pt>
                <c:pt idx="27">
                  <c:v>-6.0789999999999997</c:v>
                </c:pt>
                <c:pt idx="28">
                  <c:v>-6.0839999999999996</c:v>
                </c:pt>
                <c:pt idx="29">
                  <c:v>-6.0890000000000004</c:v>
                </c:pt>
                <c:pt idx="30">
                  <c:v>-6.1</c:v>
                </c:pt>
                <c:pt idx="31">
                  <c:v>-6.1120000000000001</c:v>
                </c:pt>
                <c:pt idx="32">
                  <c:v>-6.1210000000000004</c:v>
                </c:pt>
                <c:pt idx="33">
                  <c:v>-6.1319999999999997</c:v>
                </c:pt>
              </c:numCache>
            </c:numRef>
          </c:xVal>
          <c:yVal>
            <c:numRef>
              <c:f>Sheet3!$A$2:$A$60</c:f>
              <c:numCache>
                <c:formatCode>General</c:formatCode>
                <c:ptCount val="59"/>
                <c:pt idx="0">
                  <c:v>1E-3</c:v>
                </c:pt>
                <c:pt idx="1">
                  <c:v>0.628</c:v>
                </c:pt>
                <c:pt idx="2">
                  <c:v>2.6349999999999998</c:v>
                </c:pt>
                <c:pt idx="3">
                  <c:v>4.6840000000000002</c:v>
                </c:pt>
                <c:pt idx="4">
                  <c:v>6.7519999999999998</c:v>
                </c:pt>
                <c:pt idx="5">
                  <c:v>10.913</c:v>
                </c:pt>
                <c:pt idx="6">
                  <c:v>13.000999999999999</c:v>
                </c:pt>
                <c:pt idx="7">
                  <c:v>10.083</c:v>
                </c:pt>
                <c:pt idx="8">
                  <c:v>9.8729999999999993</c:v>
                </c:pt>
                <c:pt idx="9">
                  <c:v>0.17699999999999999</c:v>
                </c:pt>
                <c:pt idx="10">
                  <c:v>1.619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-3.0000000000000001E-3</c:v>
                </c:pt>
                <c:pt idx="17">
                  <c:v>-0.16800000000000001</c:v>
                </c:pt>
                <c:pt idx="18">
                  <c:v>-0.29399999999999998</c:v>
                </c:pt>
                <c:pt idx="19">
                  <c:v>-0.308</c:v>
                </c:pt>
                <c:pt idx="20">
                  <c:v>-0.60799999999999998</c:v>
                </c:pt>
                <c:pt idx="21">
                  <c:v>-0.99</c:v>
                </c:pt>
                <c:pt idx="22">
                  <c:v>-2.004</c:v>
                </c:pt>
                <c:pt idx="23">
                  <c:v>-3.0032000000000001</c:v>
                </c:pt>
                <c:pt idx="24">
                  <c:v>-4.069</c:v>
                </c:pt>
                <c:pt idx="25">
                  <c:v>-5.085</c:v>
                </c:pt>
                <c:pt idx="26">
                  <c:v>-6.1059999999999999</c:v>
                </c:pt>
                <c:pt idx="27">
                  <c:v>-7.1509999999999998</c:v>
                </c:pt>
                <c:pt idx="28">
                  <c:v>-8.1959999999999997</c:v>
                </c:pt>
                <c:pt idx="29">
                  <c:v>-10.281000000000001</c:v>
                </c:pt>
                <c:pt idx="30">
                  <c:v>-12.353999999999999</c:v>
                </c:pt>
                <c:pt idx="31">
                  <c:v>-14.436999999999999</c:v>
                </c:pt>
                <c:pt idx="32">
                  <c:v>-16.524999999999999</c:v>
                </c:pt>
                <c:pt idx="33">
                  <c:v>-18.614999999999998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2F-4C74-AD38-427AD5D04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41200"/>
        <c:axId val="423543168"/>
      </c:scatterChart>
      <c:valAx>
        <c:axId val="4235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Diode voltage (V)</a:t>
                </a:r>
              </a:p>
            </c:rich>
          </c:tx>
          <c:layout>
            <c:manualLayout>
              <c:xMode val="edge"/>
              <c:yMode val="edge"/>
              <c:x val="0.86683996069307501"/>
              <c:y val="0.41540708062957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43168"/>
        <c:crosses val="autoZero"/>
        <c:crossBetween val="midCat"/>
      </c:valAx>
      <c:valAx>
        <c:axId val="4235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Diode current (mA)</a:t>
                </a:r>
              </a:p>
            </c:rich>
          </c:tx>
          <c:layout>
            <c:manualLayout>
              <c:xMode val="edge"/>
              <c:yMode val="edge"/>
              <c:x val="0.71222329162656406"/>
              <c:y val="1.189463694888301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Load current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Sheet4!$C$2:$C$12</c:f>
              <c:numCache>
                <c:formatCode>General</c:formatCode>
                <c:ptCount val="11"/>
                <c:pt idx="0">
                  <c:v>8.2270000000000003</c:v>
                </c:pt>
                <c:pt idx="1">
                  <c:v>8.0850000000000009</c:v>
                </c:pt>
                <c:pt idx="2">
                  <c:v>7.9349999999999996</c:v>
                </c:pt>
                <c:pt idx="3">
                  <c:v>7.7880000000000003</c:v>
                </c:pt>
                <c:pt idx="4">
                  <c:v>7.641</c:v>
                </c:pt>
                <c:pt idx="5">
                  <c:v>7.49</c:v>
                </c:pt>
                <c:pt idx="6">
                  <c:v>7.343</c:v>
                </c:pt>
                <c:pt idx="7">
                  <c:v>7.1950000000000003</c:v>
                </c:pt>
                <c:pt idx="8">
                  <c:v>7.0389999999999997</c:v>
                </c:pt>
                <c:pt idx="9">
                  <c:v>6.8940000000000001</c:v>
                </c:pt>
                <c:pt idx="10">
                  <c:v>6.75</c:v>
                </c:pt>
              </c:numCache>
            </c:numRef>
          </c:xVal>
          <c:yVal>
            <c:numRef>
              <c:f>Sheet4!$B$2:$B$12</c:f>
              <c:numCache>
                <c:formatCode>General</c:formatCode>
                <c:ptCount val="11"/>
                <c:pt idx="0">
                  <c:v>1E-3</c:v>
                </c:pt>
                <c:pt idx="1">
                  <c:v>1</c:v>
                </c:pt>
                <c:pt idx="2">
                  <c:v>2.0009999999999999</c:v>
                </c:pt>
                <c:pt idx="3">
                  <c:v>2.9969999999999999</c:v>
                </c:pt>
                <c:pt idx="4">
                  <c:v>3.9929999999999999</c:v>
                </c:pt>
                <c:pt idx="5">
                  <c:v>5.0110000000000001</c:v>
                </c:pt>
                <c:pt idx="6">
                  <c:v>6.0149999999999997</c:v>
                </c:pt>
                <c:pt idx="7">
                  <c:v>7.0119999999999996</c:v>
                </c:pt>
                <c:pt idx="8">
                  <c:v>8.0239999999999991</c:v>
                </c:pt>
                <c:pt idx="9">
                  <c:v>9</c:v>
                </c:pt>
                <c:pt idx="10">
                  <c:v>9.9939999999999998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46-4F3F-8181-1BBDA41F3AC5}"/>
            </c:ext>
          </c:extLst>
        </c:ser>
        <c:ser>
          <c:idx val="1"/>
          <c:order val="1"/>
          <c:tx>
            <c:v>Zener current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Sheet4!$C$2:$C$12</c:f>
              <c:numCache>
                <c:formatCode>General</c:formatCode>
                <c:ptCount val="11"/>
                <c:pt idx="0">
                  <c:v>8.2270000000000003</c:v>
                </c:pt>
                <c:pt idx="1">
                  <c:v>8.0850000000000009</c:v>
                </c:pt>
                <c:pt idx="2">
                  <c:v>7.9349999999999996</c:v>
                </c:pt>
                <c:pt idx="3">
                  <c:v>7.7880000000000003</c:v>
                </c:pt>
                <c:pt idx="4">
                  <c:v>7.641</c:v>
                </c:pt>
                <c:pt idx="5">
                  <c:v>7.49</c:v>
                </c:pt>
                <c:pt idx="6">
                  <c:v>7.343</c:v>
                </c:pt>
                <c:pt idx="7">
                  <c:v>7.1950000000000003</c:v>
                </c:pt>
                <c:pt idx="8">
                  <c:v>7.0389999999999997</c:v>
                </c:pt>
                <c:pt idx="9">
                  <c:v>6.8940000000000001</c:v>
                </c:pt>
                <c:pt idx="10">
                  <c:v>6.75</c:v>
                </c:pt>
              </c:numCache>
            </c:numRef>
          </c:xVal>
          <c:yVal>
            <c:numRef>
              <c:f>Sheet4!$J$2:$J$12</c:f>
              <c:numCache>
                <c:formatCode>General</c:formatCode>
                <c:ptCount val="11"/>
                <c:pt idx="0">
                  <c:v>6.460928934010151</c:v>
                </c:pt>
                <c:pt idx="1">
                  <c:v>6.1827411167512647</c:v>
                </c:pt>
                <c:pt idx="2">
                  <c:v>5.9431624365482261</c:v>
                </c:pt>
                <c:pt idx="3">
                  <c:v>5.6933553299492372</c:v>
                </c:pt>
                <c:pt idx="4">
                  <c:v>5.4435482233502546</c:v>
                </c:pt>
                <c:pt idx="5">
                  <c:v>5.1920456852791865</c:v>
                </c:pt>
                <c:pt idx="6">
                  <c:v>4.934238578680203</c:v>
                </c:pt>
                <c:pt idx="7">
                  <c:v>4.6885076142131972</c:v>
                </c:pt>
                <c:pt idx="8">
                  <c:v>4.4683857868020311</c:v>
                </c:pt>
                <c:pt idx="9">
                  <c:v>4.2284263959390858</c:v>
                </c:pt>
                <c:pt idx="10">
                  <c:v>3.9653908629441634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46-4F3F-8181-1BBDA41F3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44704"/>
        <c:axId val="602545360"/>
      </c:scatterChart>
      <c:valAx>
        <c:axId val="602544704"/>
        <c:scaling>
          <c:orientation val="minMax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Diode voltage</a:t>
                </a:r>
                <a:r>
                  <a:rPr lang="en-US" sz="1300" baseline="0"/>
                  <a:t> (V)</a:t>
                </a:r>
                <a:endParaRPr lang="en-US" sz="1300"/>
              </a:p>
            </c:rich>
          </c:tx>
          <c:layout>
            <c:manualLayout>
              <c:xMode val="edge"/>
              <c:yMode val="edge"/>
              <c:x val="0.4296821955870081"/>
              <c:y val="0.81830753914381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45360"/>
        <c:crosses val="autoZero"/>
        <c:crossBetween val="midCat"/>
        <c:majorUnit val="0.5"/>
      </c:valAx>
      <c:valAx>
        <c:axId val="6025453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44704"/>
        <c:crosses val="autoZero"/>
        <c:crossBetween val="midCat"/>
        <c:min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58993114315416"/>
          <c:y val="0.8815082464824523"/>
          <c:w val="0.44155074754199242"/>
          <c:h val="7.251474202329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1uf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Sheet5!$A$3:$A$12</c:f>
              <c:numCache>
                <c:formatCode>General</c:formatCode>
                <c:ptCount val="10"/>
                <c:pt idx="0">
                  <c:v>0.47</c:v>
                </c:pt>
                <c:pt idx="1">
                  <c:v>1.47</c:v>
                </c:pt>
                <c:pt idx="2">
                  <c:v>2.4700000000000002</c:v>
                </c:pt>
                <c:pt idx="3">
                  <c:v>3.47</c:v>
                </c:pt>
                <c:pt idx="4">
                  <c:v>4.47</c:v>
                </c:pt>
                <c:pt idx="5">
                  <c:v>5.47</c:v>
                </c:pt>
                <c:pt idx="6">
                  <c:v>6.47</c:v>
                </c:pt>
                <c:pt idx="7">
                  <c:v>7.47</c:v>
                </c:pt>
                <c:pt idx="8">
                  <c:v>8.4700000000000006</c:v>
                </c:pt>
                <c:pt idx="9">
                  <c:v>9.4700000000000006</c:v>
                </c:pt>
              </c:numCache>
            </c:numRef>
          </c:xVal>
          <c:yVal>
            <c:numRef>
              <c:f>Sheet5!$B$3:$B$12</c:f>
              <c:numCache>
                <c:formatCode>General</c:formatCode>
                <c:ptCount val="10"/>
                <c:pt idx="0">
                  <c:v>2.6</c:v>
                </c:pt>
                <c:pt idx="1">
                  <c:v>2.06</c:v>
                </c:pt>
                <c:pt idx="2">
                  <c:v>1.62</c:v>
                </c:pt>
                <c:pt idx="3">
                  <c:v>1.36</c:v>
                </c:pt>
                <c:pt idx="4">
                  <c:v>1.1399999999999999</c:v>
                </c:pt>
                <c:pt idx="5">
                  <c:v>1.02</c:v>
                </c:pt>
                <c:pt idx="6">
                  <c:v>0.92</c:v>
                </c:pt>
                <c:pt idx="7">
                  <c:v>0.82</c:v>
                </c:pt>
                <c:pt idx="8">
                  <c:v>0.72799999999999998</c:v>
                </c:pt>
                <c:pt idx="9">
                  <c:v>0.67200000000000004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A-4A95-BB2C-115DB6E59883}"/>
            </c:ext>
          </c:extLst>
        </c:ser>
        <c:ser>
          <c:idx val="1"/>
          <c:order val="1"/>
          <c:tx>
            <c:v>10uf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Sheet5!$A$3:$A$12</c:f>
              <c:numCache>
                <c:formatCode>General</c:formatCode>
                <c:ptCount val="10"/>
                <c:pt idx="0">
                  <c:v>0.47</c:v>
                </c:pt>
                <c:pt idx="1">
                  <c:v>1.47</c:v>
                </c:pt>
                <c:pt idx="2">
                  <c:v>2.4700000000000002</c:v>
                </c:pt>
                <c:pt idx="3">
                  <c:v>3.47</c:v>
                </c:pt>
                <c:pt idx="4">
                  <c:v>4.47</c:v>
                </c:pt>
                <c:pt idx="5">
                  <c:v>5.47</c:v>
                </c:pt>
                <c:pt idx="6">
                  <c:v>6.47</c:v>
                </c:pt>
                <c:pt idx="7">
                  <c:v>7.47</c:v>
                </c:pt>
                <c:pt idx="8">
                  <c:v>8.4700000000000006</c:v>
                </c:pt>
                <c:pt idx="9">
                  <c:v>9.4700000000000006</c:v>
                </c:pt>
              </c:numCache>
            </c:numRef>
          </c:xVal>
          <c:yVal>
            <c:numRef>
              <c:f>Sheet5!$E$3:$E$12</c:f>
              <c:numCache>
                <c:formatCode>General</c:formatCode>
                <c:ptCount val="10"/>
                <c:pt idx="0">
                  <c:v>0.61199999999999999</c:v>
                </c:pt>
                <c:pt idx="1">
                  <c:v>0.312</c:v>
                </c:pt>
                <c:pt idx="2">
                  <c:v>0.22</c:v>
                </c:pt>
                <c:pt idx="3">
                  <c:v>0.16800000000000001</c:v>
                </c:pt>
                <c:pt idx="4">
                  <c:v>0.14199999999999999</c:v>
                </c:pt>
                <c:pt idx="5">
                  <c:v>0.11899999999999999</c:v>
                </c:pt>
                <c:pt idx="6">
                  <c:v>0.104</c:v>
                </c:pt>
                <c:pt idx="7">
                  <c:v>9.1200000000000003E-2</c:v>
                </c:pt>
                <c:pt idx="8">
                  <c:v>8.4199999999999997E-2</c:v>
                </c:pt>
                <c:pt idx="9">
                  <c:v>7.5200000000000003E-2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5A-4A95-BB2C-115DB6E59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98352"/>
        <c:axId val="370697040"/>
      </c:scatterChart>
      <c:valAx>
        <c:axId val="3706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Resistance (kohms)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97040"/>
        <c:crosses val="autoZero"/>
        <c:crossBetween val="midCat"/>
      </c:valAx>
      <c:valAx>
        <c:axId val="3706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Ripple</a:t>
                </a:r>
                <a:r>
                  <a:rPr lang="en-US" sz="1200" baseline="0"/>
                  <a:t> voltage (Vpp)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9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1uf</c:v>
          </c:tx>
          <c:spPr>
            <a:ln w="19050">
              <a:noFill/>
            </a:ln>
          </c:spPr>
          <c:xVal>
            <c:numRef>
              <c:f>Sheet5!$A$3:$A$12</c:f>
              <c:numCache>
                <c:formatCode>General</c:formatCode>
                <c:ptCount val="10"/>
                <c:pt idx="0">
                  <c:v>0.47</c:v>
                </c:pt>
                <c:pt idx="1">
                  <c:v>1.47</c:v>
                </c:pt>
                <c:pt idx="2">
                  <c:v>2.4700000000000002</c:v>
                </c:pt>
                <c:pt idx="3">
                  <c:v>3.47</c:v>
                </c:pt>
                <c:pt idx="4">
                  <c:v>4.47</c:v>
                </c:pt>
                <c:pt idx="5">
                  <c:v>5.47</c:v>
                </c:pt>
                <c:pt idx="6">
                  <c:v>6.47</c:v>
                </c:pt>
                <c:pt idx="7">
                  <c:v>7.47</c:v>
                </c:pt>
                <c:pt idx="8">
                  <c:v>8.4700000000000006</c:v>
                </c:pt>
                <c:pt idx="9">
                  <c:v>9.4700000000000006</c:v>
                </c:pt>
              </c:numCache>
            </c:numRef>
          </c:xVal>
          <c:yVal>
            <c:numRef>
              <c:f>Sheet5!$C$3:$C$12</c:f>
              <c:numCache>
                <c:formatCode>General</c:formatCode>
                <c:ptCount val="10"/>
                <c:pt idx="0">
                  <c:v>2.0019999999999998</c:v>
                </c:pt>
                <c:pt idx="1">
                  <c:v>4.0419999999999998</c:v>
                </c:pt>
                <c:pt idx="2">
                  <c:v>5.0819999999999999</c:v>
                </c:pt>
                <c:pt idx="3">
                  <c:v>5.7050000000000001</c:v>
                </c:pt>
                <c:pt idx="4">
                  <c:v>6.133</c:v>
                </c:pt>
                <c:pt idx="5">
                  <c:v>6.444</c:v>
                </c:pt>
                <c:pt idx="6">
                  <c:v>6.68</c:v>
                </c:pt>
                <c:pt idx="7">
                  <c:v>6.867</c:v>
                </c:pt>
                <c:pt idx="8">
                  <c:v>7.0209999999999999</c:v>
                </c:pt>
                <c:pt idx="9">
                  <c:v>7.149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F8-4986-9D55-752AC239F43E}"/>
            </c:ext>
          </c:extLst>
        </c:ser>
        <c:ser>
          <c:idx val="1"/>
          <c:order val="1"/>
          <c:tx>
            <c:v>10uf</c:v>
          </c:tx>
          <c:spPr>
            <a:ln w="19050">
              <a:noFill/>
            </a:ln>
          </c:spPr>
          <c:xVal>
            <c:numRef>
              <c:f>Sheet5!$A$3:$A$12</c:f>
              <c:numCache>
                <c:formatCode>General</c:formatCode>
                <c:ptCount val="10"/>
                <c:pt idx="0">
                  <c:v>0.47</c:v>
                </c:pt>
                <c:pt idx="1">
                  <c:v>1.47</c:v>
                </c:pt>
                <c:pt idx="2">
                  <c:v>2.4700000000000002</c:v>
                </c:pt>
                <c:pt idx="3">
                  <c:v>3.47</c:v>
                </c:pt>
                <c:pt idx="4">
                  <c:v>4.47</c:v>
                </c:pt>
                <c:pt idx="5">
                  <c:v>5.47</c:v>
                </c:pt>
                <c:pt idx="6">
                  <c:v>6.47</c:v>
                </c:pt>
                <c:pt idx="7">
                  <c:v>7.47</c:v>
                </c:pt>
                <c:pt idx="8">
                  <c:v>8.4700000000000006</c:v>
                </c:pt>
                <c:pt idx="9">
                  <c:v>9.4700000000000006</c:v>
                </c:pt>
              </c:numCache>
            </c:numRef>
          </c:xVal>
          <c:yVal>
            <c:numRef>
              <c:f>Sheet5!$F$3:$F$12</c:f>
              <c:numCache>
                <c:formatCode>General</c:formatCode>
                <c:ptCount val="10"/>
                <c:pt idx="0">
                  <c:v>3.9260000000000002</c:v>
                </c:pt>
                <c:pt idx="1">
                  <c:v>5.7880000000000003</c:v>
                </c:pt>
                <c:pt idx="2">
                  <c:v>6.476</c:v>
                </c:pt>
                <c:pt idx="3">
                  <c:v>6.8479999999999999</c:v>
                </c:pt>
                <c:pt idx="4">
                  <c:v>7.0949999999999998</c:v>
                </c:pt>
                <c:pt idx="5">
                  <c:v>7.2690000000000001</c:v>
                </c:pt>
                <c:pt idx="6">
                  <c:v>7.4020000000000001</c:v>
                </c:pt>
                <c:pt idx="7">
                  <c:v>7.5060000000000002</c:v>
                </c:pt>
                <c:pt idx="8">
                  <c:v>7.5949999999999998</c:v>
                </c:pt>
                <c:pt idx="9">
                  <c:v>7.6660000000000004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F8-4986-9D55-752AC239F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98352"/>
        <c:axId val="370697040"/>
      </c:scatterChart>
      <c:valAx>
        <c:axId val="3706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Resistance (kohm)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97040"/>
        <c:crosses val="autoZero"/>
        <c:crossBetween val="midCat"/>
      </c:valAx>
      <c:valAx>
        <c:axId val="3706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0"/>
                  <a:t>DC</a:t>
                </a:r>
                <a:r>
                  <a:rPr lang="en-US" sz="1200" b="0" baseline="0"/>
                  <a:t> voltage [V]</a:t>
                </a:r>
                <a:endParaRPr lang="en-US" sz="12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9835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6</xdr:row>
      <xdr:rowOff>142874</xdr:rowOff>
    </xdr:from>
    <xdr:to>
      <xdr:col>20</xdr:col>
      <xdr:colOff>190500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9E5DB-3643-445E-A24E-F8F6C499A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0.75493</cdr:x>
      <cdr:y>0.8816</cdr:y>
    </cdr:from>
    <cdr:to>
      <cdr:x>0.93163</cdr:x>
      <cdr:y>0.98069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469D581-38C3-4D83-9E26-DE1AB7B5DAA6}"/>
            </a:ext>
          </a:extLst>
        </cdr:cNvPr>
        <cdr:cNvSpPr txBox="1"/>
      </cdr:nvSpPr>
      <cdr:spPr>
        <a:xfrm xmlns:a="http://schemas.openxmlformats.org/drawingml/2006/main">
          <a:off x="6748462" y="4349751"/>
          <a:ext cx="1579562" cy="488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1" baseline="0">
              <a:solidFill>
                <a:schemeClr val="bg2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I</a:t>
          </a:r>
          <a:r>
            <a:rPr lang="en-US" sz="1200" b="0" i="0" baseline="0">
              <a:solidFill>
                <a:schemeClr val="bg2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= 4.683E-06 e </a:t>
          </a:r>
          <a:r>
            <a:rPr lang="en-US" sz="1200" b="0" i="0" baseline="30000">
              <a:solidFill>
                <a:schemeClr val="bg2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20.067</a:t>
          </a:r>
          <a:r>
            <a:rPr lang="en-US" sz="1200" b="0" i="1" baseline="30000">
              <a:solidFill>
                <a:schemeClr val="bg2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v</a:t>
          </a:r>
          <a:br>
            <a:rPr lang="en-US" sz="1200" b="0" i="0" baseline="0">
              <a:solidFill>
                <a:schemeClr val="bg2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US" sz="1200" b="0" i="1" baseline="0">
              <a:solidFill>
                <a:schemeClr val="bg2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</a:t>
          </a:r>
          <a:r>
            <a:rPr lang="en-US" sz="1200" b="0" i="0" baseline="0">
              <a:solidFill>
                <a:schemeClr val="bg2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² = 0.9989</a:t>
          </a:r>
          <a:endParaRPr lang="en-US" sz="1200">
            <a:solidFill>
              <a:schemeClr val="bg2">
                <a:lumMod val="50000"/>
              </a:schemeClr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en-US" sz="1200">
            <a:solidFill>
              <a:schemeClr val="bg2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0.55275</cdr:x>
      <cdr:y>0.87677</cdr:y>
    </cdr:from>
    <cdr:to>
      <cdr:x>0.75788</cdr:x>
      <cdr:y>0.99067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8AB28AA-6112-4577-83FC-70DC4A5F1603}"/>
            </a:ext>
          </a:extLst>
        </cdr:cNvPr>
        <cdr:cNvSpPr txBox="1"/>
      </cdr:nvSpPr>
      <cdr:spPr>
        <a:xfrm xmlns:a="http://schemas.openxmlformats.org/drawingml/2006/main">
          <a:off x="4941145" y="4325939"/>
          <a:ext cx="1833684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1" baseline="0">
              <a:solidFill>
                <a:schemeClr val="bg2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I</a:t>
          </a:r>
          <a:r>
            <a:rPr lang="en-US" sz="1200" b="1" i="0" baseline="0">
              <a:solidFill>
                <a:schemeClr val="bg2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200" b="0" i="0" baseline="0">
              <a:solidFill>
                <a:schemeClr val="bg2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 1.154E-06 e </a:t>
          </a:r>
          <a:r>
            <a:rPr lang="en-US" sz="1200" b="0" i="0" baseline="30000">
              <a:solidFill>
                <a:schemeClr val="bg2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23.20</a:t>
          </a:r>
          <a:r>
            <a:rPr lang="en-US" sz="1200" b="0" i="1" baseline="30000">
              <a:solidFill>
                <a:schemeClr val="bg2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v</a:t>
          </a:r>
          <a:br>
            <a:rPr lang="en-US" sz="1200" b="0" i="0" baseline="0">
              <a:solidFill>
                <a:schemeClr val="bg2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US" sz="1200" b="0" i="1" baseline="0">
              <a:solidFill>
                <a:schemeClr val="bg2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</a:t>
          </a:r>
          <a:r>
            <a:rPr lang="en-US" sz="1200" b="0" i="0" baseline="0">
              <a:solidFill>
                <a:schemeClr val="bg2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² = 0.9990</a:t>
          </a:r>
          <a:endParaRPr lang="en-US" sz="1200">
            <a:solidFill>
              <a:schemeClr val="bg2">
                <a:lumMod val="50000"/>
              </a:schemeClr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en-US" sz="1300">
            <a:solidFill>
              <a:schemeClr val="bg2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13</xdr:row>
      <xdr:rowOff>142875</xdr:rowOff>
    </xdr:from>
    <xdr:to>
      <xdr:col>16</xdr:col>
      <xdr:colOff>457200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F4087B-3E4C-48B9-AAEA-3577BFB04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</xdr:row>
      <xdr:rowOff>47625</xdr:rowOff>
    </xdr:from>
    <xdr:to>
      <xdr:col>21</xdr:col>
      <xdr:colOff>142874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A4319-5311-4A32-82DC-952BA49FC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13</xdr:row>
      <xdr:rowOff>133350</xdr:rowOff>
    </xdr:from>
    <xdr:to>
      <xdr:col>16</xdr:col>
      <xdr:colOff>561975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C808A-214C-488E-8A93-6DCF71C2A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128586</xdr:rowOff>
    </xdr:from>
    <xdr:to>
      <xdr:col>8</xdr:col>
      <xdr:colOff>57150</xdr:colOff>
      <xdr:row>34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6D872-7C5C-4F21-98B9-9FBEBC1A0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12</xdr:row>
      <xdr:rowOff>123825</xdr:rowOff>
    </xdr:from>
    <xdr:to>
      <xdr:col>18</xdr:col>
      <xdr:colOff>142875</xdr:colOff>
      <xdr:row>34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7F659F-EB33-4B5D-A693-3827ECB4D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79C6-520F-47F8-84BE-58BA92D03E28}">
  <dimension ref="A1:L23"/>
  <sheetViews>
    <sheetView zoomScale="120" zoomScaleNormal="120" workbookViewId="0">
      <selection activeCell="Q5" sqref="Q5"/>
    </sheetView>
  </sheetViews>
  <sheetFormatPr defaultRowHeight="15" x14ac:dyDescent="0.25"/>
  <sheetData>
    <row r="1" spans="1:12" x14ac:dyDescent="0.25">
      <c r="A1" t="s">
        <v>3</v>
      </c>
      <c r="B1" t="s">
        <v>4</v>
      </c>
      <c r="L1" t="s">
        <v>2</v>
      </c>
    </row>
    <row r="2" spans="1:12" x14ac:dyDescent="0.25">
      <c r="A2">
        <v>0.89600000000000002</v>
      </c>
      <c r="B2">
        <v>0.58069999999999999</v>
      </c>
      <c r="L2">
        <f>(A2/1000)^2*470</f>
        <v>3.7732351999999997E-4</v>
      </c>
    </row>
    <row r="3" spans="1:12" x14ac:dyDescent="0.25">
      <c r="A3">
        <v>2.8740000000000001</v>
      </c>
      <c r="B3">
        <v>0.63380000000000003</v>
      </c>
      <c r="L3">
        <f t="shared" ref="L3:L23" si="0">(A3/1000)^2*470</f>
        <v>3.8821417200000006E-3</v>
      </c>
    </row>
    <row r="4" spans="1:12" x14ac:dyDescent="0.25">
      <c r="A4">
        <v>4.9080000000000004</v>
      </c>
      <c r="B4">
        <v>0.65820000000000001</v>
      </c>
      <c r="L4">
        <f t="shared" si="0"/>
        <v>1.132157808E-2</v>
      </c>
    </row>
    <row r="5" spans="1:12" x14ac:dyDescent="0.25">
      <c r="A5">
        <v>6.9660000000000002</v>
      </c>
      <c r="B5">
        <v>0.67379999999999995</v>
      </c>
      <c r="L5">
        <f t="shared" si="0"/>
        <v>2.2806823319999999E-2</v>
      </c>
    </row>
    <row r="6" spans="1:12" x14ac:dyDescent="0.25">
      <c r="A6">
        <v>9.0370000000000008</v>
      </c>
      <c r="B6">
        <v>0.68530000000000002</v>
      </c>
      <c r="L6">
        <f t="shared" si="0"/>
        <v>3.8383663430000013E-2</v>
      </c>
    </row>
    <row r="7" spans="1:12" x14ac:dyDescent="0.25">
      <c r="A7">
        <v>11.112</v>
      </c>
      <c r="B7">
        <v>0.69420000000000004</v>
      </c>
      <c r="L7">
        <f t="shared" si="0"/>
        <v>5.8033975680000009E-2</v>
      </c>
    </row>
    <row r="8" spans="1:12" x14ac:dyDescent="0.25">
      <c r="A8">
        <v>13.2</v>
      </c>
      <c r="B8">
        <v>0.7016</v>
      </c>
      <c r="L8">
        <f t="shared" si="0"/>
        <v>8.1892799999999988E-2</v>
      </c>
    </row>
    <row r="9" spans="1:12" x14ac:dyDescent="0.25">
      <c r="A9">
        <v>15.3</v>
      </c>
      <c r="B9">
        <v>0.70750000000000002</v>
      </c>
      <c r="L9">
        <f t="shared" si="0"/>
        <v>0.11002230000000002</v>
      </c>
    </row>
    <row r="10" spans="1:12" x14ac:dyDescent="0.25">
      <c r="A10">
        <v>17.391999999999999</v>
      </c>
      <c r="B10">
        <v>0.71240000000000003</v>
      </c>
      <c r="L10">
        <f t="shared" si="0"/>
        <v>0.14216638207999996</v>
      </c>
    </row>
    <row r="11" spans="1:12" x14ac:dyDescent="0.25">
      <c r="A11">
        <v>19.544</v>
      </c>
      <c r="B11">
        <v>0.71650000000000003</v>
      </c>
      <c r="L11">
        <f t="shared" si="0"/>
        <v>0.17952492991999996</v>
      </c>
    </row>
    <row r="12" spans="1:12" x14ac:dyDescent="0.25">
      <c r="A12">
        <v>21.663</v>
      </c>
      <c r="B12">
        <v>0.72060000000000002</v>
      </c>
      <c r="L12">
        <f t="shared" si="0"/>
        <v>0.22056421743000004</v>
      </c>
    </row>
    <row r="13" spans="1:12" x14ac:dyDescent="0.25">
      <c r="A13">
        <v>1.875</v>
      </c>
      <c r="B13">
        <v>0.61250000000000004</v>
      </c>
      <c r="L13">
        <f t="shared" si="0"/>
        <v>1.6523437499999999E-3</v>
      </c>
    </row>
    <row r="14" spans="1:12" x14ac:dyDescent="0.25">
      <c r="A14">
        <v>3.8959999999999999</v>
      </c>
      <c r="B14">
        <v>0.64639999999999997</v>
      </c>
      <c r="L14">
        <f t="shared" si="0"/>
        <v>7.1340435199999993E-3</v>
      </c>
    </row>
    <row r="15" spans="1:12" x14ac:dyDescent="0.25">
      <c r="A15">
        <v>5.9359999999999999</v>
      </c>
      <c r="B15">
        <v>0.6663</v>
      </c>
      <c r="L15">
        <f t="shared" si="0"/>
        <v>1.656096512E-2</v>
      </c>
    </row>
    <row r="16" spans="1:12" x14ac:dyDescent="0.25">
      <c r="A16">
        <v>8.0039999999999996</v>
      </c>
      <c r="B16">
        <v>0.67959999999999998</v>
      </c>
      <c r="L16">
        <f t="shared" si="0"/>
        <v>3.0110087519999992E-2</v>
      </c>
    </row>
    <row r="17" spans="1:12" x14ac:dyDescent="0.25">
      <c r="A17">
        <v>10.074999999999999</v>
      </c>
      <c r="B17">
        <v>0.68959999999999999</v>
      </c>
      <c r="L17">
        <f t="shared" si="0"/>
        <v>4.7707643749999994E-2</v>
      </c>
    </row>
    <row r="18" spans="1:12" x14ac:dyDescent="0.25">
      <c r="A18">
        <v>9.5589999999999993</v>
      </c>
      <c r="B18">
        <v>0.68720000000000003</v>
      </c>
      <c r="L18">
        <f t="shared" si="0"/>
        <v>4.2946006070000001E-2</v>
      </c>
    </row>
    <row r="19" spans="1:12" x14ac:dyDescent="0.25">
      <c r="A19">
        <v>10.596</v>
      </c>
      <c r="B19">
        <v>0.69179999999999997</v>
      </c>
      <c r="L19">
        <f t="shared" si="0"/>
        <v>5.276935152E-2</v>
      </c>
    </row>
    <row r="20" spans="1:12" x14ac:dyDescent="0.25">
      <c r="A20">
        <v>9.9990000000000006</v>
      </c>
      <c r="B20">
        <v>0.68899999999999995</v>
      </c>
      <c r="L20">
        <f t="shared" si="0"/>
        <v>4.6990600470000012E-2</v>
      </c>
    </row>
    <row r="21" spans="1:12" x14ac:dyDescent="0.25">
      <c r="A21">
        <v>6.5000000000000002E-2</v>
      </c>
      <c r="B21">
        <v>0.47660000000000002</v>
      </c>
      <c r="L21">
        <f t="shared" si="0"/>
        <v>1.9857500000000004E-6</v>
      </c>
    </row>
    <row r="22" spans="1:12" x14ac:dyDescent="0.25">
      <c r="A22">
        <v>0.43099999999999999</v>
      </c>
      <c r="B22">
        <v>0.55049999999999999</v>
      </c>
      <c r="L22">
        <f t="shared" si="0"/>
        <v>8.7307670000000002E-5</v>
      </c>
    </row>
    <row r="23" spans="1:12" x14ac:dyDescent="0.25">
      <c r="L23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2760-A3D3-4061-99B4-AFAAC750924B}">
  <dimension ref="A1:L23"/>
  <sheetViews>
    <sheetView workbookViewId="0">
      <selection activeCell="A23" sqref="A23"/>
    </sheetView>
  </sheetViews>
  <sheetFormatPr defaultRowHeight="15" x14ac:dyDescent="0.25"/>
  <sheetData>
    <row r="1" spans="1:12" x14ac:dyDescent="0.25">
      <c r="A1" t="s">
        <v>3</v>
      </c>
      <c r="B1" t="s">
        <v>4</v>
      </c>
      <c r="L1" t="s">
        <v>2</v>
      </c>
    </row>
    <row r="2" spans="1:12" x14ac:dyDescent="0.25">
      <c r="A2">
        <v>1E-3</v>
      </c>
      <c r="B2">
        <v>0.25863999999999998</v>
      </c>
      <c r="L2">
        <f>(A2/1000)^2*470</f>
        <v>4.7000000000000003E-10</v>
      </c>
    </row>
    <row r="3" spans="1:12" x14ac:dyDescent="0.25">
      <c r="A3">
        <v>5.7000000000000002E-2</v>
      </c>
      <c r="B3">
        <v>0.48</v>
      </c>
      <c r="L3">
        <f t="shared" ref="L3:L23" si="0">(A3/1000)^2*470</f>
        <v>1.5270300000000001E-6</v>
      </c>
    </row>
    <row r="4" spans="1:12" x14ac:dyDescent="0.25">
      <c r="A4">
        <v>0.84199999999999997</v>
      </c>
      <c r="B4">
        <v>0.60540000000000005</v>
      </c>
      <c r="L4">
        <f t="shared" si="0"/>
        <v>3.3321307999999996E-4</v>
      </c>
    </row>
    <row r="5" spans="1:12" x14ac:dyDescent="0.25">
      <c r="A5">
        <v>1.8109999999999999</v>
      </c>
      <c r="B5">
        <v>0.6411</v>
      </c>
      <c r="L5">
        <f t="shared" si="0"/>
        <v>1.5414688699999998E-3</v>
      </c>
    </row>
    <row r="6" spans="1:12" x14ac:dyDescent="0.25">
      <c r="A6">
        <v>2.8140000000000001</v>
      </c>
      <c r="B6">
        <v>0.66200000000000003</v>
      </c>
      <c r="L6">
        <f t="shared" si="0"/>
        <v>3.7217401199999998E-3</v>
      </c>
    </row>
    <row r="7" spans="1:12" x14ac:dyDescent="0.25">
      <c r="A7">
        <v>3.8279999999999998</v>
      </c>
      <c r="B7">
        <v>0.67669999999999997</v>
      </c>
      <c r="L7">
        <f t="shared" si="0"/>
        <v>6.88718448E-3</v>
      </c>
    </row>
    <row r="8" spans="1:12" x14ac:dyDescent="0.25">
      <c r="A8">
        <v>4.8440000000000003</v>
      </c>
      <c r="B8">
        <v>0.6885</v>
      </c>
      <c r="L8">
        <f t="shared" si="0"/>
        <v>1.1028237920000001E-2</v>
      </c>
    </row>
    <row r="9" spans="1:12" x14ac:dyDescent="0.25">
      <c r="A9">
        <v>5.8659999999999997</v>
      </c>
      <c r="B9">
        <v>0.69799999999999995</v>
      </c>
      <c r="L9">
        <f t="shared" si="0"/>
        <v>1.6172679319999998E-2</v>
      </c>
    </row>
    <row r="10" spans="1:12" x14ac:dyDescent="0.25">
      <c r="A10">
        <v>6.899</v>
      </c>
      <c r="B10">
        <v>0.70579999999999998</v>
      </c>
      <c r="L10">
        <f t="shared" si="0"/>
        <v>2.237021447E-2</v>
      </c>
    </row>
    <row r="11" spans="1:12" x14ac:dyDescent="0.25">
      <c r="A11">
        <v>7.93</v>
      </c>
      <c r="B11">
        <v>0.71340000000000003</v>
      </c>
      <c r="L11">
        <f t="shared" si="0"/>
        <v>2.9555902999999998E-2</v>
      </c>
    </row>
    <row r="12" spans="1:12" x14ac:dyDescent="0.25">
      <c r="A12">
        <v>8.9659999999999993</v>
      </c>
      <c r="B12">
        <v>0.71989999999999998</v>
      </c>
      <c r="L12">
        <f t="shared" si="0"/>
        <v>3.7782903320000005E-2</v>
      </c>
    </row>
    <row r="13" spans="1:12" x14ac:dyDescent="0.25">
      <c r="A13">
        <v>10</v>
      </c>
      <c r="B13">
        <v>0.72529999999999994</v>
      </c>
      <c r="L13">
        <f t="shared" si="0"/>
        <v>4.7E-2</v>
      </c>
    </row>
    <row r="14" spans="1:12" x14ac:dyDescent="0.25">
      <c r="A14">
        <v>10.018000000000001</v>
      </c>
      <c r="B14">
        <v>0.72529999999999994</v>
      </c>
      <c r="L14">
        <f t="shared" si="0"/>
        <v>4.7169352280000007E-2</v>
      </c>
    </row>
    <row r="15" spans="1:12" x14ac:dyDescent="0.25">
      <c r="A15">
        <v>11.03</v>
      </c>
      <c r="B15">
        <v>0.73050000000000004</v>
      </c>
      <c r="L15">
        <f t="shared" si="0"/>
        <v>5.7180623E-2</v>
      </c>
    </row>
    <row r="16" spans="1:12" x14ac:dyDescent="0.25">
      <c r="A16">
        <v>0.39500000000000002</v>
      </c>
      <c r="B16">
        <v>0.56840000000000002</v>
      </c>
      <c r="L16">
        <f t="shared" si="0"/>
        <v>7.3331750000000005E-5</v>
      </c>
    </row>
    <row r="17" spans="1:12" x14ac:dyDescent="0.25">
      <c r="A17">
        <v>0.31</v>
      </c>
      <c r="B17">
        <v>0.55800000000000005</v>
      </c>
      <c r="L17">
        <f t="shared" si="0"/>
        <v>4.5166999999999996E-5</v>
      </c>
    </row>
    <row r="18" spans="1:12" x14ac:dyDescent="0.25">
      <c r="L18">
        <f t="shared" si="0"/>
        <v>0</v>
      </c>
    </row>
    <row r="19" spans="1:12" x14ac:dyDescent="0.25">
      <c r="L19">
        <f t="shared" si="0"/>
        <v>0</v>
      </c>
    </row>
    <row r="20" spans="1:12" x14ac:dyDescent="0.25">
      <c r="L20">
        <f t="shared" si="0"/>
        <v>0</v>
      </c>
    </row>
    <row r="21" spans="1:12" x14ac:dyDescent="0.25">
      <c r="L21">
        <f t="shared" si="0"/>
        <v>0</v>
      </c>
    </row>
    <row r="22" spans="1:12" x14ac:dyDescent="0.25">
      <c r="L22">
        <f t="shared" si="0"/>
        <v>0</v>
      </c>
    </row>
    <row r="23" spans="1:12" x14ac:dyDescent="0.25">
      <c r="L23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F2B82-9E63-49E2-952E-803057590521}">
  <dimension ref="A1:U36"/>
  <sheetViews>
    <sheetView workbookViewId="0">
      <selection activeCell="B23" sqref="B23"/>
    </sheetView>
  </sheetViews>
  <sheetFormatPr defaultRowHeight="15" x14ac:dyDescent="0.25"/>
  <sheetData>
    <row r="1" spans="1:21" x14ac:dyDescent="0.25">
      <c r="A1" t="s">
        <v>1</v>
      </c>
      <c r="B1" t="s">
        <v>0</v>
      </c>
      <c r="U1" t="s">
        <v>5</v>
      </c>
    </row>
    <row r="2" spans="1:21" x14ac:dyDescent="0.25">
      <c r="A2">
        <v>1E-3</v>
      </c>
      <c r="B2">
        <v>0.50700000000000001</v>
      </c>
    </row>
    <row r="3" spans="1:21" x14ac:dyDescent="0.25">
      <c r="A3">
        <v>0.628</v>
      </c>
      <c r="B3">
        <v>0.70779999999999998</v>
      </c>
    </row>
    <row r="4" spans="1:21" x14ac:dyDescent="0.25">
      <c r="A4">
        <v>2.6349999999999998</v>
      </c>
      <c r="B4">
        <v>0.74639999999999995</v>
      </c>
    </row>
    <row r="5" spans="1:21" x14ac:dyDescent="0.25">
      <c r="A5">
        <v>4.6840000000000002</v>
      </c>
      <c r="B5">
        <v>0.76219999999999999</v>
      </c>
    </row>
    <row r="6" spans="1:21" x14ac:dyDescent="0.25">
      <c r="A6">
        <v>6.7519999999999998</v>
      </c>
      <c r="B6">
        <v>0.77229999999999999</v>
      </c>
    </row>
    <row r="7" spans="1:21" x14ac:dyDescent="0.25">
      <c r="A7">
        <v>10.913</v>
      </c>
      <c r="B7">
        <v>0.78590000000000004</v>
      </c>
    </row>
    <row r="8" spans="1:21" x14ac:dyDescent="0.25">
      <c r="A8">
        <v>13.000999999999999</v>
      </c>
      <c r="B8">
        <v>0.7913</v>
      </c>
    </row>
    <row r="9" spans="1:21" x14ac:dyDescent="0.25">
      <c r="A9">
        <v>10.083</v>
      </c>
      <c r="B9">
        <v>0.78349999999999997</v>
      </c>
    </row>
    <row r="10" spans="1:21" x14ac:dyDescent="0.25">
      <c r="A10">
        <v>9.8729999999999993</v>
      </c>
      <c r="B10">
        <v>0.78290000000000004</v>
      </c>
    </row>
    <row r="11" spans="1:21" x14ac:dyDescent="0.25">
      <c r="A11">
        <v>0.17699999999999999</v>
      </c>
      <c r="B11">
        <v>0.67259999999999998</v>
      </c>
    </row>
    <row r="12" spans="1:21" x14ac:dyDescent="0.25">
      <c r="A12">
        <v>1.619</v>
      </c>
      <c r="B12">
        <v>0.73250000000000004</v>
      </c>
    </row>
    <row r="13" spans="1:21" x14ac:dyDescent="0.25">
      <c r="A13">
        <v>0</v>
      </c>
      <c r="B13">
        <v>-0.50700000000000001</v>
      </c>
    </row>
    <row r="14" spans="1:21" x14ac:dyDescent="0.25">
      <c r="A14">
        <v>0</v>
      </c>
      <c r="B14">
        <v>-1.085</v>
      </c>
    </row>
    <row r="15" spans="1:21" x14ac:dyDescent="0.25">
      <c r="A15">
        <v>0</v>
      </c>
      <c r="B15">
        <v>-2.0990000000000002</v>
      </c>
    </row>
    <row r="16" spans="1:21" x14ac:dyDescent="0.25">
      <c r="A16">
        <v>0</v>
      </c>
      <c r="B16">
        <v>-3.008</v>
      </c>
    </row>
    <row r="17" spans="1:3" x14ac:dyDescent="0.25">
      <c r="A17">
        <v>0</v>
      </c>
      <c r="B17">
        <v>-4.008</v>
      </c>
    </row>
    <row r="18" spans="1:3" x14ac:dyDescent="0.25">
      <c r="A18">
        <v>-3.0000000000000001E-3</v>
      </c>
      <c r="B18">
        <v>-5.008</v>
      </c>
    </row>
    <row r="19" spans="1:3" x14ac:dyDescent="0.25">
      <c r="A19">
        <v>-0.16800000000000001</v>
      </c>
      <c r="B19">
        <v>-5.9260000000000002</v>
      </c>
    </row>
    <row r="20" spans="1:3" x14ac:dyDescent="0.25">
      <c r="A20">
        <v>-0.29399999999999998</v>
      </c>
      <c r="B20">
        <v>-5.976</v>
      </c>
    </row>
    <row r="21" spans="1:3" x14ac:dyDescent="0.25">
      <c r="A21">
        <v>-0.308</v>
      </c>
      <c r="B21">
        <v>-5.98</v>
      </c>
    </row>
    <row r="22" spans="1:3" x14ac:dyDescent="0.25">
      <c r="A22">
        <v>-0.60799999999999998</v>
      </c>
      <c r="B22">
        <v>-6.016</v>
      </c>
    </row>
    <row r="23" spans="1:3" x14ac:dyDescent="0.25">
      <c r="A23">
        <v>-0.99</v>
      </c>
      <c r="B23">
        <v>-6.032</v>
      </c>
      <c r="C23" t="s">
        <v>6</v>
      </c>
    </row>
    <row r="24" spans="1:3" x14ac:dyDescent="0.25">
      <c r="A24">
        <v>-2.004</v>
      </c>
      <c r="B24">
        <v>-6.0469999999999997</v>
      </c>
    </row>
    <row r="25" spans="1:3" x14ac:dyDescent="0.25">
      <c r="A25">
        <v>-3.0032000000000001</v>
      </c>
      <c r="B25">
        <v>-6.0549999999999997</v>
      </c>
    </row>
    <row r="26" spans="1:3" x14ac:dyDescent="0.25">
      <c r="A26">
        <v>-4.069</v>
      </c>
      <c r="B26">
        <v>-6.069</v>
      </c>
    </row>
    <row r="27" spans="1:3" x14ac:dyDescent="0.25">
      <c r="A27">
        <v>-5.085</v>
      </c>
      <c r="B27">
        <v>-6.0709999999999997</v>
      </c>
      <c r="C27" t="s">
        <v>7</v>
      </c>
    </row>
    <row r="28" spans="1:3" x14ac:dyDescent="0.25">
      <c r="A28">
        <v>-6.1059999999999999</v>
      </c>
      <c r="B28">
        <v>-6.0759999999999996</v>
      </c>
      <c r="C28" t="s">
        <v>8</v>
      </c>
    </row>
    <row r="29" spans="1:3" x14ac:dyDescent="0.25">
      <c r="A29">
        <v>-7.1509999999999998</v>
      </c>
      <c r="B29">
        <v>-6.0789999999999997</v>
      </c>
    </row>
    <row r="30" spans="1:3" x14ac:dyDescent="0.25">
      <c r="A30">
        <v>-8.1959999999999997</v>
      </c>
      <c r="B30">
        <v>-6.0839999999999996</v>
      </c>
    </row>
    <row r="31" spans="1:3" x14ac:dyDescent="0.25">
      <c r="A31">
        <v>-10.281000000000001</v>
      </c>
      <c r="B31">
        <v>-6.0890000000000004</v>
      </c>
    </row>
    <row r="32" spans="1:3" x14ac:dyDescent="0.25">
      <c r="A32">
        <v>-12.353999999999999</v>
      </c>
      <c r="B32">
        <v>-6.1</v>
      </c>
    </row>
    <row r="33" spans="1:10" x14ac:dyDescent="0.25">
      <c r="A33">
        <v>-14.436999999999999</v>
      </c>
      <c r="B33">
        <v>-6.1120000000000001</v>
      </c>
      <c r="J33">
        <f>(B33-B32)/((A33-A32)/1000)</f>
        <v>5.7609217474798147</v>
      </c>
    </row>
    <row r="34" spans="1:10" x14ac:dyDescent="0.25">
      <c r="A34">
        <v>-16.524999999999999</v>
      </c>
      <c r="B34">
        <v>-6.1210000000000004</v>
      </c>
    </row>
    <row r="35" spans="1:10" x14ac:dyDescent="0.25">
      <c r="A35">
        <v>-18.614999999999998</v>
      </c>
      <c r="B35">
        <v>-6.1319999999999997</v>
      </c>
      <c r="D35">
        <f>B35-B34</f>
        <v>-1.0999999999999233E-2</v>
      </c>
    </row>
    <row r="36" spans="1:10" x14ac:dyDescent="0.25">
      <c r="D36">
        <f>A35-A34</f>
        <v>-2.09</v>
      </c>
      <c r="E36">
        <f>D35/(D36/1000)</f>
        <v>5.2631578947364757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36D9-4990-4A19-81BC-4FC1264FEF32}">
  <dimension ref="A1:O29"/>
  <sheetViews>
    <sheetView zoomScaleNormal="100" workbookViewId="0">
      <selection activeCell="H33" sqref="H33"/>
    </sheetView>
  </sheetViews>
  <sheetFormatPr defaultRowHeight="15" x14ac:dyDescent="0.25"/>
  <cols>
    <col min="8" max="8" width="14.140625" customWidth="1"/>
  </cols>
  <sheetData>
    <row r="1" spans="1:15" x14ac:dyDescent="0.25">
      <c r="A1" t="s">
        <v>15</v>
      </c>
      <c r="B1" t="s">
        <v>10</v>
      </c>
      <c r="C1" t="s">
        <v>9</v>
      </c>
      <c r="G1" t="s">
        <v>11</v>
      </c>
      <c r="H1" t="s">
        <v>12</v>
      </c>
      <c r="I1" t="s">
        <v>13</v>
      </c>
      <c r="J1" t="s">
        <v>14</v>
      </c>
      <c r="N1" t="s">
        <v>9</v>
      </c>
    </row>
    <row r="2" spans="1:15" x14ac:dyDescent="0.25">
      <c r="A2" s="1">
        <v>800000000</v>
      </c>
      <c r="B2">
        <v>1E-3</v>
      </c>
      <c r="C2">
        <v>8.2270000000000003</v>
      </c>
      <c r="D2">
        <v>0.82269999999999999</v>
      </c>
      <c r="G2">
        <f>9.5 - C2</f>
        <v>1.2729999999999997</v>
      </c>
      <c r="H2">
        <f>G2/197</f>
        <v>6.4619289340101509E-3</v>
      </c>
      <c r="I2">
        <f>H2-B2/1000</f>
        <v>6.4609289340101508E-3</v>
      </c>
      <c r="J2">
        <f>I2*1000</f>
        <v>6.460928934010151</v>
      </c>
      <c r="N2">
        <v>0.82269999999999999</v>
      </c>
      <c r="O2">
        <f>15-10*N2</f>
        <v>6.7729999999999997</v>
      </c>
    </row>
    <row r="3" spans="1:15" x14ac:dyDescent="0.25">
      <c r="A3">
        <v>810</v>
      </c>
      <c r="B3">
        <v>1</v>
      </c>
      <c r="C3">
        <v>8.0850000000000009</v>
      </c>
      <c r="D3">
        <v>0.8085</v>
      </c>
      <c r="G3">
        <f t="shared" ref="G3:G12" si="0">9.5 - C3</f>
        <v>1.4149999999999991</v>
      </c>
      <c r="H3">
        <f t="shared" ref="H3:H12" si="1">G3/197</f>
        <v>7.1827411167512643E-3</v>
      </c>
      <c r="I3">
        <f t="shared" ref="I3:I12" si="2">H3-B3/1000</f>
        <v>6.1827411167512643E-3</v>
      </c>
      <c r="J3">
        <f t="shared" ref="J3:J12" si="3">I3*1000</f>
        <v>6.1827411167512647</v>
      </c>
      <c r="N3">
        <v>0.8085</v>
      </c>
      <c r="O3">
        <f t="shared" ref="O3:O12" si="4">10*N3</f>
        <v>8.0850000000000009</v>
      </c>
    </row>
    <row r="4" spans="1:15" x14ac:dyDescent="0.25">
      <c r="A4">
        <v>398</v>
      </c>
      <c r="B4">
        <v>2.0009999999999999</v>
      </c>
      <c r="C4">
        <v>7.9349999999999996</v>
      </c>
      <c r="D4">
        <v>0.79349999999999998</v>
      </c>
      <c r="G4">
        <f t="shared" si="0"/>
        <v>1.5650000000000004</v>
      </c>
      <c r="H4">
        <f t="shared" si="1"/>
        <v>7.9441624365482258E-3</v>
      </c>
      <c r="I4">
        <f t="shared" si="2"/>
        <v>5.9431624365482265E-3</v>
      </c>
      <c r="J4">
        <f t="shared" si="3"/>
        <v>5.9431624365482261</v>
      </c>
      <c r="N4">
        <v>0.79349999999999998</v>
      </c>
      <c r="O4">
        <f t="shared" si="4"/>
        <v>7.9349999999999996</v>
      </c>
    </row>
    <row r="5" spans="1:15" x14ac:dyDescent="0.25">
      <c r="A5">
        <v>259</v>
      </c>
      <c r="B5">
        <v>2.9969999999999999</v>
      </c>
      <c r="C5">
        <v>7.7880000000000003</v>
      </c>
      <c r="D5">
        <v>0.77880000000000005</v>
      </c>
      <c r="G5">
        <f t="shared" si="0"/>
        <v>1.7119999999999997</v>
      </c>
      <c r="H5">
        <f t="shared" si="1"/>
        <v>8.6903553299492366E-3</v>
      </c>
      <c r="I5">
        <f t="shared" si="2"/>
        <v>5.693355329949237E-3</v>
      </c>
      <c r="J5">
        <f t="shared" si="3"/>
        <v>5.6933553299492372</v>
      </c>
      <c r="N5">
        <v>0.77880000000000005</v>
      </c>
      <c r="O5">
        <f t="shared" si="4"/>
        <v>7.7880000000000003</v>
      </c>
    </row>
    <row r="6" spans="1:15" x14ac:dyDescent="0.25">
      <c r="A6">
        <v>192</v>
      </c>
      <c r="B6">
        <v>3.9929999999999999</v>
      </c>
      <c r="C6">
        <v>7.641</v>
      </c>
      <c r="D6">
        <v>0.7641</v>
      </c>
      <c r="G6">
        <f t="shared" si="0"/>
        <v>1.859</v>
      </c>
      <c r="H6">
        <f t="shared" si="1"/>
        <v>9.4365482233502544E-3</v>
      </c>
      <c r="I6">
        <f t="shared" si="2"/>
        <v>5.4435482233502544E-3</v>
      </c>
      <c r="J6">
        <f t="shared" si="3"/>
        <v>5.4435482233502546</v>
      </c>
      <c r="N6">
        <v>0.7641</v>
      </c>
      <c r="O6">
        <f t="shared" si="4"/>
        <v>7.641</v>
      </c>
    </row>
    <row r="7" spans="1:15" x14ac:dyDescent="0.25">
      <c r="A7">
        <v>151</v>
      </c>
      <c r="B7">
        <v>5.0110000000000001</v>
      </c>
      <c r="C7">
        <v>7.49</v>
      </c>
      <c r="D7">
        <v>0.749</v>
      </c>
      <c r="G7">
        <f t="shared" si="0"/>
        <v>2.0099999999999998</v>
      </c>
      <c r="H7">
        <f t="shared" si="1"/>
        <v>1.0203045685279187E-2</v>
      </c>
      <c r="I7">
        <f t="shared" si="2"/>
        <v>5.1920456852791869E-3</v>
      </c>
      <c r="J7">
        <f t="shared" si="3"/>
        <v>5.1920456852791865</v>
      </c>
      <c r="N7">
        <v>0.749</v>
      </c>
      <c r="O7">
        <f t="shared" si="4"/>
        <v>7.49</v>
      </c>
    </row>
    <row r="8" spans="1:15" x14ac:dyDescent="0.25">
      <c r="A8">
        <v>123</v>
      </c>
      <c r="B8">
        <v>6.0149999999999997</v>
      </c>
      <c r="C8">
        <v>7.343</v>
      </c>
      <c r="D8">
        <v>0.73429999999999995</v>
      </c>
      <c r="G8">
        <f t="shared" si="0"/>
        <v>2.157</v>
      </c>
      <c r="H8">
        <f t="shared" si="1"/>
        <v>1.0949238578680203E-2</v>
      </c>
      <c r="I8">
        <f t="shared" si="2"/>
        <v>4.9342385786802032E-3</v>
      </c>
      <c r="J8">
        <f t="shared" si="3"/>
        <v>4.934238578680203</v>
      </c>
      <c r="N8">
        <v>0.73429999999999995</v>
      </c>
      <c r="O8">
        <f t="shared" si="4"/>
        <v>7.343</v>
      </c>
    </row>
    <row r="9" spans="1:15" x14ac:dyDescent="0.25">
      <c r="A9">
        <v>104</v>
      </c>
      <c r="B9">
        <v>7.0119999999999996</v>
      </c>
      <c r="C9">
        <v>7.1950000000000003</v>
      </c>
      <c r="D9">
        <v>0.71950000000000003</v>
      </c>
      <c r="G9">
        <f t="shared" si="0"/>
        <v>2.3049999999999997</v>
      </c>
      <c r="H9">
        <f t="shared" si="1"/>
        <v>1.1700507614213197E-2</v>
      </c>
      <c r="I9">
        <f t="shared" si="2"/>
        <v>4.6885076142131974E-3</v>
      </c>
      <c r="J9">
        <f t="shared" si="3"/>
        <v>4.6885076142131972</v>
      </c>
      <c r="N9">
        <v>0.71950000000000003</v>
      </c>
      <c r="O9">
        <f t="shared" si="4"/>
        <v>7.1950000000000003</v>
      </c>
    </row>
    <row r="10" spans="1:15" x14ac:dyDescent="0.25">
      <c r="A10">
        <v>87</v>
      </c>
      <c r="B10">
        <v>8.0239999999999991</v>
      </c>
      <c r="C10">
        <v>7.0389999999999997</v>
      </c>
      <c r="D10">
        <v>0.70389999999999997</v>
      </c>
      <c r="G10">
        <f t="shared" si="0"/>
        <v>2.4610000000000003</v>
      </c>
      <c r="H10">
        <f t="shared" si="1"/>
        <v>1.2492385786802031E-2</v>
      </c>
      <c r="I10">
        <f t="shared" si="2"/>
        <v>4.4683857868020316E-3</v>
      </c>
      <c r="J10">
        <f t="shared" si="3"/>
        <v>4.4683857868020311</v>
      </c>
      <c r="N10">
        <v>0.70389999999999997</v>
      </c>
      <c r="O10">
        <f t="shared" si="4"/>
        <v>7.0389999999999997</v>
      </c>
    </row>
    <row r="11" spans="1:15" x14ac:dyDescent="0.25">
      <c r="A11">
        <v>76</v>
      </c>
      <c r="B11">
        <v>9</v>
      </c>
      <c r="C11">
        <v>6.8940000000000001</v>
      </c>
      <c r="D11">
        <v>0.68940000000000001</v>
      </c>
      <c r="G11">
        <f t="shared" si="0"/>
        <v>2.6059999999999999</v>
      </c>
      <c r="H11">
        <f t="shared" si="1"/>
        <v>1.3228426395939085E-2</v>
      </c>
      <c r="I11">
        <f t="shared" si="2"/>
        <v>4.2284263959390857E-3</v>
      </c>
      <c r="J11">
        <f t="shared" si="3"/>
        <v>4.2284263959390858</v>
      </c>
      <c r="N11">
        <v>0.68940000000000001</v>
      </c>
      <c r="O11">
        <f t="shared" si="4"/>
        <v>6.8940000000000001</v>
      </c>
    </row>
    <row r="12" spans="1:15" x14ac:dyDescent="0.25">
      <c r="A12">
        <v>67</v>
      </c>
      <c r="B12">
        <v>9.9939999999999998</v>
      </c>
      <c r="C12">
        <v>6.75</v>
      </c>
      <c r="D12">
        <v>0.67500000000000004</v>
      </c>
      <c r="G12">
        <f t="shared" si="0"/>
        <v>2.75</v>
      </c>
      <c r="H12">
        <f t="shared" si="1"/>
        <v>1.3959390862944163E-2</v>
      </c>
      <c r="I12">
        <f t="shared" si="2"/>
        <v>3.9653908629441632E-3</v>
      </c>
      <c r="J12">
        <f t="shared" si="3"/>
        <v>3.9653908629441634</v>
      </c>
      <c r="N12">
        <v>0.67500000000000004</v>
      </c>
      <c r="O12">
        <f t="shared" si="4"/>
        <v>6.75</v>
      </c>
    </row>
    <row r="19" spans="6:6" x14ac:dyDescent="0.25">
      <c r="F19">
        <v>1E-3</v>
      </c>
    </row>
    <row r="20" spans="6:6" x14ac:dyDescent="0.25">
      <c r="F20">
        <v>1</v>
      </c>
    </row>
    <row r="21" spans="6:6" x14ac:dyDescent="0.25">
      <c r="F21">
        <v>2.0009999999999999</v>
      </c>
    </row>
    <row r="22" spans="6:6" x14ac:dyDescent="0.25">
      <c r="F22">
        <v>2.9969999999999999</v>
      </c>
    </row>
    <row r="23" spans="6:6" x14ac:dyDescent="0.25">
      <c r="F23">
        <v>3.9929999999999999</v>
      </c>
    </row>
    <row r="24" spans="6:6" x14ac:dyDescent="0.25">
      <c r="F24">
        <v>5.0110000000000001</v>
      </c>
    </row>
    <row r="25" spans="6:6" x14ac:dyDescent="0.25">
      <c r="F25">
        <v>6.0149999999999997</v>
      </c>
    </row>
    <row r="26" spans="6:6" x14ac:dyDescent="0.25">
      <c r="F26">
        <v>7.0119999999999996</v>
      </c>
    </row>
    <row r="27" spans="6:6" x14ac:dyDescent="0.25">
      <c r="F27">
        <v>8.0239999999999991</v>
      </c>
    </row>
    <row r="28" spans="6:6" x14ac:dyDescent="0.25">
      <c r="F28">
        <v>9</v>
      </c>
    </row>
    <row r="29" spans="6:6" x14ac:dyDescent="0.25">
      <c r="F29">
        <v>9.9939999999999998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6411-73C1-41C8-928E-D72354197BF8}">
  <dimension ref="A1:F12"/>
  <sheetViews>
    <sheetView tabSelected="1" workbookViewId="0">
      <selection activeCell="Q10" sqref="Q10"/>
    </sheetView>
  </sheetViews>
  <sheetFormatPr defaultRowHeight="15" x14ac:dyDescent="0.25"/>
  <cols>
    <col min="2" max="2" width="22.85546875" customWidth="1"/>
    <col min="5" max="5" width="18" customWidth="1"/>
  </cols>
  <sheetData>
    <row r="1" spans="1:6" x14ac:dyDescent="0.25">
      <c r="B1" t="s">
        <v>19</v>
      </c>
      <c r="E1" t="s">
        <v>20</v>
      </c>
    </row>
    <row r="2" spans="1:6" x14ac:dyDescent="0.25">
      <c r="A2" t="s">
        <v>16</v>
      </c>
      <c r="B2" t="s">
        <v>18</v>
      </c>
      <c r="C2" t="s">
        <v>17</v>
      </c>
      <c r="E2" t="s">
        <v>18</v>
      </c>
      <c r="F2" t="s">
        <v>17</v>
      </c>
    </row>
    <row r="3" spans="1:6" x14ac:dyDescent="0.25">
      <c r="A3">
        <v>0.47</v>
      </c>
      <c r="B3">
        <v>2.6</v>
      </c>
      <c r="C3">
        <v>2.0019999999999998</v>
      </c>
      <c r="E3">
        <v>0.61199999999999999</v>
      </c>
      <c r="F3">
        <v>3.9260000000000002</v>
      </c>
    </row>
    <row r="4" spans="1:6" x14ac:dyDescent="0.25">
      <c r="A4">
        <v>1.47</v>
      </c>
      <c r="B4">
        <v>2.06</v>
      </c>
      <c r="C4">
        <v>4.0419999999999998</v>
      </c>
      <c r="E4">
        <v>0.312</v>
      </c>
      <c r="F4">
        <v>5.7880000000000003</v>
      </c>
    </row>
    <row r="5" spans="1:6" x14ac:dyDescent="0.25">
      <c r="A5">
        <v>2.4700000000000002</v>
      </c>
      <c r="B5">
        <v>1.62</v>
      </c>
      <c r="C5">
        <v>5.0819999999999999</v>
      </c>
      <c r="E5">
        <v>0.22</v>
      </c>
      <c r="F5">
        <v>6.476</v>
      </c>
    </row>
    <row r="6" spans="1:6" x14ac:dyDescent="0.25">
      <c r="A6">
        <v>3.47</v>
      </c>
      <c r="B6">
        <v>1.36</v>
      </c>
      <c r="C6">
        <v>5.7050000000000001</v>
      </c>
      <c r="E6">
        <v>0.16800000000000001</v>
      </c>
      <c r="F6">
        <v>6.8479999999999999</v>
      </c>
    </row>
    <row r="7" spans="1:6" x14ac:dyDescent="0.25">
      <c r="A7">
        <v>4.47</v>
      </c>
      <c r="B7">
        <v>1.1399999999999999</v>
      </c>
      <c r="C7">
        <v>6.133</v>
      </c>
      <c r="E7">
        <v>0.14199999999999999</v>
      </c>
      <c r="F7">
        <v>7.0949999999999998</v>
      </c>
    </row>
    <row r="8" spans="1:6" x14ac:dyDescent="0.25">
      <c r="A8">
        <v>5.47</v>
      </c>
      <c r="B8">
        <v>1.02</v>
      </c>
      <c r="C8">
        <v>6.444</v>
      </c>
      <c r="E8">
        <v>0.11899999999999999</v>
      </c>
      <c r="F8">
        <v>7.2690000000000001</v>
      </c>
    </row>
    <row r="9" spans="1:6" x14ac:dyDescent="0.25">
      <c r="A9">
        <v>6.47</v>
      </c>
      <c r="B9">
        <v>0.92</v>
      </c>
      <c r="C9">
        <v>6.68</v>
      </c>
      <c r="E9">
        <v>0.104</v>
      </c>
      <c r="F9">
        <v>7.4020000000000001</v>
      </c>
    </row>
    <row r="10" spans="1:6" x14ac:dyDescent="0.25">
      <c r="A10">
        <v>7.47</v>
      </c>
      <c r="B10">
        <v>0.82</v>
      </c>
      <c r="C10">
        <v>6.867</v>
      </c>
      <c r="E10">
        <v>9.1200000000000003E-2</v>
      </c>
      <c r="F10">
        <v>7.5060000000000002</v>
      </c>
    </row>
    <row r="11" spans="1:6" x14ac:dyDescent="0.25">
      <c r="A11">
        <v>8.4700000000000006</v>
      </c>
      <c r="B11">
        <v>0.72799999999999998</v>
      </c>
      <c r="C11">
        <v>7.0209999999999999</v>
      </c>
      <c r="E11">
        <v>8.4199999999999997E-2</v>
      </c>
      <c r="F11">
        <v>7.5949999999999998</v>
      </c>
    </row>
    <row r="12" spans="1:6" x14ac:dyDescent="0.25">
      <c r="A12">
        <v>9.4700000000000006</v>
      </c>
      <c r="B12">
        <v>0.67200000000000004</v>
      </c>
      <c r="C12">
        <v>7.149</v>
      </c>
      <c r="E12">
        <v>7.5200000000000003E-2</v>
      </c>
      <c r="F12">
        <v>7.6660000000000004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Evans</dc:creator>
  <cp:lastModifiedBy>Kevin Evans</cp:lastModifiedBy>
  <dcterms:created xsi:type="dcterms:W3CDTF">2020-02-18T21:56:19Z</dcterms:created>
  <dcterms:modified xsi:type="dcterms:W3CDTF">2020-02-25T05:03:52Z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fcb410df-a1c2-4264-8571-f016fee8bc6d</vt:lpwstr>
  </property>
</Properties>
</file>