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CCLE RNA Validation/"/>
    </mc:Choice>
  </mc:AlternateContent>
  <bookViews>
    <workbookView xWindow="140" yWindow="460" windowWidth="2866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P3" i="1"/>
  <c r="S3" i="1"/>
  <c r="M4" i="1"/>
  <c r="P4" i="1"/>
  <c r="S4" i="1"/>
  <c r="M5" i="1"/>
  <c r="P5" i="1"/>
  <c r="S5" i="1"/>
  <c r="V3" i="1"/>
  <c r="N3" i="1"/>
  <c r="Q3" i="1"/>
  <c r="T3" i="1"/>
  <c r="N5" i="1"/>
  <c r="Q5" i="1"/>
  <c r="T5" i="1"/>
  <c r="W3" i="1"/>
  <c r="Y3" i="1"/>
  <c r="AD3" i="1"/>
  <c r="Z3" i="1"/>
  <c r="AE3" i="1"/>
  <c r="AF3" i="1"/>
  <c r="AB3" i="1"/>
  <c r="AJ3" i="1"/>
  <c r="AL3" i="1"/>
  <c r="AK3" i="1"/>
  <c r="AM42" i="1"/>
  <c r="AM45" i="1"/>
  <c r="AM48" i="1"/>
  <c r="AM6" i="1"/>
  <c r="AM9" i="1"/>
  <c r="AM12" i="1"/>
  <c r="AM15" i="1"/>
  <c r="AM18" i="1"/>
  <c r="AM21" i="1"/>
  <c r="AM24" i="1"/>
  <c r="AM27" i="1"/>
  <c r="AM30" i="1"/>
  <c r="AM33" i="1"/>
  <c r="AM36" i="1"/>
  <c r="AM39" i="1"/>
  <c r="AM3" i="1"/>
  <c r="AH3" i="1"/>
  <c r="AG3" i="1"/>
  <c r="AI3" i="1"/>
  <c r="AJ6" i="1"/>
  <c r="AJ9" i="1"/>
  <c r="AJ12" i="1"/>
  <c r="AJ15" i="1"/>
  <c r="AJ18" i="1"/>
  <c r="AJ21" i="1"/>
  <c r="AJ24" i="1"/>
  <c r="AJ27" i="1"/>
  <c r="AJ30" i="1"/>
  <c r="AJ33" i="1"/>
  <c r="AJ36" i="1"/>
  <c r="AJ39" i="1"/>
  <c r="AJ42" i="1"/>
  <c r="AJ45" i="1"/>
  <c r="AJ48" i="1"/>
  <c r="AI6" i="1"/>
  <c r="AI9" i="1"/>
  <c r="AI12" i="1"/>
  <c r="AI15" i="1"/>
  <c r="AI18" i="1"/>
  <c r="AI21" i="1"/>
  <c r="AI24" i="1"/>
  <c r="AI27" i="1"/>
  <c r="AI30" i="1"/>
  <c r="AI33" i="1"/>
  <c r="AI36" i="1"/>
  <c r="AI39" i="1"/>
  <c r="AI42" i="1"/>
  <c r="AI45" i="1"/>
  <c r="AI48" i="1"/>
  <c r="AF6" i="1"/>
  <c r="AF9" i="1"/>
  <c r="AF12" i="1"/>
  <c r="AF15" i="1"/>
  <c r="AF18" i="1"/>
  <c r="AF21" i="1"/>
  <c r="AF24" i="1"/>
  <c r="AF27" i="1"/>
  <c r="AF30" i="1"/>
  <c r="AF33" i="1"/>
  <c r="AF36" i="1"/>
  <c r="AF39" i="1"/>
  <c r="AF42" i="1"/>
  <c r="AF45" i="1"/>
  <c r="AF48" i="1"/>
  <c r="AE6" i="1"/>
  <c r="AE9" i="1"/>
  <c r="AE12" i="1"/>
  <c r="AE15" i="1"/>
  <c r="AE18" i="1"/>
  <c r="AE21" i="1"/>
  <c r="AE24" i="1"/>
  <c r="AE27" i="1"/>
  <c r="AE30" i="1"/>
  <c r="AE33" i="1"/>
  <c r="AE36" i="1"/>
  <c r="AE39" i="1"/>
  <c r="AE42" i="1"/>
  <c r="AE45" i="1"/>
  <c r="AE48" i="1"/>
  <c r="AD24" i="1"/>
  <c r="AD6" i="1"/>
  <c r="AD9" i="1"/>
  <c r="AD12" i="1"/>
  <c r="AD15" i="1"/>
  <c r="AD18" i="1"/>
  <c r="AD21" i="1"/>
  <c r="AD27" i="1"/>
  <c r="AD30" i="1"/>
  <c r="AD33" i="1"/>
  <c r="AD36" i="1"/>
  <c r="AD39" i="1"/>
  <c r="AD42" i="1"/>
  <c r="AD45" i="1"/>
  <c r="AD48" i="1"/>
  <c r="AC6" i="1"/>
  <c r="AC9" i="1"/>
  <c r="AC12" i="1"/>
  <c r="AC15" i="1"/>
  <c r="AC18" i="1"/>
  <c r="AC21" i="1"/>
  <c r="AC24" i="1"/>
  <c r="AC27" i="1"/>
  <c r="AC30" i="1"/>
  <c r="AC33" i="1"/>
  <c r="AC36" i="1"/>
  <c r="AC39" i="1"/>
  <c r="AC42" i="1"/>
  <c r="AC45" i="1"/>
  <c r="AC48" i="1"/>
  <c r="AC3" i="1"/>
  <c r="AB6" i="1"/>
  <c r="AB9" i="1"/>
  <c r="AB12" i="1"/>
  <c r="AB15" i="1"/>
  <c r="AB18" i="1"/>
  <c r="AB21" i="1"/>
  <c r="AB24" i="1"/>
  <c r="AB27" i="1"/>
  <c r="AB30" i="1"/>
  <c r="AB33" i="1"/>
  <c r="AB36" i="1"/>
  <c r="AB39" i="1"/>
  <c r="AB42" i="1"/>
  <c r="AB45" i="1"/>
  <c r="AB48" i="1"/>
  <c r="O3" i="1"/>
  <c r="R3" i="1"/>
  <c r="U3" i="1"/>
  <c r="O4" i="1"/>
  <c r="R4" i="1"/>
  <c r="U4" i="1"/>
  <c r="O5" i="1"/>
  <c r="R5" i="1"/>
  <c r="U5" i="1"/>
  <c r="X3" i="1"/>
  <c r="W6" i="1"/>
  <c r="X6" i="1"/>
  <c r="W9" i="1"/>
  <c r="X9" i="1"/>
  <c r="W12" i="1"/>
  <c r="X12" i="1"/>
  <c r="W15" i="1"/>
  <c r="X15" i="1"/>
  <c r="W18" i="1"/>
  <c r="X18" i="1"/>
  <c r="W21" i="1"/>
  <c r="X21" i="1"/>
  <c r="W24" i="1"/>
  <c r="X24" i="1"/>
  <c r="W27" i="1"/>
  <c r="X27" i="1"/>
  <c r="W30" i="1"/>
  <c r="X30" i="1"/>
  <c r="W33" i="1"/>
  <c r="X33" i="1"/>
  <c r="W36" i="1"/>
  <c r="X36" i="1"/>
  <c r="W39" i="1"/>
  <c r="X39" i="1"/>
  <c r="W42" i="1"/>
  <c r="X42" i="1"/>
  <c r="W45" i="1"/>
  <c r="X45" i="1"/>
  <c r="W48" i="1"/>
  <c r="X48" i="1"/>
  <c r="V48" i="1"/>
  <c r="V45" i="1"/>
  <c r="V42" i="1"/>
  <c r="V39" i="1"/>
  <c r="V36" i="1"/>
  <c r="V33" i="1"/>
  <c r="V30" i="1"/>
  <c r="V27" i="1"/>
  <c r="V24" i="1"/>
  <c r="V21" i="1"/>
  <c r="V18" i="1"/>
  <c r="V15" i="1"/>
  <c r="V12" i="1"/>
  <c r="V9" i="1"/>
  <c r="V6" i="1"/>
  <c r="S25" i="1"/>
  <c r="Y24" i="1"/>
  <c r="Z33" i="1"/>
  <c r="U36" i="1"/>
  <c r="AA36" i="1"/>
  <c r="Z45" i="1"/>
  <c r="AA3" i="1"/>
  <c r="Z6" i="1"/>
  <c r="AA6" i="1"/>
  <c r="Z9" i="1"/>
  <c r="AA9" i="1"/>
  <c r="Z12" i="1"/>
  <c r="AA12" i="1"/>
  <c r="Z15" i="1"/>
  <c r="AA15" i="1"/>
  <c r="Z18" i="1"/>
  <c r="AA18" i="1"/>
  <c r="Z21" i="1"/>
  <c r="AA21" i="1"/>
  <c r="Z24" i="1"/>
  <c r="AA24" i="1"/>
  <c r="Z27" i="1"/>
  <c r="AA27" i="1"/>
  <c r="Z30" i="1"/>
  <c r="U32" i="1"/>
  <c r="AA30" i="1"/>
  <c r="AA33" i="1"/>
  <c r="Z36" i="1"/>
  <c r="Z39" i="1"/>
  <c r="AA39" i="1"/>
  <c r="Z42" i="1"/>
  <c r="AA42" i="1"/>
  <c r="AA45" i="1"/>
  <c r="Z48" i="1"/>
  <c r="AA48" i="1"/>
  <c r="Y33" i="1"/>
  <c r="Y27" i="1"/>
  <c r="Y6" i="1"/>
  <c r="Y9" i="1"/>
  <c r="Y12" i="1"/>
  <c r="Y15" i="1"/>
  <c r="Y18" i="1"/>
  <c r="Y21" i="1"/>
  <c r="Y30" i="1"/>
  <c r="Y36" i="1"/>
  <c r="Y39" i="1"/>
  <c r="Y42" i="1"/>
  <c r="Y45" i="1"/>
  <c r="Y48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T33" i="1"/>
  <c r="U33" i="1"/>
  <c r="T34" i="1"/>
  <c r="U34" i="1"/>
  <c r="T35" i="1"/>
  <c r="U35" i="1"/>
  <c r="T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U46" i="1"/>
  <c r="T47" i="1"/>
  <c r="U47" i="1"/>
  <c r="T48" i="1"/>
  <c r="U48" i="1"/>
  <c r="T49" i="1"/>
  <c r="U49" i="1"/>
  <c r="T50" i="1"/>
  <c r="U5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1" i="1"/>
  <c r="S43" i="1"/>
  <c r="S44" i="1"/>
  <c r="S46" i="1"/>
  <c r="S47" i="1"/>
  <c r="S48" i="1"/>
  <c r="S49" i="1"/>
  <c r="S50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Q33" i="1"/>
  <c r="R33" i="1"/>
  <c r="Q34" i="1"/>
  <c r="R34" i="1"/>
  <c r="Q35" i="1"/>
  <c r="R35" i="1"/>
  <c r="Q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R46" i="1"/>
  <c r="Q47" i="1"/>
  <c r="R47" i="1"/>
  <c r="Q48" i="1"/>
  <c r="R48" i="1"/>
  <c r="Q49" i="1"/>
  <c r="R49" i="1"/>
  <c r="Q50" i="1"/>
  <c r="R5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1" i="1"/>
  <c r="P43" i="1"/>
  <c r="P44" i="1"/>
  <c r="P46" i="1"/>
  <c r="P47" i="1"/>
  <c r="P48" i="1"/>
  <c r="P49" i="1"/>
  <c r="P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" i="1"/>
  <c r="J50" i="1"/>
  <c r="J49" i="1"/>
  <c r="J48" i="1"/>
  <c r="J47" i="1"/>
  <c r="J46" i="1"/>
  <c r="J45" i="1"/>
  <c r="J43" i="1"/>
  <c r="J44" i="1"/>
  <c r="J42" i="1"/>
  <c r="J41" i="1"/>
  <c r="J40" i="1"/>
  <c r="J39" i="1"/>
  <c r="J38" i="1"/>
  <c r="J37" i="1"/>
  <c r="J36" i="1"/>
  <c r="J35" i="1"/>
  <c r="J34" i="1"/>
  <c r="J33" i="1"/>
  <c r="J31" i="1"/>
  <c r="J32" i="1"/>
  <c r="J30" i="1"/>
  <c r="J28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11" i="1"/>
  <c r="J9" i="1"/>
  <c r="J8" i="1"/>
  <c r="J7" i="1"/>
  <c r="J6" i="1"/>
  <c r="J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J5" i="1"/>
</calcChain>
</file>

<file path=xl/sharedStrings.xml><?xml version="1.0" encoding="utf-8"?>
<sst xmlns="http://schemas.openxmlformats.org/spreadsheetml/2006/main" count="61" uniqueCount="50">
  <si>
    <t>Sample #</t>
  </si>
  <si>
    <t>SAM GAPDH</t>
  </si>
  <si>
    <t>SAM S</t>
  </si>
  <si>
    <t>SAM FL</t>
  </si>
  <si>
    <t>CT Values</t>
  </si>
  <si>
    <t>Ave REF GAPDH</t>
  </si>
  <si>
    <t>SAM 6b</t>
  </si>
  <si>
    <t>NA</t>
  </si>
  <si>
    <t>Ave REF FL</t>
  </si>
  <si>
    <t>Ave REF 6b</t>
  </si>
  <si>
    <t>Ave REF S</t>
  </si>
  <si>
    <t>∆CT FL (within sample)</t>
  </si>
  <si>
    <t>∆CT S (within sample)</t>
  </si>
  <si>
    <t>∆CT 6b (within sample)</t>
  </si>
  <si>
    <t>∆CT Within Sample</t>
  </si>
  <si>
    <t>∆CT REF FL</t>
  </si>
  <si>
    <t>∆CT REF S</t>
  </si>
  <si>
    <t>∆CT REF 6b</t>
  </si>
  <si>
    <t>∆CT Within REF</t>
  </si>
  <si>
    <t>∆∆CT FL</t>
  </si>
  <si>
    <t>∆∆CT S</t>
  </si>
  <si>
    <t>∆∆CT 6b</t>
  </si>
  <si>
    <t>∆∆CT</t>
  </si>
  <si>
    <t>2^(-∆∆CT)</t>
  </si>
  <si>
    <t>RQ FL</t>
  </si>
  <si>
    <t>RQ S</t>
  </si>
  <si>
    <t>RQ 6b</t>
  </si>
  <si>
    <t>RQ SD's</t>
  </si>
  <si>
    <t>SD(RQ_FL)</t>
  </si>
  <si>
    <t>SD(RQ_S)</t>
  </si>
  <si>
    <t>SD(RQ_6b)</t>
  </si>
  <si>
    <t>Average RQ's</t>
  </si>
  <si>
    <t>Ave RQ_FL</t>
  </si>
  <si>
    <t>Ave RQ_S</t>
  </si>
  <si>
    <t>Ave RQ_6b</t>
  </si>
  <si>
    <t>Ratios</t>
  </si>
  <si>
    <t>FL/S</t>
  </si>
  <si>
    <t>FL/(FL+S)</t>
  </si>
  <si>
    <t>Propagated Error</t>
  </si>
  <si>
    <t>Var(FL/S)</t>
  </si>
  <si>
    <t>CV(FL)</t>
  </si>
  <si>
    <t>CV(S)</t>
  </si>
  <si>
    <t>Z-Scored Values</t>
  </si>
  <si>
    <t>FL/S Ave</t>
  </si>
  <si>
    <t>FL/S SD</t>
  </si>
  <si>
    <t>FL/S Z-scored</t>
  </si>
  <si>
    <t>Log(FL/S)</t>
  </si>
  <si>
    <t>Log(FL/S) Ave</t>
  </si>
  <si>
    <t>Log(FL/S) SD</t>
  </si>
  <si>
    <t>Log(FL/S) Z-scored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</si>
</sst>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4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abSelected="1" topLeftCell="L1" zoomScale="83" zoomScaleNormal="61" zoomScalePageLayoutView="61" workbookViewId="0">
      <selection activeCell="Z13" sqref="Z13"/>
    </sheetView>
  </sheetViews>
  <sheetFormatPr baseColWidth="10" defaultRowHeight="16" x14ac:dyDescent="0.2"/>
  <cols>
    <col min="1" max="1" width="8.5" bestFit="1" customWidth="1"/>
    <col min="2" max="2" width="14" bestFit="1" customWidth="1"/>
    <col min="3" max="3" width="11.33203125" bestFit="1" customWidth="1"/>
    <col min="4" max="4" width="9.83203125" bestFit="1" customWidth="1"/>
    <col min="8" max="8" width="13.1640625" bestFit="1" customWidth="1"/>
    <col min="10" max="10" width="20" bestFit="1" customWidth="1"/>
    <col min="11" max="11" width="19" bestFit="1" customWidth="1"/>
    <col min="12" max="12" width="20.1640625" bestFit="1" customWidth="1"/>
    <col min="13" max="13" width="10.33203125" bestFit="1" customWidth="1"/>
    <col min="14" max="14" width="9.5" bestFit="1" customWidth="1"/>
    <col min="15" max="15" width="10.6640625" bestFit="1" customWidth="1"/>
    <col min="35" max="35" width="12.6640625" bestFit="1" customWidth="1"/>
    <col min="39" max="39" width="16.33203125" bestFit="1" customWidth="1"/>
  </cols>
  <sheetData>
    <row r="1" spans="1:39" s="5" customFormat="1" x14ac:dyDescent="0.2">
      <c r="B1" s="4" t="s">
        <v>4</v>
      </c>
      <c r="C1" s="4"/>
      <c r="D1" s="4"/>
      <c r="E1" s="4"/>
      <c r="F1" s="4"/>
      <c r="G1" s="4"/>
      <c r="H1" s="4"/>
      <c r="I1" s="4"/>
      <c r="J1" s="6" t="s">
        <v>14</v>
      </c>
      <c r="K1" s="6"/>
      <c r="L1" s="6"/>
      <c r="M1" s="4" t="s">
        <v>18</v>
      </c>
      <c r="N1" s="4"/>
      <c r="O1" s="4"/>
      <c r="P1" s="6" t="s">
        <v>22</v>
      </c>
      <c r="Q1" s="6"/>
      <c r="R1" s="6"/>
      <c r="S1" s="4" t="s">
        <v>23</v>
      </c>
      <c r="T1" s="4"/>
      <c r="U1" s="4"/>
      <c r="V1" s="6" t="s">
        <v>31</v>
      </c>
      <c r="W1" s="6"/>
      <c r="X1" s="6"/>
      <c r="Y1" s="4" t="s">
        <v>27</v>
      </c>
      <c r="Z1" s="4"/>
      <c r="AA1" s="4"/>
      <c r="AB1" s="6" t="s">
        <v>35</v>
      </c>
      <c r="AC1" s="6"/>
      <c r="AD1" s="4" t="s">
        <v>38</v>
      </c>
      <c r="AE1" s="4"/>
      <c r="AF1" s="4"/>
      <c r="AG1" s="6" t="s">
        <v>42</v>
      </c>
      <c r="AH1" s="6"/>
      <c r="AI1" s="6"/>
    </row>
    <row r="2" spans="1:39" s="3" customFormat="1" x14ac:dyDescent="0.2">
      <c r="A2" s="3" t="s">
        <v>0</v>
      </c>
      <c r="B2" s="3" t="s">
        <v>5</v>
      </c>
      <c r="C2" s="3" t="s">
        <v>1</v>
      </c>
      <c r="D2" s="3" t="s">
        <v>8</v>
      </c>
      <c r="E2" s="3" t="s">
        <v>3</v>
      </c>
      <c r="F2" s="3" t="s">
        <v>10</v>
      </c>
      <c r="G2" s="3" t="s">
        <v>2</v>
      </c>
      <c r="H2" s="3" t="s">
        <v>9</v>
      </c>
      <c r="I2" s="3" t="s">
        <v>6</v>
      </c>
      <c r="J2" s="3" t="s">
        <v>11</v>
      </c>
      <c r="K2" s="3" t="s">
        <v>12</v>
      </c>
      <c r="L2" s="3" t="s">
        <v>13</v>
      </c>
      <c r="M2" s="3" t="s">
        <v>15</v>
      </c>
      <c r="N2" s="3" t="s">
        <v>16</v>
      </c>
      <c r="O2" s="3" t="s">
        <v>17</v>
      </c>
      <c r="P2" s="3" t="s">
        <v>19</v>
      </c>
      <c r="Q2" s="3" t="s">
        <v>20</v>
      </c>
      <c r="R2" s="3" t="s">
        <v>21</v>
      </c>
      <c r="S2" s="3" t="s">
        <v>24</v>
      </c>
      <c r="T2" s="3" t="s">
        <v>25</v>
      </c>
      <c r="U2" s="3" t="s">
        <v>26</v>
      </c>
      <c r="V2" s="3" t="s">
        <v>32</v>
      </c>
      <c r="W2" s="3" t="s">
        <v>33</v>
      </c>
      <c r="X2" s="3" t="s">
        <v>34</v>
      </c>
      <c r="Y2" s="3" t="s">
        <v>28</v>
      </c>
      <c r="Z2" s="3" t="s">
        <v>29</v>
      </c>
      <c r="AA2" s="3" t="s">
        <v>30</v>
      </c>
      <c r="AB2" s="3" t="s">
        <v>36</v>
      </c>
      <c r="AC2" s="3" t="s">
        <v>37</v>
      </c>
      <c r="AD2" s="3" t="s">
        <v>40</v>
      </c>
      <c r="AE2" s="3" t="s">
        <v>41</v>
      </c>
      <c r="AF2" s="3" t="s">
        <v>39</v>
      </c>
      <c r="AG2" s="3" t="s">
        <v>43</v>
      </c>
      <c r="AH2" s="3" t="s">
        <v>44</v>
      </c>
      <c r="AI2" s="3" t="s">
        <v>45</v>
      </c>
      <c r="AJ2" s="3" t="s">
        <v>46</v>
      </c>
      <c r="AK2" s="3" t="s">
        <v>47</v>
      </c>
      <c r="AL2" s="3" t="s">
        <v>48</v>
      </c>
      <c r="AM2" s="3" t="s">
        <v>49</v>
      </c>
    </row>
    <row r="3" spans="1:39" x14ac:dyDescent="0.2">
      <c r="A3">
        <v>1.1000000000000001</v>
      </c>
      <c r="B3" s="1">
        <v>12.811999956766764</v>
      </c>
      <c r="C3" s="2">
        <v>12.515999794006348</v>
      </c>
      <c r="D3">
        <v>22.920999999999999</v>
      </c>
      <c r="E3" s="2">
        <v>23.947999954223633</v>
      </c>
      <c r="F3">
        <v>26.454999923706055</v>
      </c>
      <c r="G3" s="2">
        <v>21.844999313354492</v>
      </c>
      <c r="H3">
        <v>24.382333119710285</v>
      </c>
      <c r="I3" s="2">
        <v>25.788999557495117</v>
      </c>
      <c r="J3" s="1">
        <f>E3-AVERAGE($C$3:$C$5)</f>
        <v>11.493333180745443</v>
      </c>
      <c r="K3" s="1">
        <f>G3-AVERAGE($C$3:$C$5)</f>
        <v>9.3903325398763027</v>
      </c>
      <c r="L3" s="1">
        <f>I3-AVERAGE($C$3:$C$5)</f>
        <v>13.334332784016928</v>
      </c>
      <c r="M3" s="1">
        <f>D3-B3</f>
        <v>10.109000043233236</v>
      </c>
      <c r="N3" s="1">
        <f>F3-B3</f>
        <v>13.642999966939291</v>
      </c>
      <c r="O3" s="1">
        <f>H3-B3</f>
        <v>11.570333162943522</v>
      </c>
      <c r="P3" s="1">
        <f>J3-M3</f>
        <v>1.3843331375122077</v>
      </c>
      <c r="Q3" s="1">
        <f t="shared" ref="Q3:R18" si="0">K3-N3</f>
        <v>-4.2526674270629883</v>
      </c>
      <c r="R3" s="1">
        <f t="shared" si="0"/>
        <v>1.7639996210734061</v>
      </c>
      <c r="S3">
        <f>2^(-P3)</f>
        <v>0.3830665246726222</v>
      </c>
      <c r="T3">
        <f t="shared" ref="T3:U18" si="1">2^(-Q3)</f>
        <v>19.06252635507197</v>
      </c>
      <c r="U3">
        <f t="shared" si="1"/>
        <v>0.29443077473153767</v>
      </c>
      <c r="V3" s="7">
        <f>AVERAGE(S3:S5)</f>
        <v>0.52081014376176382</v>
      </c>
      <c r="W3" s="7">
        <f t="shared" ref="W3:X3" si="2">AVERAGE(T3:T5)</f>
        <v>19.718325638199346</v>
      </c>
      <c r="X3" s="7">
        <f t="shared" si="2"/>
        <v>0.29866969200766108</v>
      </c>
      <c r="Y3">
        <f>STDEV(S3:S5)</f>
        <v>0.16124917107646697</v>
      </c>
      <c r="Z3">
        <f>STDEV(T3:T5)</f>
        <v>0.9274402403932881</v>
      </c>
      <c r="AA3">
        <f>STDEV(U3:U5)</f>
        <v>3.0454929509695573E-2</v>
      </c>
      <c r="AB3">
        <f>V3/W3</f>
        <v>2.6412493297748561E-2</v>
      </c>
      <c r="AC3">
        <f>V3/(V3+W3)</f>
        <v>2.5732825223987846E-2</v>
      </c>
      <c r="AD3">
        <f>Y3/V3</f>
        <v>0.30961219363313286</v>
      </c>
      <c r="AE3">
        <f t="shared" ref="AE3:AF3" si="3">Z3/W3</f>
        <v>4.7034431696198566E-2</v>
      </c>
      <c r="AF3">
        <f>(V3/W3)*SQRT(AD3^2 + AE3^2 + 3*AD3^2*AE3^2+ 8*AE3^4)</f>
        <v>8.2998835789933213E-3</v>
      </c>
      <c r="AG3">
        <f>AVERAGE(AB3:AB50)</f>
        <v>0.17286636560005822</v>
      </c>
      <c r="AH3">
        <f>STDEV(AB3:AB50)</f>
        <v>0.18866145045075325</v>
      </c>
      <c r="AI3">
        <f>AB3/$AH$3 - $AG$3</f>
        <v>-3.2866947411321901E-2</v>
      </c>
      <c r="AJ3">
        <f>LOG(AB3,2)</f>
        <v>-5.2426356937027681</v>
      </c>
      <c r="AK3">
        <f>AVERAGE(AJ3:AJ50)</f>
        <v>-4.0615135209730973</v>
      </c>
      <c r="AL3">
        <f>STDEV(AJ3:AJ50)</f>
        <v>2.5756333027662737</v>
      </c>
      <c r="AM3">
        <f>AJ3/$AL$3 - $AK$3</f>
        <v>2.0260391046141812</v>
      </c>
    </row>
    <row r="4" spans="1:39" x14ac:dyDescent="0.2">
      <c r="A4">
        <v>1.2</v>
      </c>
      <c r="B4" s="1">
        <v>12.811999956766764</v>
      </c>
      <c r="C4" s="2">
        <v>12.123000144958496</v>
      </c>
      <c r="D4">
        <v>22.920999999999999</v>
      </c>
      <c r="E4" s="2">
        <v>23.618999481201172</v>
      </c>
      <c r="F4">
        <v>26.454999923706055</v>
      </c>
      <c r="G4" t="s">
        <v>7</v>
      </c>
      <c r="H4">
        <v>24.382333119710285</v>
      </c>
      <c r="I4" s="2">
        <v>25.910999298095703</v>
      </c>
      <c r="J4" s="1">
        <f>E4-AVERAGE($C$3:$C$5)</f>
        <v>11.164332707722982</v>
      </c>
      <c r="K4" s="1" t="e">
        <f>G4-AVERAGE($C$3:$C$5)</f>
        <v>#VALUE!</v>
      </c>
      <c r="L4" s="1">
        <f>I4-AVERAGE($C$3:$C$5)</f>
        <v>13.456332524617514</v>
      </c>
      <c r="M4" s="1">
        <f t="shared" ref="M4:M50" si="4">D4-B4</f>
        <v>10.109000043233236</v>
      </c>
      <c r="N4" s="1">
        <f t="shared" ref="N4:N50" si="5">F4-B4</f>
        <v>13.642999966939291</v>
      </c>
      <c r="O4" s="1">
        <f t="shared" ref="O4:O50" si="6">H4-B4</f>
        <v>11.570333162943522</v>
      </c>
      <c r="P4" s="1">
        <f t="shared" ref="P4:P50" si="7">J4-M4</f>
        <v>1.0553326644897467</v>
      </c>
      <c r="Q4" s="1"/>
      <c r="R4" s="1">
        <f t="shared" si="0"/>
        <v>1.8859993616739921</v>
      </c>
      <c r="S4">
        <f t="shared" ref="S4:S51" si="8">2^(-P4)</f>
        <v>0.48118625420716854</v>
      </c>
      <c r="U4">
        <f t="shared" si="1"/>
        <v>0.27055628084007649</v>
      </c>
      <c r="V4" s="7"/>
      <c r="W4" s="7"/>
      <c r="X4" s="7"/>
    </row>
    <row r="5" spans="1:39" x14ac:dyDescent="0.2">
      <c r="A5">
        <v>1.3</v>
      </c>
      <c r="B5" s="1">
        <v>12.811999956766764</v>
      </c>
      <c r="C5" s="2">
        <v>12.725000381469727</v>
      </c>
      <c r="D5">
        <v>22.920999999999999</v>
      </c>
      <c r="E5" s="2">
        <v>23.082000732421875</v>
      </c>
      <c r="F5">
        <v>26.454999923706055</v>
      </c>
      <c r="G5" s="2">
        <v>21.749000549316406</v>
      </c>
      <c r="H5">
        <v>24.382333119710285</v>
      </c>
      <c r="I5" s="2">
        <v>25.620000839233398</v>
      </c>
      <c r="J5" s="1">
        <f>E5-AVERAGE($C$3:$C$5)</f>
        <v>10.627333958943685</v>
      </c>
      <c r="K5" s="1">
        <f>G5-AVERAGE($C$3:$C$5)</f>
        <v>9.2943337758382167</v>
      </c>
      <c r="L5" s="1">
        <f>I5-AVERAGE($C$3:$C$5)</f>
        <v>13.165334065755209</v>
      </c>
      <c r="M5" s="1">
        <f t="shared" si="4"/>
        <v>10.109000043233236</v>
      </c>
      <c r="N5" s="1">
        <f t="shared" si="5"/>
        <v>13.642999966939291</v>
      </c>
      <c r="O5" s="1">
        <f t="shared" si="6"/>
        <v>11.570333162943522</v>
      </c>
      <c r="P5" s="1">
        <f t="shared" si="7"/>
        <v>0.51833391571044984</v>
      </c>
      <c r="Q5" s="1">
        <f t="shared" si="0"/>
        <v>-4.3486661911010742</v>
      </c>
      <c r="R5" s="1">
        <f t="shared" si="0"/>
        <v>1.5950009028116874</v>
      </c>
      <c r="S5">
        <f t="shared" si="8"/>
        <v>0.69817765240550067</v>
      </c>
      <c r="T5">
        <f t="shared" si="1"/>
        <v>20.374124921326722</v>
      </c>
      <c r="U5">
        <f t="shared" si="1"/>
        <v>0.33102202045136919</v>
      </c>
      <c r="V5" s="7"/>
      <c r="W5" s="7"/>
      <c r="X5" s="7"/>
    </row>
    <row r="6" spans="1:39" x14ac:dyDescent="0.2">
      <c r="A6">
        <v>2.1</v>
      </c>
      <c r="B6" s="1">
        <v>12.811999956766764</v>
      </c>
      <c r="C6" s="2">
        <v>15.458999633789062</v>
      </c>
      <c r="D6">
        <v>22.920999999999999</v>
      </c>
      <c r="E6" s="2">
        <v>27.132999420166016</v>
      </c>
      <c r="F6">
        <v>26.454999923706055</v>
      </c>
      <c r="G6" s="2">
        <v>23.561000823974609</v>
      </c>
      <c r="H6">
        <v>24.382333119710285</v>
      </c>
      <c r="I6" s="2">
        <v>29.065999984741211</v>
      </c>
      <c r="J6" s="1">
        <f>E6-AVERAGE($C$6:$C$8)</f>
        <v>11.634332974751791</v>
      </c>
      <c r="K6" s="1">
        <f>G6-AVERAGE($C$6:$C$8)</f>
        <v>8.0623343785603847</v>
      </c>
      <c r="L6" s="1">
        <f>I6-AVERAGE($C$6:$C$8)</f>
        <v>13.567333539326986</v>
      </c>
      <c r="M6" s="1">
        <f t="shared" si="4"/>
        <v>10.109000043233236</v>
      </c>
      <c r="N6" s="1">
        <f t="shared" si="5"/>
        <v>13.642999966939291</v>
      </c>
      <c r="O6" s="1">
        <f t="shared" si="6"/>
        <v>11.570333162943522</v>
      </c>
      <c r="P6" s="1">
        <f t="shared" si="7"/>
        <v>1.5253329315185553</v>
      </c>
      <c r="Q6" s="1">
        <f t="shared" si="0"/>
        <v>-5.5806655883789062</v>
      </c>
      <c r="R6" s="1">
        <f t="shared" si="0"/>
        <v>1.9970003763834647</v>
      </c>
      <c r="S6">
        <f t="shared" si="8"/>
        <v>0.34739937616667121</v>
      </c>
      <c r="T6">
        <f t="shared" si="1"/>
        <v>47.857249840134287</v>
      </c>
      <c r="U6">
        <f t="shared" si="1"/>
        <v>0.25052033591186534</v>
      </c>
      <c r="V6" s="7">
        <f t="shared" ref="V6" si="9">AVERAGE(S6:S8)</f>
        <v>0.32810396315543905</v>
      </c>
      <c r="W6" s="7">
        <f t="shared" ref="W6" si="10">AVERAGE(T6:T8)</f>
        <v>55.444280521014512</v>
      </c>
      <c r="X6" s="7">
        <f t="shared" ref="X6" si="11">AVERAGE(U6:U8)</f>
        <v>0.19931182935128763</v>
      </c>
      <c r="Y6">
        <f>STDEV(S6:S8)</f>
        <v>2.8986796267646862E-2</v>
      </c>
      <c r="Z6">
        <f>STDEV(T6:T8)</f>
        <v>10.119457499165808</v>
      </c>
      <c r="AA6">
        <f>STDEV(U6:U8)</f>
        <v>4.4692164848951929E-2</v>
      </c>
      <c r="AB6">
        <f t="shared" ref="AB6:AB48" si="12">V6/W6</f>
        <v>5.9177242462562204E-3</v>
      </c>
      <c r="AC6">
        <f t="shared" ref="AC6:AC48" si="13">V6/(V6+W6)</f>
        <v>5.8829108023625166E-3</v>
      </c>
      <c r="AD6">
        <f t="shared" ref="AD6:AD50" si="14">Y6/V6</f>
        <v>8.8346376523085107E-2</v>
      </c>
      <c r="AE6">
        <f t="shared" ref="AE6:AE50" si="15">Z6/W6</f>
        <v>0.18251580513034751</v>
      </c>
      <c r="AF6">
        <f t="shared" ref="AF6" si="16">(V6/W6)*SQRT(AD6^2 + AE6^2 + 3*AD6^2*AE6^2+ 8*AE6^4)</f>
        <v>1.3334542843218074E-3</v>
      </c>
      <c r="AI6">
        <f>AB6/$AH$3 - $AG$3</f>
        <v>-0.14149946880096392</v>
      </c>
      <c r="AJ6">
        <f t="shared" ref="AJ6:AJ50" si="17">LOG(AB6,2)</f>
        <v>-7.4007418131771443</v>
      </c>
      <c r="AM6">
        <f t="shared" ref="AM6:AM41" si="18">AJ6/$AL$3 - $AK$3</f>
        <v>1.1881457146053886</v>
      </c>
    </row>
    <row r="7" spans="1:39" x14ac:dyDescent="0.2">
      <c r="A7">
        <v>2.2000000000000002</v>
      </c>
      <c r="B7" s="1">
        <v>12.811999956766764</v>
      </c>
      <c r="C7" s="2">
        <v>15.227999687194824</v>
      </c>
      <c r="D7">
        <v>22.920999999999999</v>
      </c>
      <c r="E7" s="2">
        <v>27.370000839233398</v>
      </c>
      <c r="F7">
        <v>26.454999923706055</v>
      </c>
      <c r="G7" s="2">
        <v>23.076999664306641</v>
      </c>
      <c r="H7">
        <v>24.382333119710285</v>
      </c>
      <c r="I7" s="2">
        <v>29.641000747680664</v>
      </c>
      <c r="J7" s="1">
        <f t="shared" ref="J7:K8" si="19">E7-AVERAGE($C$6:$C$8)</f>
        <v>11.871334393819174</v>
      </c>
      <c r="K7" s="1">
        <f>G7-AVERAGE($C$6:$C$8)</f>
        <v>7.578333218892416</v>
      </c>
      <c r="L7" s="1">
        <f>I7-AVERAGE($C$6:$C$8)</f>
        <v>14.142334302266439</v>
      </c>
      <c r="M7" s="1">
        <f t="shared" si="4"/>
        <v>10.109000043233236</v>
      </c>
      <c r="N7" s="1">
        <f t="shared" si="5"/>
        <v>13.642999966939291</v>
      </c>
      <c r="O7" s="1">
        <f t="shared" si="6"/>
        <v>11.570333162943522</v>
      </c>
      <c r="P7" s="1">
        <f t="shared" si="7"/>
        <v>1.7623343505859381</v>
      </c>
      <c r="Q7" s="1">
        <f t="shared" si="0"/>
        <v>-6.064666748046875</v>
      </c>
      <c r="R7" s="1">
        <f t="shared" si="0"/>
        <v>2.5720011393229179</v>
      </c>
      <c r="S7">
        <f t="shared" si="8"/>
        <v>0.29477082578174407</v>
      </c>
      <c r="T7">
        <f t="shared" si="1"/>
        <v>66.933973104928143</v>
      </c>
      <c r="U7">
        <f t="shared" si="1"/>
        <v>0.16817076825761434</v>
      </c>
      <c r="V7" s="7"/>
      <c r="W7" s="7"/>
      <c r="X7" s="7"/>
    </row>
    <row r="8" spans="1:39" x14ac:dyDescent="0.2">
      <c r="A8">
        <v>2.2999999999999998</v>
      </c>
      <c r="B8" s="1">
        <v>12.811999956766764</v>
      </c>
      <c r="C8" s="2">
        <v>15.809000015258789</v>
      </c>
      <c r="D8">
        <v>22.920999999999999</v>
      </c>
      <c r="E8" s="2">
        <v>27.155000686645508</v>
      </c>
      <c r="F8">
        <v>26.454999923706055</v>
      </c>
      <c r="G8" s="2">
        <v>23.454000473022461</v>
      </c>
      <c r="H8">
        <v>24.382333119710285</v>
      </c>
      <c r="I8" s="2">
        <v>29.548999786376953</v>
      </c>
      <c r="J8" s="1">
        <f>E8-AVERAGE($C$6:$C$8)</f>
        <v>11.656334241231283</v>
      </c>
      <c r="K8" s="1">
        <f>G8-AVERAGE($C$6:$C$8)</f>
        <v>7.9553340276082363</v>
      </c>
      <c r="L8" s="1">
        <f>I8-AVERAGE($C$6:$C$8)</f>
        <v>14.050333340962728</v>
      </c>
      <c r="M8" s="1">
        <f t="shared" si="4"/>
        <v>10.109000043233236</v>
      </c>
      <c r="N8" s="1">
        <f t="shared" si="5"/>
        <v>13.642999966939291</v>
      </c>
      <c r="O8" s="1">
        <f t="shared" si="6"/>
        <v>11.570333162943522</v>
      </c>
      <c r="P8" s="1">
        <f t="shared" si="7"/>
        <v>1.5473341979980475</v>
      </c>
      <c r="Q8" s="1">
        <f t="shared" si="0"/>
        <v>-5.6876659393310547</v>
      </c>
      <c r="R8" s="1">
        <f t="shared" si="0"/>
        <v>2.4800001780192069</v>
      </c>
      <c r="S8">
        <f t="shared" si="8"/>
        <v>0.34214168751790192</v>
      </c>
      <c r="T8">
        <f t="shared" si="1"/>
        <v>51.541618617981101</v>
      </c>
      <c r="U8">
        <f t="shared" si="1"/>
        <v>0.17924438388438316</v>
      </c>
      <c r="V8" s="7"/>
      <c r="W8" s="7"/>
      <c r="X8" s="7"/>
    </row>
    <row r="9" spans="1:39" x14ac:dyDescent="0.2">
      <c r="A9">
        <v>3.1</v>
      </c>
      <c r="B9" s="1">
        <v>12.811999956766764</v>
      </c>
      <c r="C9" s="2">
        <v>15.727999687194824</v>
      </c>
      <c r="D9">
        <v>22.920999999999999</v>
      </c>
      <c r="E9" s="2">
        <v>24.621000289916992</v>
      </c>
      <c r="F9">
        <v>26.454999923706055</v>
      </c>
      <c r="G9" s="2">
        <v>22.562000274658203</v>
      </c>
      <c r="H9">
        <v>24.382333119710285</v>
      </c>
      <c r="I9" s="2">
        <v>26.708000183105469</v>
      </c>
      <c r="J9" s="1">
        <f>E9-AVERAGE($C$9:$C$11)</f>
        <v>8.535000165303547</v>
      </c>
      <c r="K9" s="1">
        <f>G9-AVERAGE($C$9:$C$11)</f>
        <v>6.4760001500447579</v>
      </c>
      <c r="L9" s="1">
        <f>I9-AVERAGE($C$9:$C$11)</f>
        <v>10.622000058492024</v>
      </c>
      <c r="M9" s="1">
        <f t="shared" si="4"/>
        <v>10.109000043233236</v>
      </c>
      <c r="N9" s="1">
        <f t="shared" si="5"/>
        <v>13.642999966939291</v>
      </c>
      <c r="O9" s="1">
        <f t="shared" si="6"/>
        <v>11.570333162943522</v>
      </c>
      <c r="P9" s="1">
        <f t="shared" si="7"/>
        <v>-1.5739998779296887</v>
      </c>
      <c r="Q9" s="1">
        <f t="shared" si="0"/>
        <v>-7.166999816894533</v>
      </c>
      <c r="R9" s="1">
        <f t="shared" si="0"/>
        <v>-0.94833310445149799</v>
      </c>
      <c r="S9">
        <f t="shared" si="8"/>
        <v>2.9772902584165246</v>
      </c>
      <c r="T9">
        <f t="shared" si="1"/>
        <v>143.7083237860985</v>
      </c>
      <c r="U9">
        <f t="shared" si="1"/>
        <v>1.9296418535386572</v>
      </c>
      <c r="V9" s="7">
        <f t="shared" ref="V9" si="20">AVERAGE(S9:S11)</f>
        <v>2.8201722831159537</v>
      </c>
      <c r="W9" s="7">
        <f t="shared" ref="W9" si="21">AVERAGE(T9:T11)</f>
        <v>143.15772480152529</v>
      </c>
      <c r="X9" s="7">
        <f t="shared" ref="X9" si="22">AVERAGE(U9:U11)</f>
        <v>1.7786670528480693</v>
      </c>
      <c r="Y9">
        <f>STDEV(S9:S11)</f>
        <v>0.5384136016836818</v>
      </c>
      <c r="Z9">
        <f>STDEV(T9:T11)</f>
        <v>35.771842171507629</v>
      </c>
      <c r="AA9">
        <f>STDEV(U9:U11)</f>
        <v>0.15068999760018689</v>
      </c>
      <c r="AB9">
        <f t="shared" ref="AB9:AB48" si="23">V9/W9</f>
        <v>1.9699756244560725E-2</v>
      </c>
      <c r="AC9">
        <f t="shared" ref="AC9:AC48" si="24">V9/(V9+W9)</f>
        <v>1.931917324086916E-2</v>
      </c>
      <c r="AD9">
        <f t="shared" ref="AD9:AD50" si="25">Y9/V9</f>
        <v>0.19091514547075791</v>
      </c>
      <c r="AE9">
        <f t="shared" ref="AE9:AE50" si="26">Z9/W9</f>
        <v>0.24987713531422717</v>
      </c>
      <c r="AF9">
        <f t="shared" ref="AF9" si="27">(V9/W9)*SQRT(AD9^2 + AE9^2 + 3*AD9^2*AE9^2+ 8*AE9^4)</f>
        <v>7.2889945689983138E-3</v>
      </c>
      <c r="AI9">
        <f>AB9/$AH$3 - $AG$3</f>
        <v>-6.8447809517224539E-2</v>
      </c>
      <c r="AJ9">
        <f t="shared" ref="AJ9:AJ50" si="28">LOG(AB9,2)</f>
        <v>-5.6656784112067324</v>
      </c>
      <c r="AM9">
        <f t="shared" ref="AM9:AM41" si="29">AJ9/$AL$3 - $AK$3</f>
        <v>1.8617910662580965</v>
      </c>
    </row>
    <row r="10" spans="1:39" x14ac:dyDescent="0.2">
      <c r="A10">
        <v>3.2</v>
      </c>
      <c r="B10" s="1">
        <v>12.811999956766764</v>
      </c>
      <c r="C10" s="2">
        <v>16.120000839233398</v>
      </c>
      <c r="D10">
        <v>22.920999999999999</v>
      </c>
      <c r="E10" s="2">
        <v>25.044000625610352</v>
      </c>
      <c r="F10">
        <v>26.454999923706055</v>
      </c>
      <c r="G10" s="2">
        <v>22.986000061035156</v>
      </c>
      <c r="H10">
        <v>24.382333119710285</v>
      </c>
      <c r="I10" s="2">
        <v>26.826000213623047</v>
      </c>
      <c r="J10" s="1">
        <f t="shared" ref="J10:K11" si="30">E10-AVERAGE($C$9:$C$11)</f>
        <v>8.9580005009969064</v>
      </c>
      <c r="K10" s="1">
        <f>G10-AVERAGE($C$9:$C$11)</f>
        <v>6.8999999364217111</v>
      </c>
      <c r="L10" s="1">
        <f>I10-AVERAGE($C$9:$C$11)</f>
        <v>10.740000089009602</v>
      </c>
      <c r="M10" s="1">
        <f t="shared" si="4"/>
        <v>10.109000043233236</v>
      </c>
      <c r="N10" s="1">
        <f t="shared" si="5"/>
        <v>13.642999966939291</v>
      </c>
      <c r="O10" s="1">
        <f t="shared" si="6"/>
        <v>11.570333162943522</v>
      </c>
      <c r="P10" s="1">
        <f t="shared" si="7"/>
        <v>-1.1509995422363293</v>
      </c>
      <c r="Q10" s="1">
        <f t="shared" si="0"/>
        <v>-6.7430000305175799</v>
      </c>
      <c r="R10" s="1">
        <f t="shared" si="0"/>
        <v>-0.83033307393391986</v>
      </c>
      <c r="S10">
        <f t="shared" si="8"/>
        <v>2.2206769626417007</v>
      </c>
      <c r="T10">
        <f t="shared" si="1"/>
        <v>107.11376132927013</v>
      </c>
      <c r="U10">
        <f t="shared" si="1"/>
        <v>1.7780958226135881</v>
      </c>
      <c r="V10" s="7"/>
      <c r="W10" s="7"/>
      <c r="X10" s="7"/>
    </row>
    <row r="11" spans="1:39" x14ac:dyDescent="0.2">
      <c r="A11">
        <v>3.3</v>
      </c>
      <c r="B11" s="1">
        <v>12.811999956766764</v>
      </c>
      <c r="C11" s="2">
        <v>16.409999847412109</v>
      </c>
      <c r="D11">
        <v>22.920999999999999</v>
      </c>
      <c r="E11" s="2">
        <v>24.48900032043457</v>
      </c>
      <c r="F11">
        <v>26.454999923706055</v>
      </c>
      <c r="G11" s="2">
        <v>22.24799919128418</v>
      </c>
      <c r="H11">
        <v>24.382333119710285</v>
      </c>
      <c r="I11" s="2">
        <v>26.952999114990234</v>
      </c>
      <c r="J11" s="1">
        <f t="shared" si="30"/>
        <v>8.4030001958211251</v>
      </c>
      <c r="K11" s="1">
        <f>G11-AVERAGE($C$9:$C$11)</f>
        <v>6.1619990666707345</v>
      </c>
      <c r="L11" s="1">
        <f>I11-AVERAGE($C$9:$C$11)</f>
        <v>10.866998990376789</v>
      </c>
      <c r="M11" s="1">
        <f t="shared" si="4"/>
        <v>10.109000043233236</v>
      </c>
      <c r="N11" s="1">
        <f t="shared" si="5"/>
        <v>13.642999966939291</v>
      </c>
      <c r="O11" s="1">
        <f t="shared" si="6"/>
        <v>11.570333162943522</v>
      </c>
      <c r="P11" s="1">
        <f t="shared" si="7"/>
        <v>-1.7059998474121105</v>
      </c>
      <c r="Q11" s="1">
        <f t="shared" si="0"/>
        <v>-7.4810009002685565</v>
      </c>
      <c r="R11" s="1">
        <f t="shared" si="0"/>
        <v>-0.70333417256673236</v>
      </c>
      <c r="S11">
        <f t="shared" si="8"/>
        <v>3.2625496282896354</v>
      </c>
      <c r="T11">
        <f t="shared" si="1"/>
        <v>178.65108928920719</v>
      </c>
      <c r="U11">
        <f t="shared" si="1"/>
        <v>1.6282634823919624</v>
      </c>
      <c r="V11" s="7"/>
      <c r="W11" s="7"/>
      <c r="X11" s="7"/>
    </row>
    <row r="12" spans="1:39" x14ac:dyDescent="0.2">
      <c r="A12">
        <v>4.0999999999999996</v>
      </c>
      <c r="B12" s="1">
        <v>12.811999956766764</v>
      </c>
      <c r="C12" s="2">
        <v>14.918000221252441</v>
      </c>
      <c r="D12">
        <v>22.920999999999999</v>
      </c>
      <c r="E12" s="2">
        <v>22.409999847412109</v>
      </c>
      <c r="F12">
        <v>26.454999923706055</v>
      </c>
      <c r="G12" s="2">
        <v>24.670999526977539</v>
      </c>
      <c r="H12">
        <v>24.382333119710285</v>
      </c>
      <c r="I12" s="2">
        <v>23.687999725341797</v>
      </c>
      <c r="J12" s="1">
        <f>E12-AVERAGE($C$12:$C$14)</f>
        <v>7.5784997940063477</v>
      </c>
      <c r="K12" s="1">
        <f>G12-AVERAGE($C$12:$C$14)</f>
        <v>9.8394994735717773</v>
      </c>
      <c r="L12" s="1">
        <f>I12-AVERAGE($C$12:$C$14)</f>
        <v>8.8564996719360352</v>
      </c>
      <c r="M12" s="1">
        <f t="shared" si="4"/>
        <v>10.109000043233236</v>
      </c>
      <c r="N12" s="1">
        <f t="shared" si="5"/>
        <v>13.642999966939291</v>
      </c>
      <c r="O12" s="1">
        <f t="shared" si="6"/>
        <v>11.570333162943522</v>
      </c>
      <c r="P12" s="1">
        <f t="shared" si="7"/>
        <v>-2.530500249226888</v>
      </c>
      <c r="Q12" s="1">
        <f t="shared" si="0"/>
        <v>-3.8035004933675136</v>
      </c>
      <c r="R12" s="1">
        <f t="shared" si="0"/>
        <v>-2.7138334910074864</v>
      </c>
      <c r="S12">
        <f t="shared" si="8"/>
        <v>5.7777198380080366</v>
      </c>
      <c r="T12">
        <f t="shared" si="1"/>
        <v>13.962646311580334</v>
      </c>
      <c r="U12">
        <f t="shared" si="1"/>
        <v>6.5606260496546041</v>
      </c>
      <c r="V12" s="7">
        <f t="shared" ref="V12" si="31">AVERAGE(S12:S14)</f>
        <v>7.2147823199874814</v>
      </c>
      <c r="W12" s="7">
        <f t="shared" ref="W12" si="32">AVERAGE(T12:T14)</f>
        <v>15.083877852294052</v>
      </c>
      <c r="X12" s="7">
        <f t="shared" ref="X12" si="33">AVERAGE(U12:U14)</f>
        <v>6.6906978371767538</v>
      </c>
      <c r="Y12">
        <f>STDEV(S12:S14)</f>
        <v>1.3101126286824811</v>
      </c>
      <c r="Z12">
        <f>STDEV(T12:T14)</f>
        <v>3.4751239879750893</v>
      </c>
      <c r="AA12">
        <f>STDEV(U12:U14)</f>
        <v>0.56044023209949834</v>
      </c>
      <c r="AB12">
        <f t="shared" ref="AB12:AB48" si="34">V12/W12</f>
        <v>0.47831084225401704</v>
      </c>
      <c r="AC12">
        <f t="shared" ref="AC12:AC48" si="35">V12/(V12+W12)</f>
        <v>0.3235522791165657</v>
      </c>
      <c r="AD12">
        <f t="shared" ref="AD12:AD50" si="36">Y12/V12</f>
        <v>0.1815872704922793</v>
      </c>
      <c r="AE12">
        <f t="shared" ref="AE12:AE50" si="37">Z12/W12</f>
        <v>0.23038664340858278</v>
      </c>
      <c r="AF12">
        <f t="shared" ref="AF12" si="38">(V12/W12)*SQRT(AD12^2 + AE12^2 + 3*AD12^2*AE12^2+ 8*AE12^4)</f>
        <v>0.16138346176273799</v>
      </c>
      <c r="AI12">
        <f>AB12/$AH$3 - $AG$3</f>
        <v>2.3624202078426264</v>
      </c>
      <c r="AJ12">
        <f t="shared" ref="AJ12:AJ50" si="39">LOG(AB12,2)</f>
        <v>-1.063979600471328</v>
      </c>
      <c r="AM12">
        <f t="shared" ref="AM12:AM41" si="40">AJ12/$AL$3 - $AK$3</f>
        <v>3.6484191572185223</v>
      </c>
    </row>
    <row r="13" spans="1:39" x14ac:dyDescent="0.2">
      <c r="A13">
        <v>4.2</v>
      </c>
      <c r="B13" s="1">
        <v>12.811999956766764</v>
      </c>
      <c r="C13" s="2">
        <v>14.744999885559082</v>
      </c>
      <c r="D13">
        <v>22.920999999999999</v>
      </c>
      <c r="E13" s="2">
        <v>22.028999328613281</v>
      </c>
      <c r="F13">
        <v>26.454999923706055</v>
      </c>
      <c r="G13" s="2">
        <v>24.228000640869141</v>
      </c>
      <c r="H13">
        <v>24.382333119710285</v>
      </c>
      <c r="I13" s="2">
        <v>23.767999649047852</v>
      </c>
      <c r="J13" s="1">
        <f t="shared" ref="J13:K14" si="41">E13-AVERAGE($C$12:$C$14)</f>
        <v>7.1974992752075195</v>
      </c>
      <c r="K13" s="1">
        <f>G13-AVERAGE($C$12:$C$14)</f>
        <v>9.3965005874633789</v>
      </c>
      <c r="L13" s="1">
        <f>I13-AVERAGE($C$12:$C$14)</f>
        <v>8.9364995956420898</v>
      </c>
      <c r="M13" s="1">
        <f t="shared" si="4"/>
        <v>10.109000043233236</v>
      </c>
      <c r="N13" s="1">
        <f t="shared" si="5"/>
        <v>13.642999966939291</v>
      </c>
      <c r="O13" s="1">
        <f t="shared" si="6"/>
        <v>11.570333162943522</v>
      </c>
      <c r="P13" s="1">
        <f t="shared" si="7"/>
        <v>-2.9115007680257161</v>
      </c>
      <c r="Q13" s="1">
        <f t="shared" si="0"/>
        <v>-4.2464993794759121</v>
      </c>
      <c r="R13" s="1">
        <f t="shared" si="0"/>
        <v>-2.6338335673014317</v>
      </c>
      <c r="S13">
        <f t="shared" si="8"/>
        <v>7.5240047936649948</v>
      </c>
      <c r="T13">
        <f t="shared" si="1"/>
        <v>18.981201072500447</v>
      </c>
      <c r="U13">
        <f t="shared" si="1"/>
        <v>6.2067307698129959</v>
      </c>
      <c r="V13" s="7"/>
      <c r="W13" s="7"/>
      <c r="X13" s="7"/>
    </row>
    <row r="14" spans="1:39" x14ac:dyDescent="0.2">
      <c r="A14">
        <v>4.3</v>
      </c>
      <c r="B14" s="1">
        <v>12.811999956766764</v>
      </c>
      <c r="C14" t="s">
        <v>7</v>
      </c>
      <c r="D14">
        <v>22.920999999999999</v>
      </c>
      <c r="E14" s="2">
        <v>21.879999160766602</v>
      </c>
      <c r="F14">
        <v>26.454999923706055</v>
      </c>
      <c r="G14" s="2">
        <v>24.853000640869141</v>
      </c>
      <c r="H14">
        <v>24.382333119710285</v>
      </c>
      <c r="I14" s="2">
        <v>23.533000946044922</v>
      </c>
      <c r="J14" s="1">
        <f>E14-AVERAGE($C$12:$C$14)</f>
        <v>7.0484991073608398</v>
      </c>
      <c r="K14" s="1">
        <f>G14-AVERAGE($C$12:$C$14)</f>
        <v>10.021500587463379</v>
      </c>
      <c r="L14" s="1">
        <f>I14-AVERAGE($C$12:$C$14)</f>
        <v>8.7015008926391602</v>
      </c>
      <c r="M14" s="1">
        <f t="shared" si="4"/>
        <v>10.109000043233236</v>
      </c>
      <c r="N14" s="1">
        <f t="shared" si="5"/>
        <v>13.642999966939291</v>
      </c>
      <c r="O14" s="1">
        <f t="shared" si="6"/>
        <v>11.570333162943522</v>
      </c>
      <c r="P14" s="1">
        <f t="shared" si="7"/>
        <v>-3.0605009358723958</v>
      </c>
      <c r="Q14" s="1">
        <f t="shared" si="0"/>
        <v>-3.6214993794759121</v>
      </c>
      <c r="R14" s="1">
        <f t="shared" si="0"/>
        <v>-2.8688322703043614</v>
      </c>
      <c r="S14">
        <f t="shared" si="8"/>
        <v>8.3426223282894121</v>
      </c>
      <c r="T14">
        <f t="shared" si="1"/>
        <v>12.307786172801372</v>
      </c>
      <c r="U14">
        <f t="shared" si="1"/>
        <v>7.3047366920626606</v>
      </c>
      <c r="V14" s="7"/>
      <c r="W14" s="7"/>
      <c r="X14" s="7"/>
    </row>
    <row r="15" spans="1:39" x14ac:dyDescent="0.2">
      <c r="A15">
        <v>5.0999999999999996</v>
      </c>
      <c r="B15">
        <v>13.137333234151205</v>
      </c>
      <c r="C15" s="2">
        <v>15.097999572753906</v>
      </c>
      <c r="D15">
        <v>22.458499908447266</v>
      </c>
      <c r="E15" s="2">
        <v>21.461999893188477</v>
      </c>
      <c r="F15">
        <v>26.089333216349285</v>
      </c>
      <c r="G15" s="2">
        <v>24.257999420166016</v>
      </c>
      <c r="H15">
        <v>24.440000534057617</v>
      </c>
      <c r="I15" s="2">
        <v>25.364999771118164</v>
      </c>
      <c r="J15" s="1">
        <f>E15-AVERAGE($C$15:$C$17)</f>
        <v>6.4039999643961583</v>
      </c>
      <c r="K15" s="1">
        <f>G15-AVERAGE($C$15:$C$17)</f>
        <v>9.1999994913736973</v>
      </c>
      <c r="L15" s="1">
        <f>I15-AVERAGE($C$15:$C$17)</f>
        <v>10.306999842325846</v>
      </c>
      <c r="M15" s="1">
        <f t="shared" si="4"/>
        <v>9.3211666742960606</v>
      </c>
      <c r="N15" s="1">
        <f t="shared" si="5"/>
        <v>12.95199998219808</v>
      </c>
      <c r="O15" s="1">
        <f t="shared" si="6"/>
        <v>11.302667299906412</v>
      </c>
      <c r="P15" s="1">
        <f t="shared" si="7"/>
        <v>-2.9171667098999023</v>
      </c>
      <c r="Q15" s="1">
        <f t="shared" si="0"/>
        <v>-3.7520004908243827</v>
      </c>
      <c r="R15" s="1">
        <f t="shared" si="0"/>
        <v>-0.99566745758056641</v>
      </c>
      <c r="S15">
        <f t="shared" si="8"/>
        <v>7.5536121566268095</v>
      </c>
      <c r="T15">
        <f t="shared" si="1"/>
        <v>13.473011841434888</v>
      </c>
      <c r="U15">
        <f t="shared" si="1"/>
        <v>1.9940028304004869</v>
      </c>
      <c r="V15" s="7">
        <f t="shared" ref="V15" si="42">AVERAGE(S15:S17)</f>
        <v>6.4037983499581967</v>
      </c>
      <c r="W15" s="7">
        <f t="shared" ref="W15" si="43">AVERAGE(T15:T17)</f>
        <v>13.035908533926204</v>
      </c>
      <c r="X15" s="7">
        <f t="shared" ref="X15" si="44">AVERAGE(U15:U17)</f>
        <v>2.1524215963687086</v>
      </c>
      <c r="Y15">
        <f>STDEV(S15:S17)</f>
        <v>1.3701557799986832</v>
      </c>
      <c r="Z15">
        <f>STDEV(T15:T17)</f>
        <v>3.4941790146855607</v>
      </c>
      <c r="AA15">
        <f>STDEV(U15:U17)</f>
        <v>0.42582858678377733</v>
      </c>
      <c r="AB15">
        <f t="shared" ref="AB15:AB48" si="45">V15/W15</f>
        <v>0.49124296425463465</v>
      </c>
      <c r="AC15">
        <f t="shared" ref="AC15:AC48" si="46">V15/(V15+W15)</f>
        <v>0.32941846233633143</v>
      </c>
      <c r="AD15">
        <f t="shared" ref="AD15:AD50" si="47">Y15/V15</f>
        <v>0.21395985712255094</v>
      </c>
      <c r="AE15">
        <f t="shared" ref="AE15:AE50" si="48">Z15/W15</f>
        <v>0.26804261518036065</v>
      </c>
      <c r="AF15">
        <f t="shared" ref="AF15" si="49">(V15/W15)*SQRT(AD15^2 + AE15^2 + 3*AD15^2*AE15^2+ 8*AE15^4)</f>
        <v>0.20182172202180856</v>
      </c>
      <c r="AI15">
        <f>AB15/$AH$3 - $AG$3</f>
        <v>2.4309669192652299</v>
      </c>
      <c r="AJ15">
        <f t="shared" ref="AJ15:AJ50" si="50">LOG(AB15,2)</f>
        <v>-1.0254913501270826</v>
      </c>
      <c r="AM15">
        <f t="shared" ref="AM15:AM41" si="51">AJ15/$AL$3 - $AK$3</f>
        <v>3.6633623753788518</v>
      </c>
    </row>
    <row r="16" spans="1:39" x14ac:dyDescent="0.2">
      <c r="A16">
        <v>5.2</v>
      </c>
      <c r="B16">
        <v>13.137333234151205</v>
      </c>
      <c r="C16" s="2">
        <v>14.805000305175781</v>
      </c>
      <c r="D16">
        <v>22.458499908447266</v>
      </c>
      <c r="E16" s="2">
        <v>21.620000839233398</v>
      </c>
      <c r="F16">
        <v>26.089333216349285</v>
      </c>
      <c r="G16" s="2">
        <v>23.983999252319336</v>
      </c>
      <c r="H16">
        <v>24.440000534057617</v>
      </c>
      <c r="I16" s="2">
        <v>25.489999771118164</v>
      </c>
      <c r="J16" s="1">
        <f t="shared" ref="J16:K17" si="52">E16-AVERAGE($C$15:$C$17)</f>
        <v>6.5620009104410801</v>
      </c>
      <c r="K16" s="1">
        <f>G16-AVERAGE($C$15:$C$17)</f>
        <v>8.9259993235270176</v>
      </c>
      <c r="L16" s="1">
        <f>I16-AVERAGE($C$15:$C$17)</f>
        <v>10.431999842325846</v>
      </c>
      <c r="M16" s="1">
        <f t="shared" si="4"/>
        <v>9.3211666742960606</v>
      </c>
      <c r="N16" s="1">
        <f t="shared" si="5"/>
        <v>12.95199998219808</v>
      </c>
      <c r="O16" s="1">
        <f t="shared" si="6"/>
        <v>11.302667299906412</v>
      </c>
      <c r="P16" s="1">
        <f t="shared" si="7"/>
        <v>-2.7591657638549805</v>
      </c>
      <c r="Q16" s="1">
        <f t="shared" si="0"/>
        <v>-4.0260006586710624</v>
      </c>
      <c r="R16" s="1">
        <f t="shared" si="0"/>
        <v>-0.87066745758056641</v>
      </c>
      <c r="S16">
        <f t="shared" si="8"/>
        <v>6.7700465979987667</v>
      </c>
      <c r="T16">
        <f t="shared" si="1"/>
        <v>16.29097063397246</v>
      </c>
      <c r="U16">
        <f t="shared" si="1"/>
        <v>1.8285086576388048</v>
      </c>
      <c r="V16" s="7"/>
      <c r="W16" s="7"/>
      <c r="X16" s="7"/>
    </row>
    <row r="17" spans="1:39" x14ac:dyDescent="0.2">
      <c r="A17">
        <v>5.3</v>
      </c>
      <c r="B17">
        <v>13.137333234151205</v>
      </c>
      <c r="C17" s="2">
        <v>15.270999908447266</v>
      </c>
      <c r="D17">
        <v>22.458499908447266</v>
      </c>
      <c r="E17" s="2">
        <v>22.090000152587891</v>
      </c>
      <c r="F17">
        <v>26.089333216349285</v>
      </c>
      <c r="G17" s="2">
        <v>24.785999298095703</v>
      </c>
      <c r="H17">
        <v>24.440000534057617</v>
      </c>
      <c r="I17" s="2">
        <v>24.96299934387207</v>
      </c>
      <c r="J17" s="1">
        <f>E17-AVERAGE($C$15:$C$17)</f>
        <v>7.0320002237955723</v>
      </c>
      <c r="K17" s="1">
        <f>G17-AVERAGE($C$15:$C$17)</f>
        <v>9.7279993693033848</v>
      </c>
      <c r="L17" s="1">
        <f>I17-AVERAGE($C$15:$C$17)</f>
        <v>9.904999415079752</v>
      </c>
      <c r="M17" s="1">
        <f t="shared" si="4"/>
        <v>9.3211666742960606</v>
      </c>
      <c r="N17" s="1">
        <f t="shared" si="5"/>
        <v>12.95199998219808</v>
      </c>
      <c r="O17" s="1">
        <f t="shared" si="6"/>
        <v>11.302667299906412</v>
      </c>
      <c r="P17" s="1">
        <f t="shared" si="7"/>
        <v>-2.2891664505004883</v>
      </c>
      <c r="Q17" s="1">
        <f t="shared" si="0"/>
        <v>-3.2240006128946952</v>
      </c>
      <c r="R17" s="1">
        <f t="shared" si="0"/>
        <v>-1.3976678848266602</v>
      </c>
      <c r="S17">
        <f t="shared" si="8"/>
        <v>4.8877362952490149</v>
      </c>
      <c r="T17">
        <f t="shared" si="1"/>
        <v>9.3437431263712654</v>
      </c>
      <c r="U17">
        <f t="shared" si="1"/>
        <v>2.634753301066834</v>
      </c>
      <c r="V17" s="7"/>
      <c r="W17" s="7"/>
      <c r="X17" s="7"/>
    </row>
    <row r="18" spans="1:39" x14ac:dyDescent="0.2">
      <c r="A18">
        <v>6.1</v>
      </c>
      <c r="B18">
        <v>13.137333234151205</v>
      </c>
      <c r="C18" t="s">
        <v>7</v>
      </c>
      <c r="D18">
        <v>22.458499908447266</v>
      </c>
      <c r="E18" s="2">
        <v>21.499000549316406</v>
      </c>
      <c r="F18">
        <v>26.089333216349285</v>
      </c>
      <c r="G18" s="2">
        <v>23.468999862670898</v>
      </c>
      <c r="H18">
        <v>24.440000534057617</v>
      </c>
      <c r="I18" s="2">
        <v>24.221000671386719</v>
      </c>
      <c r="J18" s="1">
        <f>E18-AVERAGE($C$18:$C$20)</f>
        <v>5.0815010070800781</v>
      </c>
      <c r="K18" s="1">
        <f>G18-AVERAGE($C$18:$C$20)</f>
        <v>7.0515003204345703</v>
      </c>
      <c r="L18" s="1">
        <f>I18-AVERAGE($C$18:$C$20)</f>
        <v>7.8035011291503906</v>
      </c>
      <c r="M18" s="1">
        <f t="shared" si="4"/>
        <v>9.3211666742960606</v>
      </c>
      <c r="N18" s="1">
        <f t="shared" si="5"/>
        <v>12.95199998219808</v>
      </c>
      <c r="O18" s="1">
        <f t="shared" si="6"/>
        <v>11.302667299906412</v>
      </c>
      <c r="P18" s="1">
        <f t="shared" si="7"/>
        <v>-4.2396656672159825</v>
      </c>
      <c r="Q18" s="1">
        <f t="shared" si="0"/>
        <v>-5.9004996617635097</v>
      </c>
      <c r="R18" s="1">
        <f t="shared" si="0"/>
        <v>-3.4991661707560215</v>
      </c>
      <c r="S18">
        <f t="shared" si="8"/>
        <v>18.89150412388295</v>
      </c>
      <c r="T18">
        <f t="shared" si="1"/>
        <v>59.734796374311145</v>
      </c>
      <c r="U18">
        <f t="shared" si="1"/>
        <v>11.307171445012095</v>
      </c>
      <c r="V18" s="7">
        <f t="shared" ref="V18" si="53">AVERAGE(S18:S20)</f>
        <v>19.338500214130548</v>
      </c>
      <c r="W18" s="7">
        <f t="shared" ref="W18" si="54">AVERAGE(T18:T20)</f>
        <v>57.423614085145239</v>
      </c>
      <c r="X18" s="7">
        <f t="shared" ref="X18" si="55">AVERAGE(U18:U20)</f>
        <v>13.726317015852629</v>
      </c>
      <c r="Y18">
        <f>STDEV(S18:S20)</f>
        <v>6.4357264484091674</v>
      </c>
      <c r="Z18">
        <f>STDEV(T18:T20)</f>
        <v>4.0030851503886939</v>
      </c>
      <c r="AA18">
        <f>STDEV(U18:U20)</f>
        <v>2.9221344785564973</v>
      </c>
      <c r="AB18">
        <f t="shared" ref="AB18:AB48" si="56">V18/W18</f>
        <v>0.33676912403068643</v>
      </c>
      <c r="AC18">
        <f t="shared" ref="AC18:AC48" si="57">V18/(V18+W18)</f>
        <v>0.25192766497721386</v>
      </c>
      <c r="AD18">
        <f t="shared" ref="AD18:AD50" si="58">Y18/V18</f>
        <v>0.33279346263401616</v>
      </c>
      <c r="AE18">
        <f t="shared" ref="AE18:AE50" si="59">Z18/W18</f>
        <v>6.9711480445189211E-2</v>
      </c>
      <c r="AF18">
        <f t="shared" ref="AF18" si="60">(V18/W18)*SQRT(AD18^2 + AE18^2 + 3*AD18^2*AE18^2+ 8*AE18^4)</f>
        <v>0.11539676272182695</v>
      </c>
      <c r="AI18">
        <f>AB18/$AH$3 - $AG$3</f>
        <v>1.6121783439899069</v>
      </c>
      <c r="AJ18">
        <f t="shared" ref="AJ18:AJ50" si="61">LOG(AB18,2)</f>
        <v>-1.5701682208825138</v>
      </c>
      <c r="AM18">
        <f t="shared" ref="AM18:AM41" si="62">AJ18/$AL$3 - $AK$3</f>
        <v>3.451889387290664</v>
      </c>
    </row>
    <row r="19" spans="1:39" x14ac:dyDescent="0.2">
      <c r="A19">
        <v>6.2</v>
      </c>
      <c r="B19">
        <v>13.137333234151205</v>
      </c>
      <c r="C19" s="2">
        <v>16.121999740600586</v>
      </c>
      <c r="D19">
        <v>22.458499908447266</v>
      </c>
      <c r="E19" s="2">
        <v>22.023000717163086</v>
      </c>
      <c r="F19">
        <v>26.089333216349285</v>
      </c>
      <c r="G19" s="2">
        <v>23.468999862670898</v>
      </c>
      <c r="H19">
        <v>24.440000534057617</v>
      </c>
      <c r="I19" s="2">
        <v>23.635000228881836</v>
      </c>
      <c r="J19" s="1">
        <f t="shared" ref="J19:K20" si="63">E19-AVERAGE($C$18:$C$20)</f>
        <v>5.6055011749267578</v>
      </c>
      <c r="K19" s="1">
        <f>G19-AVERAGE($C$18:$C$20)</f>
        <v>7.0515003204345703</v>
      </c>
      <c r="L19" s="1">
        <f>I19-AVERAGE($C$18:$C$20)</f>
        <v>7.2175006866455078</v>
      </c>
      <c r="M19" s="1">
        <f t="shared" si="4"/>
        <v>9.3211666742960606</v>
      </c>
      <c r="N19" s="1">
        <f t="shared" si="5"/>
        <v>12.95199998219808</v>
      </c>
      <c r="O19" s="1">
        <f t="shared" si="6"/>
        <v>11.302667299906412</v>
      </c>
      <c r="P19" s="1">
        <f t="shared" si="7"/>
        <v>-3.7156654993693028</v>
      </c>
      <c r="Q19" s="1">
        <f t="shared" ref="Q19:Q50" si="64">K19-N19</f>
        <v>-5.9004996617635097</v>
      </c>
      <c r="R19" s="1">
        <f t="shared" ref="R19:R50" si="65">L19-O19</f>
        <v>-4.0851666132609044</v>
      </c>
      <c r="S19">
        <f t="shared" si="8"/>
        <v>13.137924723698365</v>
      </c>
      <c r="T19">
        <f t="shared" ref="T19:T50" si="66">2^(-Q19)</f>
        <v>59.734796374311145</v>
      </c>
      <c r="U19">
        <f t="shared" ref="U19:U50" si="67">2^(-R19)</f>
        <v>16.972963914082893</v>
      </c>
      <c r="V19" s="7"/>
      <c r="W19" s="7"/>
      <c r="X19" s="7"/>
    </row>
    <row r="20" spans="1:39" x14ac:dyDescent="0.2">
      <c r="A20">
        <v>6.3</v>
      </c>
      <c r="B20">
        <v>13.137333234151205</v>
      </c>
      <c r="C20" s="2">
        <v>16.71299934387207</v>
      </c>
      <c r="D20">
        <v>22.458499908447266</v>
      </c>
      <c r="E20" s="2">
        <v>21.038999557495117</v>
      </c>
      <c r="F20">
        <v>26.089333216349285</v>
      </c>
      <c r="G20" s="2">
        <v>23.646999359130859</v>
      </c>
      <c r="H20">
        <v>24.440000534057617</v>
      </c>
      <c r="I20" s="2">
        <v>24.031000137329102</v>
      </c>
      <c r="J20" s="1">
        <f>E20-AVERAGE($C$18:$C$20)</f>
        <v>4.6215000152587891</v>
      </c>
      <c r="K20" s="1">
        <f>G20-AVERAGE($C$18:$C$20)</f>
        <v>7.2294998168945312</v>
      </c>
      <c r="L20" s="1">
        <f>I20-AVERAGE($C$18:$C$20)</f>
        <v>7.6135005950927734</v>
      </c>
      <c r="M20" s="1">
        <f t="shared" si="4"/>
        <v>9.3211666742960606</v>
      </c>
      <c r="N20" s="1">
        <f t="shared" si="5"/>
        <v>12.95199998219808</v>
      </c>
      <c r="O20" s="1">
        <f t="shared" si="6"/>
        <v>11.302667299906412</v>
      </c>
      <c r="P20" s="1">
        <f t="shared" si="7"/>
        <v>-4.6996666590372715</v>
      </c>
      <c r="Q20" s="1">
        <f t="shared" si="64"/>
        <v>-5.7225001653035488</v>
      </c>
      <c r="R20" s="1">
        <f t="shared" si="65"/>
        <v>-3.6891667048136387</v>
      </c>
      <c r="S20">
        <f t="shared" si="8"/>
        <v>25.986071794810329</v>
      </c>
      <c r="T20">
        <f t="shared" si="66"/>
        <v>52.801249506813427</v>
      </c>
      <c r="U20">
        <f t="shared" si="67"/>
        <v>12.898815688462896</v>
      </c>
      <c r="V20" s="7"/>
      <c r="W20" s="7"/>
      <c r="X20" s="7"/>
    </row>
    <row r="21" spans="1:39" x14ac:dyDescent="0.2">
      <c r="A21">
        <v>7.1</v>
      </c>
      <c r="B21">
        <v>13.137333234151205</v>
      </c>
      <c r="C21" s="2">
        <v>13.947999954223633</v>
      </c>
      <c r="D21">
        <v>22.458499908447266</v>
      </c>
      <c r="E21" s="2">
        <v>23.313999176025391</v>
      </c>
      <c r="F21">
        <v>26.089333216349285</v>
      </c>
      <c r="G21" s="2">
        <v>20.409000396728516</v>
      </c>
      <c r="H21">
        <v>24.440000534057617</v>
      </c>
      <c r="I21" s="2">
        <v>26.402000427246094</v>
      </c>
      <c r="J21" s="1">
        <f>E21-AVERAGE($C$21:$C$23)</f>
        <v>9.2729991277058925</v>
      </c>
      <c r="K21" s="1">
        <f>G21-AVERAGE($C$21:$C$23)</f>
        <v>6.3680003484090175</v>
      </c>
      <c r="L21" s="1">
        <f>I21-AVERAGE($C$21:$C$23)</f>
        <v>12.361000378926596</v>
      </c>
      <c r="M21" s="1">
        <f t="shared" si="4"/>
        <v>9.3211666742960606</v>
      </c>
      <c r="N21" s="1">
        <f t="shared" si="5"/>
        <v>12.95199998219808</v>
      </c>
      <c r="O21" s="1">
        <f t="shared" si="6"/>
        <v>11.302667299906412</v>
      </c>
      <c r="P21" s="1">
        <f t="shared" si="7"/>
        <v>-4.8167546590168087E-2</v>
      </c>
      <c r="Q21" s="1">
        <f t="shared" si="64"/>
        <v>-6.5839996337890625</v>
      </c>
      <c r="R21" s="1">
        <f t="shared" si="65"/>
        <v>1.0583330790201835</v>
      </c>
      <c r="S21">
        <f t="shared" si="8"/>
        <v>1.0339508065803995</v>
      </c>
      <c r="T21">
        <f t="shared" si="66"/>
        <v>95.935950160154647</v>
      </c>
      <c r="U21">
        <f t="shared" si="67"/>
        <v>0.48018655717107289</v>
      </c>
      <c r="V21" s="7">
        <f t="shared" ref="V21" si="68">AVERAGE(S21:S23)</f>
        <v>0.84349165027801332</v>
      </c>
      <c r="W21" s="7">
        <f t="shared" ref="W21" si="69">AVERAGE(T21:T23)</f>
        <v>96.437328459189644</v>
      </c>
      <c r="X21" s="7">
        <f t="shared" ref="X21" si="70">AVERAGE(U21:U23)</f>
        <v>0.53781846470158479</v>
      </c>
      <c r="Y21">
        <f>STDEV(S21:S23)</f>
        <v>0.18979679257566512</v>
      </c>
      <c r="Z21">
        <f>STDEV(T21:T23)</f>
        <v>0.70905599037484557</v>
      </c>
      <c r="AA21">
        <f>STDEV(U21:U23)</f>
        <v>0.18688831221155128</v>
      </c>
      <c r="AB21">
        <f t="shared" ref="AB21:AB48" si="71">V21/W21</f>
        <v>8.7465265136929017E-3</v>
      </c>
      <c r="AC21">
        <f t="shared" ref="AC21:AC48" si="72">V21/(V21+W21)</f>
        <v>8.670688110244686E-3</v>
      </c>
      <c r="AD21">
        <f t="shared" ref="AD21:AD50" si="73">Y21/V21</f>
        <v>0.22501324407077231</v>
      </c>
      <c r="AE21">
        <f t="shared" ref="AE21:AE50" si="74">Z21/W21</f>
        <v>7.3525055256471973E-3</v>
      </c>
      <c r="AF21">
        <f t="shared" ref="AF21" si="75">(V21/W21)*SQRT(AD21^2 + AE21^2 + 3*AD21^2*AE21^2+ 8*AE21^4)</f>
        <v>1.9692946520768846E-3</v>
      </c>
      <c r="AI21">
        <f>AB21/$AH$3 - $AG$3</f>
        <v>-0.12650540265402155</v>
      </c>
      <c r="AJ21">
        <f t="shared" ref="AJ21:AJ50" si="76">LOG(AB21,2)</f>
        <v>-6.8370740878745115</v>
      </c>
      <c r="AM21">
        <f t="shared" ref="AM21:AM41" si="77">AJ21/$AL$3 - $AK$3</f>
        <v>1.4069919784338785</v>
      </c>
    </row>
    <row r="22" spans="1:39" x14ac:dyDescent="0.2">
      <c r="A22">
        <v>7.2</v>
      </c>
      <c r="B22">
        <v>13.137333234151205</v>
      </c>
      <c r="C22" s="2">
        <v>13.788000106811523</v>
      </c>
      <c r="D22">
        <v>22.458499908447266</v>
      </c>
      <c r="E22" s="2">
        <v>23.974000930786133</v>
      </c>
      <c r="F22">
        <v>26.089333216349285</v>
      </c>
      <c r="G22" t="s">
        <v>7</v>
      </c>
      <c r="H22">
        <v>24.440000534057617</v>
      </c>
      <c r="I22" s="2">
        <v>26.715000152587891</v>
      </c>
      <c r="J22" s="1">
        <f t="shared" ref="J22:K23" si="78">E22-AVERAGE($C$21:$C$23)</f>
        <v>9.9330008824666347</v>
      </c>
      <c r="K22" s="1" t="e">
        <f>G22-AVERAGE($C$21:$C$23)</f>
        <v>#VALUE!</v>
      </c>
      <c r="L22" s="1">
        <f>I22-AVERAGE($C$21:$C$23)</f>
        <v>12.674000104268393</v>
      </c>
      <c r="M22" s="1">
        <f t="shared" si="4"/>
        <v>9.3211666742960606</v>
      </c>
      <c r="N22" s="1">
        <f t="shared" si="5"/>
        <v>12.95199998219808</v>
      </c>
      <c r="O22" s="1">
        <f t="shared" si="6"/>
        <v>11.302667299906412</v>
      </c>
      <c r="P22" s="1">
        <f t="shared" si="7"/>
        <v>0.6118342081705741</v>
      </c>
      <c r="Q22" s="1"/>
      <c r="R22" s="1">
        <f t="shared" si="65"/>
        <v>1.3713328043619804</v>
      </c>
      <c r="S22">
        <f t="shared" si="8"/>
        <v>0.65436422972643615</v>
      </c>
      <c r="U22">
        <f t="shared" si="67"/>
        <v>0.38653399185135989</v>
      </c>
      <c r="V22" s="7"/>
      <c r="W22" s="7"/>
      <c r="X22" s="7"/>
    </row>
    <row r="23" spans="1:39" x14ac:dyDescent="0.2">
      <c r="A23">
        <v>7.3</v>
      </c>
      <c r="B23">
        <v>13.137333234151205</v>
      </c>
      <c r="C23" s="2">
        <v>14.38700008392334</v>
      </c>
      <c r="D23">
        <v>22.458499908447266</v>
      </c>
      <c r="E23" s="2">
        <v>23.610000610351562</v>
      </c>
      <c r="F23">
        <v>26.089333216349285</v>
      </c>
      <c r="G23" s="2">
        <v>20.393999099731445</v>
      </c>
      <c r="H23">
        <v>24.440000534057617</v>
      </c>
      <c r="I23" s="2">
        <v>25.764999389648438</v>
      </c>
      <c r="J23" s="1">
        <f>E23-AVERAGE($C$21:$C$23)</f>
        <v>9.5690005620320644</v>
      </c>
      <c r="K23" s="1">
        <f>G23-AVERAGE($C$21:$C$23)</f>
        <v>6.3529990514119472</v>
      </c>
      <c r="L23" s="1">
        <f>I23-AVERAGE($C$21:$C$23)</f>
        <v>11.723999341328939</v>
      </c>
      <c r="M23" s="1">
        <f t="shared" si="4"/>
        <v>9.3211666742960606</v>
      </c>
      <c r="N23" s="1">
        <f t="shared" si="5"/>
        <v>12.95199998219808</v>
      </c>
      <c r="O23" s="1">
        <f t="shared" si="6"/>
        <v>11.302667299906412</v>
      </c>
      <c r="P23" s="1">
        <f t="shared" si="7"/>
        <v>0.24783388773600379</v>
      </c>
      <c r="Q23" s="1">
        <f t="shared" si="64"/>
        <v>-6.5990009307861328</v>
      </c>
      <c r="R23" s="1">
        <f t="shared" si="65"/>
        <v>0.42133204142252723</v>
      </c>
      <c r="S23">
        <f t="shared" si="8"/>
        <v>0.84215991452720407</v>
      </c>
      <c r="T23">
        <f t="shared" si="66"/>
        <v>96.93870675822464</v>
      </c>
      <c r="U23">
        <f t="shared" si="67"/>
        <v>0.74673484508232146</v>
      </c>
      <c r="V23" s="7"/>
      <c r="W23" s="7"/>
      <c r="X23" s="7"/>
    </row>
    <row r="24" spans="1:39" x14ac:dyDescent="0.2">
      <c r="A24">
        <v>8.1</v>
      </c>
      <c r="B24">
        <v>13.137333234151205</v>
      </c>
      <c r="C24" s="2">
        <v>11.921999931335449</v>
      </c>
      <c r="D24">
        <v>22.458499908447266</v>
      </c>
      <c r="E24" s="2">
        <v>25.047000885009766</v>
      </c>
      <c r="F24">
        <v>26.089333216349285</v>
      </c>
      <c r="G24" s="2">
        <v>21.974000930786133</v>
      </c>
      <c r="H24">
        <v>24.440000534057617</v>
      </c>
      <c r="I24" s="2">
        <v>27.767999649047852</v>
      </c>
      <c r="J24" s="1">
        <f>E24-AVERAGE($C$24:$C$26)</f>
        <v>13.035001118977865</v>
      </c>
      <c r="K24" s="1">
        <f>G24-AVERAGE($C$24:$C$26)</f>
        <v>9.9620011647542324</v>
      </c>
      <c r="L24" s="1">
        <f>I24-AVERAGE($C$24:$C$26)</f>
        <v>15.755999883015951</v>
      </c>
      <c r="M24" s="1">
        <f t="shared" si="4"/>
        <v>9.3211666742960606</v>
      </c>
      <c r="N24" s="1">
        <f t="shared" si="5"/>
        <v>12.95199998219808</v>
      </c>
      <c r="O24" s="1">
        <f t="shared" si="6"/>
        <v>11.302667299906412</v>
      </c>
      <c r="P24" s="1">
        <f t="shared" si="7"/>
        <v>3.7138344446818046</v>
      </c>
      <c r="Q24" s="1">
        <f t="shared" si="64"/>
        <v>-2.9899988174438477</v>
      </c>
      <c r="R24" s="1">
        <f t="shared" si="65"/>
        <v>4.4533325831095389</v>
      </c>
      <c r="S24">
        <f t="shared" si="8"/>
        <v>7.6212188546868995E-2</v>
      </c>
      <c r="T24">
        <f t="shared" si="66"/>
        <v>7.9447334513110999</v>
      </c>
      <c r="U24">
        <f t="shared" si="67"/>
        <v>4.5647112631265051E-2</v>
      </c>
      <c r="V24" s="7">
        <f t="shared" ref="V24" si="79">AVERAGE(S24:S26)</f>
        <v>0.37961650602690739</v>
      </c>
      <c r="W24" s="7">
        <f t="shared" ref="W24" si="80">AVERAGE(T24:T26)</f>
        <v>8.6580947048729211</v>
      </c>
      <c r="X24" s="7">
        <f t="shared" ref="X24" si="81">AVERAGE(U24:U26)</f>
        <v>6.0120549968342547E-2</v>
      </c>
      <c r="Y24">
        <f>STDEV(S24:S26)</f>
        <v>0.53731073774400095</v>
      </c>
      <c r="Z24">
        <f>STDEV(T24:T26)</f>
        <v>2.6263807810306119</v>
      </c>
      <c r="AA24">
        <f>STDEV(U24:U26)</f>
        <v>1.4459614425663545E-2</v>
      </c>
      <c r="AB24">
        <f t="shared" ref="AB24:AB48" si="82">V24/W24</f>
        <v>4.384527069370734E-2</v>
      </c>
      <c r="AC24">
        <f t="shared" ref="AC24:AC48" si="83">V24/(V24+W24)</f>
        <v>4.2003610999328589E-2</v>
      </c>
      <c r="AD24">
        <f>Y24/V24</f>
        <v>1.4154040438534465</v>
      </c>
      <c r="AE24">
        <f t="shared" ref="AE24:AF24" si="84">Z24/W24</f>
        <v>0.30334396545147985</v>
      </c>
      <c r="AF24">
        <f t="shared" ref="AF24" si="85">(V24/W24)*SQRT(AD24^2 + AE24^2 + 3*AD24^2*AE24^2+ 8*AE24^4)</f>
        <v>7.2260402208150443E-2</v>
      </c>
      <c r="AI24">
        <f>AB24/$AH$3 - $AG$3</f>
        <v>5.9535487502159812E-2</v>
      </c>
      <c r="AJ24">
        <f t="shared" ref="AJ24:AJ50" si="86">LOG(AB24,2)</f>
        <v>-4.5114349529130555</v>
      </c>
      <c r="AM24">
        <f t="shared" ref="AM24:AM41" si="87">AJ24/$AL$3 - $AK$3</f>
        <v>2.3099307362390675</v>
      </c>
    </row>
    <row r="25" spans="1:39" x14ac:dyDescent="0.2">
      <c r="A25">
        <v>8.1999999999999993</v>
      </c>
      <c r="B25">
        <v>13.137333234151205</v>
      </c>
      <c r="C25" s="2">
        <v>11.74899959564209</v>
      </c>
      <c r="D25">
        <v>22.458499908447266</v>
      </c>
      <c r="E25" t="s">
        <v>7</v>
      </c>
      <c r="F25">
        <v>26.089333216349285</v>
      </c>
      <c r="G25" s="2">
        <v>22.271999359130859</v>
      </c>
      <c r="H25">
        <v>24.440000534057617</v>
      </c>
      <c r="I25" s="2">
        <v>27.370000839233398</v>
      </c>
      <c r="J25" s="1" t="e">
        <f t="shared" ref="J25:K26" si="88">E25-AVERAGE($C$24:$C$26)</f>
        <v>#VALUE!</v>
      </c>
      <c r="K25" s="1">
        <f>G25-AVERAGE($C$24:$C$26)</f>
        <v>10.259999593098959</v>
      </c>
      <c r="L25" s="1">
        <f>I25-AVERAGE($C$24:$C$26)</f>
        <v>15.358001073201498</v>
      </c>
      <c r="M25" s="1">
        <f t="shared" si="4"/>
        <v>9.3211666742960606</v>
      </c>
      <c r="N25" s="1">
        <f t="shared" si="5"/>
        <v>12.95199998219808</v>
      </c>
      <c r="O25" s="1">
        <f t="shared" si="6"/>
        <v>11.302667299906412</v>
      </c>
      <c r="P25" s="1"/>
      <c r="Q25" s="1">
        <f t="shared" si="64"/>
        <v>-2.6920003890991211</v>
      </c>
      <c r="R25" s="1">
        <f t="shared" si="65"/>
        <v>4.0553337732950858</v>
      </c>
      <c r="S25">
        <f t="shared" si="8"/>
        <v>1</v>
      </c>
      <c r="T25">
        <f t="shared" si="66"/>
        <v>6.4620879637208732</v>
      </c>
      <c r="U25">
        <f t="shared" si="67"/>
        <v>6.0148235548031927E-2</v>
      </c>
      <c r="V25" s="7"/>
      <c r="W25" s="7"/>
      <c r="X25" s="7"/>
    </row>
    <row r="26" spans="1:39" x14ac:dyDescent="0.2">
      <c r="A26">
        <v>8.3000000000000007</v>
      </c>
      <c r="B26">
        <v>13.137333234151205</v>
      </c>
      <c r="C26" s="2">
        <v>12.364999771118164</v>
      </c>
      <c r="D26">
        <v>22.458499908447266</v>
      </c>
      <c r="E26" s="2">
        <v>25.329999923706055</v>
      </c>
      <c r="F26">
        <v>26.089333216349285</v>
      </c>
      <c r="G26" s="2">
        <v>21.431999206542969</v>
      </c>
      <c r="H26">
        <v>24.440000534057617</v>
      </c>
      <c r="I26" s="2">
        <v>27.059999465942383</v>
      </c>
      <c r="J26" s="1">
        <f>E26-AVERAGE($C$24:$C$26)</f>
        <v>13.318000157674154</v>
      </c>
      <c r="K26" s="1">
        <f>G26-AVERAGE($C$24:$C$26)</f>
        <v>9.4199994405110683</v>
      </c>
      <c r="L26" s="1">
        <f>I26-AVERAGE($C$24:$C$26)</f>
        <v>15.047999699910482</v>
      </c>
      <c r="M26" s="1">
        <f t="shared" si="4"/>
        <v>9.3211666742960606</v>
      </c>
      <c r="N26" s="1">
        <f t="shared" si="5"/>
        <v>12.95199998219808</v>
      </c>
      <c r="O26" s="1">
        <f t="shared" si="6"/>
        <v>11.302667299906412</v>
      </c>
      <c r="P26" s="1">
        <f t="shared" si="7"/>
        <v>3.9968334833780936</v>
      </c>
      <c r="Q26" s="1">
        <f t="shared" si="64"/>
        <v>-3.5320005416870117</v>
      </c>
      <c r="R26" s="1">
        <f t="shared" si="65"/>
        <v>3.7453324000040702</v>
      </c>
      <c r="S26">
        <f t="shared" si="8"/>
        <v>6.2637329533853134E-2</v>
      </c>
      <c r="T26">
        <f t="shared" si="66"/>
        <v>11.567462699586789</v>
      </c>
      <c r="U26">
        <f t="shared" si="67"/>
        <v>7.4566301725730672E-2</v>
      </c>
      <c r="V26" s="7"/>
      <c r="W26" s="7"/>
      <c r="X26" s="7"/>
    </row>
    <row r="27" spans="1:39" x14ac:dyDescent="0.2">
      <c r="A27">
        <v>9.1</v>
      </c>
      <c r="B27">
        <v>13.137333234151205</v>
      </c>
      <c r="C27" s="2">
        <v>20</v>
      </c>
      <c r="D27">
        <v>22.458499908447266</v>
      </c>
      <c r="E27" s="2">
        <v>28.954999923706055</v>
      </c>
      <c r="F27">
        <v>26.089333216349285</v>
      </c>
      <c r="G27" s="2">
        <v>25.760000228881836</v>
      </c>
      <c r="H27">
        <v>24.440000534057617</v>
      </c>
      <c r="I27" s="2">
        <v>31.091999053955078</v>
      </c>
      <c r="J27" s="1">
        <f>E27-AVERAGE($C$27:$C$29)</f>
        <v>8.6393337249755859</v>
      </c>
      <c r="K27" s="1">
        <f>G27-AVERAGE($C$27:$C$29)</f>
        <v>5.4443340301513672</v>
      </c>
      <c r="L27" s="1">
        <f>I27-AVERAGE($C$27:$C$29)</f>
        <v>10.776332855224609</v>
      </c>
      <c r="M27" s="1">
        <f t="shared" si="4"/>
        <v>9.3211666742960606</v>
      </c>
      <c r="N27" s="1">
        <f t="shared" si="5"/>
        <v>12.95199998219808</v>
      </c>
      <c r="O27" s="1">
        <f t="shared" si="6"/>
        <v>11.302667299906412</v>
      </c>
      <c r="P27" s="1">
        <f t="shared" si="7"/>
        <v>-0.68183294932047467</v>
      </c>
      <c r="Q27" s="1">
        <f t="shared" si="64"/>
        <v>-7.5076659520467128</v>
      </c>
      <c r="R27" s="1">
        <f t="shared" si="65"/>
        <v>-0.52633444468180279</v>
      </c>
      <c r="S27">
        <f t="shared" si="8"/>
        <v>1.6041765732101638</v>
      </c>
      <c r="T27">
        <f t="shared" si="66"/>
        <v>181.98376635502106</v>
      </c>
      <c r="U27">
        <f t="shared" si="67"/>
        <v>1.4402651612061677</v>
      </c>
      <c r="V27" s="7">
        <f t="shared" ref="V27" si="89">AVERAGE(S27:S29)</f>
        <v>2.0808993728865235</v>
      </c>
      <c r="W27" s="7">
        <f t="shared" ref="W27" si="90">AVERAGE(T27:T29)</f>
        <v>163.9363821793394</v>
      </c>
      <c r="X27" s="7">
        <f t="shared" ref="X27" si="91">AVERAGE(U27:U29)</f>
        <v>1.6730727251158373</v>
      </c>
      <c r="Y27">
        <f>STDEV(S27:S29)</f>
        <v>0.42029591308689307</v>
      </c>
      <c r="Z27">
        <f>STDEV(T27:T29)</f>
        <v>15.783723405651969</v>
      </c>
      <c r="AA27">
        <f>STDEV(U27:U29)</f>
        <v>0.2772395793425439</v>
      </c>
      <c r="AB27">
        <f t="shared" ref="AB27:AB48" si="92">V27/W27</f>
        <v>1.2693334726699704E-2</v>
      </c>
      <c r="AC27">
        <f t="shared" ref="AC27:AC48" si="93">V27/(V27+W27)</f>
        <v>1.2534233505274639E-2</v>
      </c>
      <c r="AD27">
        <f t="shared" ref="AD27:AD50" si="94">Y27/V27</f>
        <v>0.2019780093949852</v>
      </c>
      <c r="AE27">
        <f t="shared" ref="AE27:AE50" si="95">Z27/W27</f>
        <v>9.6279564034695175E-2</v>
      </c>
      <c r="AF27">
        <f t="shared" ref="AF27" si="96">(V27/W27)*SQRT(AD27^2 + AE27^2 + 3*AD27^2*AE27^2+ 8*AE27^4)</f>
        <v>2.891372800014563E-3</v>
      </c>
      <c r="AI27">
        <f>AB27/$AH$3 - $AG$3</f>
        <v>-0.10558534609992946</v>
      </c>
      <c r="AJ27">
        <f t="shared" ref="AJ27:AJ50" si="97">LOG(AB27,2)</f>
        <v>-6.2997850534832205</v>
      </c>
      <c r="AM27">
        <f t="shared" ref="AM27:AM41" si="98">AJ27/$AL$3 - $AK$3</f>
        <v>1.6155966093082479</v>
      </c>
    </row>
    <row r="28" spans="1:39" x14ac:dyDescent="0.2">
      <c r="A28">
        <v>9.1999999999999993</v>
      </c>
      <c r="B28">
        <v>13.137333234151205</v>
      </c>
      <c r="C28" s="2">
        <v>20.167999267578125</v>
      </c>
      <c r="D28">
        <v>22.458499908447266</v>
      </c>
      <c r="E28" s="2">
        <v>28.375</v>
      </c>
      <c r="F28">
        <v>26.089333216349285</v>
      </c>
      <c r="G28" s="2">
        <v>26.01300048828125</v>
      </c>
      <c r="H28">
        <v>24.440000534057617</v>
      </c>
      <c r="I28" s="2">
        <v>30.940999984741211</v>
      </c>
      <c r="J28" s="1">
        <f t="shared" ref="J28:K29" si="99">E28-AVERAGE($C$27:$C$29)</f>
        <v>8.0593338012695312</v>
      </c>
      <c r="K28" s="1">
        <f>G28-AVERAGE($C$27:$C$29)</f>
        <v>5.6973342895507812</v>
      </c>
      <c r="L28" s="1">
        <f>I28-AVERAGE($C$27:$C$29)</f>
        <v>10.625333786010742</v>
      </c>
      <c r="M28" s="1">
        <f t="shared" si="4"/>
        <v>9.3211666742960606</v>
      </c>
      <c r="N28" s="1">
        <f t="shared" si="5"/>
        <v>12.95199998219808</v>
      </c>
      <c r="O28" s="1">
        <f t="shared" si="6"/>
        <v>11.302667299906412</v>
      </c>
      <c r="P28" s="1">
        <f t="shared" si="7"/>
        <v>-1.2618328730265294</v>
      </c>
      <c r="Q28" s="1">
        <f t="shared" si="64"/>
        <v>-7.2546656926472988</v>
      </c>
      <c r="R28" s="1">
        <f t="shared" si="65"/>
        <v>-0.67733351389566998</v>
      </c>
      <c r="S28">
        <f t="shared" si="8"/>
        <v>2.3980020183275998</v>
      </c>
      <c r="T28">
        <f t="shared" si="66"/>
        <v>152.71158403825115</v>
      </c>
      <c r="U28">
        <f t="shared" si="67"/>
        <v>1.5991813074626307</v>
      </c>
      <c r="V28" s="7"/>
      <c r="W28" s="7"/>
      <c r="X28" s="7"/>
    </row>
    <row r="29" spans="1:39" x14ac:dyDescent="0.2">
      <c r="A29">
        <v>9.3000000000000007</v>
      </c>
      <c r="B29">
        <v>13.137333234151205</v>
      </c>
      <c r="C29" s="2">
        <v>20.778999328613281</v>
      </c>
      <c r="D29">
        <v>22.458499908447266</v>
      </c>
      <c r="E29" s="2">
        <v>28.472999572753906</v>
      </c>
      <c r="F29">
        <v>26.089333216349285</v>
      </c>
      <c r="G29" s="2">
        <v>25.972000122070312</v>
      </c>
      <c r="H29">
        <v>24.440000534057617</v>
      </c>
      <c r="I29" s="2">
        <v>30.632999420166016</v>
      </c>
      <c r="J29" s="1">
        <f t="shared" si="99"/>
        <v>8.1573333740234375</v>
      </c>
      <c r="K29" s="1">
        <f>G29-AVERAGE($C$27:$C$29)</f>
        <v>5.6563339233398438</v>
      </c>
      <c r="L29" s="1">
        <f>I29-AVERAGE($C$27:$C$29)</f>
        <v>10.317333221435547</v>
      </c>
      <c r="M29" s="1">
        <f t="shared" si="4"/>
        <v>9.3211666742960606</v>
      </c>
      <c r="N29" s="1">
        <f t="shared" si="5"/>
        <v>12.95199998219808</v>
      </c>
      <c r="O29" s="1">
        <f t="shared" si="6"/>
        <v>11.302667299906412</v>
      </c>
      <c r="P29" s="1">
        <f t="shared" si="7"/>
        <v>-1.1638333002726231</v>
      </c>
      <c r="Q29" s="1">
        <f t="shared" si="64"/>
        <v>-7.2956660588582363</v>
      </c>
      <c r="R29" s="1">
        <f t="shared" si="65"/>
        <v>-0.98533407847086529</v>
      </c>
      <c r="S29">
        <f t="shared" si="8"/>
        <v>2.2405195271218075</v>
      </c>
      <c r="T29">
        <f t="shared" si="66"/>
        <v>157.11379614474603</v>
      </c>
      <c r="U29">
        <f t="shared" si="67"/>
        <v>1.9797717066787137</v>
      </c>
      <c r="V29" s="7"/>
      <c r="W29" s="7"/>
      <c r="X29" s="7"/>
    </row>
    <row r="30" spans="1:39" x14ac:dyDescent="0.2">
      <c r="A30">
        <v>10.1</v>
      </c>
      <c r="B30">
        <v>13.137333234151205</v>
      </c>
      <c r="C30" s="2">
        <v>17.239999771118164</v>
      </c>
      <c r="D30">
        <v>22.458499908447266</v>
      </c>
      <c r="E30" s="2">
        <v>25.878999710083008</v>
      </c>
      <c r="F30">
        <v>26.089333216349285</v>
      </c>
      <c r="G30" s="2">
        <v>28.330999374389648</v>
      </c>
      <c r="H30">
        <v>24.440000534057617</v>
      </c>
      <c r="I30" s="2">
        <v>27.273000717163086</v>
      </c>
      <c r="J30" s="1">
        <f>E30-AVERAGE($C$30:$C$32)</f>
        <v>8.2896664937337228</v>
      </c>
      <c r="K30" s="1">
        <f>G30-AVERAGE($C$30:$C$32)</f>
        <v>10.741666158040363</v>
      </c>
      <c r="L30" s="1">
        <f>I30-AVERAGE($C$30:$C$32)</f>
        <v>9.6836675008138009</v>
      </c>
      <c r="M30" s="1">
        <f t="shared" si="4"/>
        <v>9.3211666742960606</v>
      </c>
      <c r="N30" s="1">
        <f t="shared" si="5"/>
        <v>12.95199998219808</v>
      </c>
      <c r="O30" s="1">
        <f t="shared" si="6"/>
        <v>11.302667299906412</v>
      </c>
      <c r="P30" s="1">
        <f t="shared" si="7"/>
        <v>-1.0315001805623378</v>
      </c>
      <c r="Q30" s="1">
        <f t="shared" si="64"/>
        <v>-2.2103338241577166</v>
      </c>
      <c r="R30" s="1">
        <f t="shared" si="65"/>
        <v>-1.6189997990926113</v>
      </c>
      <c r="S30">
        <f t="shared" si="8"/>
        <v>2.0441487463975871</v>
      </c>
      <c r="T30">
        <f t="shared" si="66"/>
        <v>4.6278234404463747</v>
      </c>
      <c r="U30">
        <f t="shared" si="67"/>
        <v>3.0716201116552955</v>
      </c>
      <c r="V30" s="7">
        <f t="shared" ref="V30" si="100">AVERAGE(S30:S32)</f>
        <v>2.1992700974283466</v>
      </c>
      <c r="W30" s="7">
        <f t="shared" ref="W30" si="101">AVERAGE(T30:T32)</f>
        <v>4.8273760928250686</v>
      </c>
      <c r="X30" s="7">
        <f t="shared" ref="X30" si="102">AVERAGE(U30:U32)</f>
        <v>2.4004225765331029</v>
      </c>
      <c r="Y30">
        <f>STDEV(S30:S32)</f>
        <v>0.180542433654204</v>
      </c>
      <c r="Z30">
        <f>STDEV(T30:T32)</f>
        <v>1.0472924836297979</v>
      </c>
      <c r="AA30">
        <f>STDEV(U30:U32)</f>
        <v>1.2131485245093587</v>
      </c>
      <c r="AB30">
        <f t="shared" ref="AB30:AB48" si="103">V30/W30</f>
        <v>0.45558292023219876</v>
      </c>
      <c r="AC30">
        <f t="shared" ref="AC30:AC48" si="104">V30/(V30+W30)</f>
        <v>0.31299001513395258</v>
      </c>
      <c r="AD30">
        <f t="shared" ref="AD30:AD50" si="105">Y30/V30</f>
        <v>8.2091978545662095E-2</v>
      </c>
      <c r="AE30">
        <f t="shared" ref="AE30:AE50" si="106">Z30/W30</f>
        <v>0.21694859971370145</v>
      </c>
      <c r="AF30">
        <f t="shared" ref="AF30" si="107">(V30/W30)*SQRT(AD30^2 + AE30^2 + 3*AD30^2*AE30^2+ 8*AE30^4)</f>
        <v>0.12265214387951377</v>
      </c>
      <c r="AI30">
        <f>AB30/$AH$3 - $AG$3</f>
        <v>2.2419508593481865</v>
      </c>
      <c r="AJ30">
        <f t="shared" ref="AJ30:AJ50" si="108">LOG(AB30,2)</f>
        <v>-1.1342144333509803</v>
      </c>
      <c r="AM30">
        <f t="shared" ref="AM30:AM41" si="109">AJ30/$AL$3 - $AK$3</f>
        <v>3.6211502005684362</v>
      </c>
    </row>
    <row r="31" spans="1:39" x14ac:dyDescent="0.2">
      <c r="A31">
        <v>10.199999999999999</v>
      </c>
      <c r="B31">
        <v>13.137333234151205</v>
      </c>
      <c r="C31" s="2">
        <v>17.827999114990234</v>
      </c>
      <c r="D31">
        <v>22.458499908447266</v>
      </c>
      <c r="E31" s="2">
        <v>25.802000045776367</v>
      </c>
      <c r="F31">
        <v>26.089333216349285</v>
      </c>
      <c r="G31" s="2">
        <v>28.579999923706055</v>
      </c>
      <c r="H31">
        <v>24.440000534057617</v>
      </c>
      <c r="I31" s="2">
        <v>27.246000289916992</v>
      </c>
      <c r="J31" s="1">
        <f t="shared" ref="J31:K32" si="110">E31-AVERAGE($C$30:$C$32)</f>
        <v>8.2126668294270821</v>
      </c>
      <c r="K31" s="1">
        <f>G31-AVERAGE($C$30:$C$32)</f>
        <v>10.99066670735677</v>
      </c>
      <c r="L31" s="1">
        <f>I31-AVERAGE($C$30:$C$32)</f>
        <v>9.6566670735677071</v>
      </c>
      <c r="M31" s="1">
        <f t="shared" si="4"/>
        <v>9.3211666742960606</v>
      </c>
      <c r="N31" s="1">
        <f t="shared" si="5"/>
        <v>12.95199998219808</v>
      </c>
      <c r="O31" s="1">
        <f t="shared" si="6"/>
        <v>11.302667299906412</v>
      </c>
      <c r="P31" s="1">
        <f t="shared" si="7"/>
        <v>-1.1084998448689785</v>
      </c>
      <c r="Q31" s="1">
        <f t="shared" si="64"/>
        <v>-1.9613332748413104</v>
      </c>
      <c r="R31" s="1">
        <f t="shared" si="65"/>
        <v>-1.646000226338705</v>
      </c>
      <c r="S31">
        <f t="shared" si="8"/>
        <v>2.1562132153885494</v>
      </c>
      <c r="T31">
        <f t="shared" si="66"/>
        <v>3.8942169900238421</v>
      </c>
      <c r="U31">
        <f t="shared" si="67"/>
        <v>3.1296476179440131</v>
      </c>
      <c r="V31" s="7"/>
      <c r="W31" s="7"/>
      <c r="X31" s="7"/>
    </row>
    <row r="32" spans="1:39" x14ac:dyDescent="0.2">
      <c r="A32">
        <v>10.3</v>
      </c>
      <c r="B32">
        <v>13.137333234151205</v>
      </c>
      <c r="C32" s="2">
        <v>17.700000762939453</v>
      </c>
      <c r="D32">
        <v>22.458499908447266</v>
      </c>
      <c r="E32" s="2">
        <v>25.64900016784668</v>
      </c>
      <c r="F32">
        <v>26.089333216349285</v>
      </c>
      <c r="G32" s="2">
        <v>27.965999603271484</v>
      </c>
      <c r="H32">
        <v>24.440000534057617</v>
      </c>
      <c r="I32" t="s">
        <v>7</v>
      </c>
      <c r="J32" s="1">
        <f t="shared" si="110"/>
        <v>8.0596669514973946</v>
      </c>
      <c r="K32" s="1">
        <f>G32-AVERAGE($C$30:$C$32)</f>
        <v>10.376666386922199</v>
      </c>
      <c r="L32" s="1" t="e">
        <f>I32-AVERAGE($C$30:$C$32)</f>
        <v>#VALUE!</v>
      </c>
      <c r="M32" s="1">
        <f t="shared" si="4"/>
        <v>9.3211666742960606</v>
      </c>
      <c r="N32" s="1">
        <f t="shared" si="5"/>
        <v>12.95199998219808</v>
      </c>
      <c r="O32" s="1">
        <f t="shared" si="6"/>
        <v>11.302667299906412</v>
      </c>
      <c r="P32" s="1">
        <f t="shared" si="7"/>
        <v>-1.261499722798666</v>
      </c>
      <c r="Q32" s="1">
        <f t="shared" si="64"/>
        <v>-2.5753335952758807</v>
      </c>
      <c r="R32" s="1"/>
      <c r="S32">
        <f t="shared" si="8"/>
        <v>2.397448330498904</v>
      </c>
      <c r="T32">
        <f t="shared" si="66"/>
        <v>5.9600878480049886</v>
      </c>
      <c r="U32">
        <f t="shared" si="67"/>
        <v>1</v>
      </c>
      <c r="V32" s="7"/>
      <c r="W32" s="7"/>
      <c r="X32" s="7"/>
    </row>
    <row r="33" spans="1:39" x14ac:dyDescent="0.2">
      <c r="A33">
        <v>11.1</v>
      </c>
      <c r="B33">
        <v>13.137333234151205</v>
      </c>
      <c r="C33" s="2">
        <v>17.545000076293945</v>
      </c>
      <c r="D33">
        <v>22.458499908447266</v>
      </c>
      <c r="E33" t="s">
        <v>7</v>
      </c>
      <c r="F33">
        <v>26.089333216349285</v>
      </c>
      <c r="G33" s="2">
        <v>24.011999130249023</v>
      </c>
      <c r="H33">
        <v>24.440000534057617</v>
      </c>
      <c r="I33" s="2">
        <v>29.367000579833984</v>
      </c>
      <c r="J33" s="1" t="e">
        <f>E33-AVERAGE($C$33:$C$35)</f>
        <v>#VALUE!</v>
      </c>
      <c r="K33" s="1">
        <f>G33-AVERAGE($C$33:$C$35)</f>
        <v>6.5536657969156913</v>
      </c>
      <c r="L33" s="1">
        <f>I33-AVERAGE($C$33:$C$35)</f>
        <v>11.908667246500652</v>
      </c>
      <c r="M33" s="1">
        <f t="shared" si="4"/>
        <v>9.3211666742960606</v>
      </c>
      <c r="N33" s="1">
        <f t="shared" si="5"/>
        <v>12.95199998219808</v>
      </c>
      <c r="O33" s="1">
        <f t="shared" si="6"/>
        <v>11.302667299906412</v>
      </c>
      <c r="P33" s="1"/>
      <c r="Q33" s="1">
        <f t="shared" si="64"/>
        <v>-6.3983341852823887</v>
      </c>
      <c r="R33" s="1">
        <f t="shared" si="65"/>
        <v>0.60599994659424006</v>
      </c>
      <c r="T33">
        <f t="shared" si="66"/>
        <v>84.351053691330435</v>
      </c>
      <c r="U33">
        <f t="shared" si="67"/>
        <v>0.65701583789613149</v>
      </c>
      <c r="V33" s="7">
        <f t="shared" ref="V33" si="111">AVERAGE(S33:S35)</f>
        <v>0.66389600691246242</v>
      </c>
      <c r="W33" s="7">
        <f t="shared" ref="W33" si="112">AVERAGE(T33:T35)</f>
        <v>95.709518569944819</v>
      </c>
      <c r="X33" s="7">
        <f t="shared" ref="X33" si="113">AVERAGE(U33:U35)</f>
        <v>0.71409824551383105</v>
      </c>
      <c r="Y33">
        <f>STDEV(S33:S35)</f>
        <v>3.5451540666263742E-2</v>
      </c>
      <c r="Z33">
        <f>STDEV(T33:T35)</f>
        <v>12.632052931910899</v>
      </c>
      <c r="AA33">
        <f>STDEV(U33:U35)</f>
        <v>5.4809665065200908E-2</v>
      </c>
      <c r="AB33">
        <f t="shared" ref="AB33:AB48" si="114">V33/W33</f>
        <v>6.9365724207178531E-3</v>
      </c>
      <c r="AC33">
        <f t="shared" ref="AC33:AC48" si="115">V33/(V33+W33)</f>
        <v>6.8887878449404617E-3</v>
      </c>
      <c r="AD33">
        <f t="shared" ref="AD33:AD50" si="116">Y33/V33</f>
        <v>5.339923767750298E-2</v>
      </c>
      <c r="AE33">
        <f t="shared" ref="AE33:AE50" si="117">Z33/W33</f>
        <v>0.13198324597860508</v>
      </c>
      <c r="AF33">
        <f t="shared" ref="AF33" si="118">(V33/W33)*SQRT(AD33^2 + AE33^2 + 3*AD33^2*AE33^2+ 8*AE33^4)</f>
        <v>1.0484923221723665E-3</v>
      </c>
      <c r="AI33">
        <f>AB33/$AH$3 - $AG$3</f>
        <v>-0.13609906415005413</v>
      </c>
      <c r="AJ33">
        <f t="shared" ref="AJ33:AJ50" si="119">LOG(AB33,2)</f>
        <v>-7.1715613269247944</v>
      </c>
      <c r="AM33">
        <f t="shared" ref="AM33:AM41" si="120">AJ33/$AL$3 - $AK$3</f>
        <v>1.2771259611359045</v>
      </c>
    </row>
    <row r="34" spans="1:39" x14ac:dyDescent="0.2">
      <c r="A34">
        <v>11.2</v>
      </c>
      <c r="B34">
        <v>13.137333234151205</v>
      </c>
      <c r="C34" s="2">
        <v>17.503999710083008</v>
      </c>
      <c r="D34">
        <v>22.458499908447266</v>
      </c>
      <c r="E34" s="2">
        <v>27.316999435424805</v>
      </c>
      <c r="F34">
        <v>26.089333216349285</v>
      </c>
      <c r="G34" s="2">
        <v>23.86400032043457</v>
      </c>
      <c r="H34">
        <v>24.440000534057617</v>
      </c>
      <c r="I34" s="2">
        <v>29.145000457763672</v>
      </c>
      <c r="J34" s="1">
        <f t="shared" ref="J34:K35" si="121">E34-AVERAGE($C$33:$C$35)</f>
        <v>9.8586661020914725</v>
      </c>
      <c r="K34" s="1">
        <f>G34-AVERAGE($C$33:$C$35)</f>
        <v>6.4056669871012382</v>
      </c>
      <c r="L34" s="1">
        <f>I34-AVERAGE($C$33:$C$35)</f>
        <v>11.68666712443034</v>
      </c>
      <c r="M34" s="1">
        <f t="shared" si="4"/>
        <v>9.3211666742960606</v>
      </c>
      <c r="N34" s="1">
        <f t="shared" si="5"/>
        <v>12.95199998219808</v>
      </c>
      <c r="O34" s="1">
        <f t="shared" si="6"/>
        <v>11.302667299906412</v>
      </c>
      <c r="P34" s="1">
        <f t="shared" si="7"/>
        <v>0.53749942779541193</v>
      </c>
      <c r="Q34" s="1">
        <f t="shared" si="64"/>
        <v>-6.5463329950968419</v>
      </c>
      <c r="R34" s="1">
        <f t="shared" si="65"/>
        <v>0.38399982452392756</v>
      </c>
      <c r="S34">
        <f t="shared" si="8"/>
        <v>0.68896403172108822</v>
      </c>
      <c r="T34">
        <f t="shared" si="66"/>
        <v>93.463618961420693</v>
      </c>
      <c r="U34">
        <f t="shared" si="67"/>
        <v>0.76631007331075096</v>
      </c>
      <c r="V34" s="7"/>
      <c r="W34" s="7"/>
      <c r="X34" s="7"/>
    </row>
    <row r="35" spans="1:39" x14ac:dyDescent="0.2">
      <c r="A35">
        <v>11.3</v>
      </c>
      <c r="B35">
        <v>13.137333234151205</v>
      </c>
      <c r="C35" s="2">
        <v>17.326000213623047</v>
      </c>
      <c r="D35">
        <v>22.458499908447266</v>
      </c>
      <c r="E35" s="2">
        <v>27.426000595092773</v>
      </c>
      <c r="F35">
        <v>26.089333216349285</v>
      </c>
      <c r="G35" s="2">
        <v>23.63800048828125</v>
      </c>
      <c r="H35">
        <v>24.440000534057617</v>
      </c>
      <c r="I35" s="2">
        <v>29.23699951171875</v>
      </c>
      <c r="J35" s="1">
        <f>E35-AVERAGE($C$33:$C$35)</f>
        <v>9.9676672617594413</v>
      </c>
      <c r="K35" s="1">
        <f>G35-AVERAGE($C$33:$C$35)</f>
        <v>6.1796671549479179</v>
      </c>
      <c r="L35" s="1">
        <f>I35-AVERAGE($C$33:$C$35)</f>
        <v>11.778666178385418</v>
      </c>
      <c r="M35" s="1">
        <f t="shared" si="4"/>
        <v>9.3211666742960606</v>
      </c>
      <c r="N35" s="1">
        <f t="shared" si="5"/>
        <v>12.95199998219808</v>
      </c>
      <c r="O35" s="1">
        <f t="shared" si="6"/>
        <v>11.302667299906412</v>
      </c>
      <c r="P35" s="1">
        <f t="shared" si="7"/>
        <v>0.64650058746338068</v>
      </c>
      <c r="Q35" s="1">
        <f t="shared" si="64"/>
        <v>-6.7723328272501622</v>
      </c>
      <c r="R35" s="1">
        <f t="shared" si="65"/>
        <v>0.47599887847900568</v>
      </c>
      <c r="S35">
        <f t="shared" si="8"/>
        <v>0.63882798210383673</v>
      </c>
      <c r="T35">
        <f t="shared" si="66"/>
        <v>109.31388305708334</v>
      </c>
      <c r="U35">
        <f t="shared" si="67"/>
        <v>0.71896882533461071</v>
      </c>
      <c r="V35" s="7"/>
      <c r="W35" s="7"/>
      <c r="X35" s="7"/>
    </row>
    <row r="36" spans="1:39" x14ac:dyDescent="0.2">
      <c r="A36">
        <v>12.1</v>
      </c>
      <c r="B36">
        <v>13.137333234151205</v>
      </c>
      <c r="C36" s="2">
        <v>18.194999694824219</v>
      </c>
      <c r="D36">
        <v>22.458499908447266</v>
      </c>
      <c r="E36" s="2">
        <v>29.677000045776367</v>
      </c>
      <c r="F36">
        <v>26.089333216349285</v>
      </c>
      <c r="G36" s="2">
        <v>25.548999786376953</v>
      </c>
      <c r="H36">
        <v>24.440000534057617</v>
      </c>
      <c r="I36" t="s">
        <v>7</v>
      </c>
      <c r="J36" s="1">
        <f>E36-AVERAGE($C$36:$C$38)</f>
        <v>11.337333679199219</v>
      </c>
      <c r="K36" s="1">
        <f>G36-AVERAGE($C$36:$C$38)</f>
        <v>7.2093334197998047</v>
      </c>
      <c r="L36" s="1" t="e">
        <f>I36-AVERAGE($C$36:$C$38)</f>
        <v>#VALUE!</v>
      </c>
      <c r="M36" s="1">
        <f t="shared" si="4"/>
        <v>9.3211666742960606</v>
      </c>
      <c r="N36" s="1">
        <f t="shared" si="5"/>
        <v>12.95199998219808</v>
      </c>
      <c r="O36" s="1">
        <f t="shared" si="6"/>
        <v>11.302667299906412</v>
      </c>
      <c r="P36" s="1">
        <f t="shared" si="7"/>
        <v>2.0161670049031581</v>
      </c>
      <c r="Q36" s="1">
        <f t="shared" si="64"/>
        <v>-5.7426665623982753</v>
      </c>
      <c r="R36" s="1"/>
      <c r="S36">
        <f t="shared" si="8"/>
        <v>0.24721411018613307</v>
      </c>
      <c r="T36">
        <f t="shared" si="66"/>
        <v>53.544502824635686</v>
      </c>
      <c r="U36">
        <f t="shared" si="67"/>
        <v>1</v>
      </c>
      <c r="V36" s="7">
        <f t="shared" ref="V36" si="122">AVERAGE(S36:S38)</f>
        <v>0.21881620303166782</v>
      </c>
      <c r="W36" s="7">
        <f t="shared" ref="W36" si="123">AVERAGE(T36:T38)</f>
        <v>54.322298380027775</v>
      </c>
      <c r="X36" s="7">
        <f t="shared" ref="X36" si="124">AVERAGE(U36:U38)</f>
        <v>0.55378818382737116</v>
      </c>
      <c r="Y36">
        <f>STDEV(S36:S38)</f>
        <v>3.9867895733674961E-2</v>
      </c>
      <c r="Z36">
        <f>STDEV(T36:T38)</f>
        <v>5.8196949593564531</v>
      </c>
      <c r="AA36">
        <f>STDEV(U36:U38)</f>
        <v>0.38646672035423324</v>
      </c>
      <c r="AB36">
        <f t="shared" ref="AB36:AB48" si="125">V36/W36</f>
        <v>4.0281101786392411E-3</v>
      </c>
      <c r="AC36">
        <f t="shared" ref="AC36:AC48" si="126">V36/(V36+W36)</f>
        <v>4.0119496036047728E-3</v>
      </c>
      <c r="AD36">
        <f t="shared" ref="AD36:AD50" si="127">Y36/V36</f>
        <v>0.18219809676482296</v>
      </c>
      <c r="AE36">
        <f t="shared" ref="AE36:AE50" si="128">Z36/W36</f>
        <v>0.10713270853606098</v>
      </c>
      <c r="AF36">
        <f t="shared" ref="AF36" si="129">(V36/W36)*SQRT(AD36^2 + AE36^2 + 3*AD36^2*AE36^2+ 8*AE36^4)</f>
        <v>8.7206892824545992E-4</v>
      </c>
      <c r="AI36">
        <f>AB36/$AH$3 - $AG$3</f>
        <v>-0.15151536798493753</v>
      </c>
      <c r="AJ36">
        <f t="shared" ref="AJ36:AJ50" si="130">LOG(AB36,2)</f>
        <v>-7.9556811395491343</v>
      </c>
      <c r="AM36">
        <f t="shared" ref="AM36:AM41" si="131">AJ36/$AL$3 - $AK$3</f>
        <v>0.97268828680463137</v>
      </c>
    </row>
    <row r="37" spans="1:39" x14ac:dyDescent="0.2">
      <c r="A37">
        <v>12.2</v>
      </c>
      <c r="B37">
        <v>13.137333234151205</v>
      </c>
      <c r="C37" s="2">
        <v>18.531000137329102</v>
      </c>
      <c r="D37">
        <v>22.458499908447266</v>
      </c>
      <c r="E37" s="2">
        <v>29.743999481201172</v>
      </c>
      <c r="F37">
        <v>26.089333216349285</v>
      </c>
      <c r="G37" s="2">
        <v>25.37299919128418</v>
      </c>
      <c r="H37">
        <v>24.440000534057617</v>
      </c>
      <c r="I37" s="2">
        <v>31.261999130249023</v>
      </c>
      <c r="J37" s="1">
        <f>E37-AVERAGE($C$36:$C$38)</f>
        <v>11.404333114624023</v>
      </c>
      <c r="K37" s="1">
        <f>G37-AVERAGE($C$36:$C$38)</f>
        <v>7.0333328247070312</v>
      </c>
      <c r="L37" s="1">
        <f>I37-AVERAGE($C$36:$C$38)</f>
        <v>12.922332763671875</v>
      </c>
      <c r="M37" s="1">
        <f t="shared" si="4"/>
        <v>9.3211666742960606</v>
      </c>
      <c r="N37" s="1">
        <f t="shared" si="5"/>
        <v>12.95199998219808</v>
      </c>
      <c r="O37" s="1">
        <f t="shared" si="6"/>
        <v>11.302667299906412</v>
      </c>
      <c r="P37" s="1">
        <f t="shared" si="7"/>
        <v>2.0831664403279628</v>
      </c>
      <c r="Q37" s="1">
        <f t="shared" si="64"/>
        <v>-5.9186671574910488</v>
      </c>
      <c r="R37" s="1">
        <f t="shared" si="65"/>
        <v>1.6196654637654628</v>
      </c>
      <c r="S37">
        <f t="shared" si="8"/>
        <v>0.23599587692865681</v>
      </c>
      <c r="T37">
        <f t="shared" si="66"/>
        <v>60.491777873733739</v>
      </c>
      <c r="U37">
        <f t="shared" si="67"/>
        <v>0.32541091232158609</v>
      </c>
      <c r="V37" s="7"/>
      <c r="W37" s="7"/>
      <c r="X37" s="7"/>
    </row>
    <row r="38" spans="1:39" x14ac:dyDescent="0.2">
      <c r="A38">
        <v>12.3</v>
      </c>
      <c r="B38">
        <v>13.137333234151205</v>
      </c>
      <c r="C38" s="2">
        <v>18.292999267578125</v>
      </c>
      <c r="D38">
        <v>22.458499908447266</v>
      </c>
      <c r="E38" s="2">
        <v>30.190000534057617</v>
      </c>
      <c r="F38">
        <v>26.089333216349285</v>
      </c>
      <c r="G38" s="2">
        <v>25.679000854492188</v>
      </c>
      <c r="H38">
        <v>24.440000534057617</v>
      </c>
      <c r="I38" s="2">
        <v>31.215999603271484</v>
      </c>
      <c r="J38" s="1">
        <f>E38-AVERAGE($C$36:$C$38)</f>
        <v>11.850334167480469</v>
      </c>
      <c r="K38" s="1">
        <f>G38-AVERAGE($C$36:$C$38)</f>
        <v>7.3393344879150391</v>
      </c>
      <c r="L38" s="1">
        <f>I38-AVERAGE($C$36:$C$38)</f>
        <v>12.876333236694336</v>
      </c>
      <c r="M38" s="1">
        <f t="shared" si="4"/>
        <v>9.3211666742960606</v>
      </c>
      <c r="N38" s="1">
        <f t="shared" si="5"/>
        <v>12.95199998219808</v>
      </c>
      <c r="O38" s="1">
        <f t="shared" si="6"/>
        <v>11.302667299906412</v>
      </c>
      <c r="P38" s="1">
        <f t="shared" si="7"/>
        <v>2.5291674931844081</v>
      </c>
      <c r="Q38" s="1">
        <f t="shared" si="64"/>
        <v>-5.612665494283041</v>
      </c>
      <c r="R38" s="1">
        <f t="shared" si="65"/>
        <v>1.5736659367879238</v>
      </c>
      <c r="S38">
        <f t="shared" si="8"/>
        <v>0.17323862198021353</v>
      </c>
      <c r="T38">
        <f t="shared" si="66"/>
        <v>48.930614441713907</v>
      </c>
      <c r="U38">
        <f t="shared" si="67"/>
        <v>0.3359536391605274</v>
      </c>
      <c r="V38" s="7"/>
      <c r="W38" s="7"/>
      <c r="X38" s="7"/>
    </row>
    <row r="39" spans="1:39" x14ac:dyDescent="0.2">
      <c r="A39">
        <v>13.1</v>
      </c>
      <c r="B39">
        <v>13.137333234151205</v>
      </c>
      <c r="C39" s="2">
        <v>15.810000419616699</v>
      </c>
      <c r="D39">
        <v>22.458499908447266</v>
      </c>
      <c r="E39" s="2">
        <v>24.594999313354492</v>
      </c>
      <c r="F39">
        <v>26.089333216349285</v>
      </c>
      <c r="G39" s="2">
        <v>25.420999526977539</v>
      </c>
      <c r="H39">
        <v>24.440000534057617</v>
      </c>
      <c r="I39" s="2">
        <v>26.905000686645508</v>
      </c>
      <c r="J39" s="1">
        <f>E39-AVERAGE($C$39:$C$41)</f>
        <v>9.2076657613118496</v>
      </c>
      <c r="K39" s="1">
        <f>G39-AVERAGE($C$39:$C$41)</f>
        <v>10.033665974934896</v>
      </c>
      <c r="L39" s="1">
        <f>I39-AVERAGE($C$39:$C$41)</f>
        <v>11.517667134602865</v>
      </c>
      <c r="M39" s="1">
        <f t="shared" si="4"/>
        <v>9.3211666742960606</v>
      </c>
      <c r="N39" s="1">
        <f t="shared" si="5"/>
        <v>12.95199998219808</v>
      </c>
      <c r="O39" s="1">
        <f t="shared" si="6"/>
        <v>11.302667299906412</v>
      </c>
      <c r="P39" s="1">
        <f t="shared" si="7"/>
        <v>-0.11350091298421106</v>
      </c>
      <c r="Q39" s="1">
        <f t="shared" si="64"/>
        <v>-2.9183340072631836</v>
      </c>
      <c r="R39" s="1">
        <f t="shared" si="65"/>
        <v>0.21499983469645301</v>
      </c>
      <c r="S39">
        <f t="shared" si="8"/>
        <v>1.0818503236621804</v>
      </c>
      <c r="T39">
        <f t="shared" si="66"/>
        <v>7.5597263244505344</v>
      </c>
      <c r="U39">
        <f t="shared" si="67"/>
        <v>0.86154625842771271</v>
      </c>
      <c r="V39" s="7">
        <f t="shared" ref="V39" si="132">AVERAGE(S39:S41)</f>
        <v>1.174901545529206</v>
      </c>
      <c r="W39" s="7">
        <f t="shared" ref="W39" si="133">AVERAGE(T39:T41)</f>
        <v>8.0446180126012035</v>
      </c>
      <c r="X39" s="7">
        <f t="shared" ref="X39" si="134">AVERAGE(U39:U41)</f>
        <v>1.1512729648639077</v>
      </c>
      <c r="Y39">
        <f>STDEV(S39:S41)</f>
        <v>0.1315942999597354</v>
      </c>
      <c r="Z39">
        <f>STDEV(T39:T41)</f>
        <v>0.4759204350753084</v>
      </c>
      <c r="AA39">
        <f>STDEV(U39:U41)</f>
        <v>0.25191372217304775</v>
      </c>
      <c r="AB39">
        <f t="shared" ref="AB39:AB48" si="135">V39/W39</f>
        <v>0.14604814593916374</v>
      </c>
      <c r="AC39">
        <f t="shared" ref="AC39:AC48" si="136">V39/(V39+W39)</f>
        <v>0.12743630924814262</v>
      </c>
      <c r="AD39">
        <f t="shared" ref="AD39:AD50" si="137">Y39/V39</f>
        <v>0.11200453387816588</v>
      </c>
      <c r="AE39">
        <f t="shared" ref="AE39:AE50" si="138">Z39/W39</f>
        <v>5.9160103603405394E-2</v>
      </c>
      <c r="AF39">
        <f t="shared" ref="AF39" si="139">(V39/W39)*SQRT(AD39^2 + AE39^2 + 3*AD39^2*AE39^2+ 8*AE39^4)</f>
        <v>1.8631673110101606E-2</v>
      </c>
      <c r="AI39">
        <f>AB39/$AH$3 - $AG$3</f>
        <v>0.6012618179277528</v>
      </c>
      <c r="AJ39">
        <f t="shared" ref="AJ39:AJ50" si="140">LOG(AB39,2)</f>
        <v>-2.7754840514162811</v>
      </c>
      <c r="AM39">
        <f t="shared" ref="AM39:AM41" si="141">AJ39/$AL$3 - $AK$3</f>
        <v>2.9839206631562005</v>
      </c>
    </row>
    <row r="40" spans="1:39" x14ac:dyDescent="0.2">
      <c r="A40">
        <v>13.2</v>
      </c>
      <c r="B40">
        <v>13.137333234151205</v>
      </c>
      <c r="C40" s="2">
        <v>15.440999984741211</v>
      </c>
      <c r="D40">
        <v>22.458499908447266</v>
      </c>
      <c r="E40" t="s">
        <v>7</v>
      </c>
      <c r="F40">
        <v>26.089333216349285</v>
      </c>
      <c r="G40" s="2">
        <v>25.327999114990234</v>
      </c>
      <c r="H40">
        <v>24.440000534057617</v>
      </c>
      <c r="I40" s="2">
        <v>26.340999603271484</v>
      </c>
      <c r="J40" s="1" t="e">
        <f t="shared" ref="J40:K41" si="142">E40-AVERAGE($C$39:$C$41)</f>
        <v>#VALUE!</v>
      </c>
      <c r="K40" s="1">
        <f>G40-AVERAGE($C$39:$C$41)</f>
        <v>9.9406655629475917</v>
      </c>
      <c r="L40" s="1">
        <f>I40-AVERAGE($C$39:$C$41)</f>
        <v>10.953666051228842</v>
      </c>
      <c r="M40" s="1">
        <f t="shared" si="4"/>
        <v>9.3211666742960606</v>
      </c>
      <c r="N40" s="1">
        <f t="shared" si="5"/>
        <v>12.95199998219808</v>
      </c>
      <c r="O40" s="1">
        <f t="shared" si="6"/>
        <v>11.302667299906412</v>
      </c>
      <c r="P40" s="1"/>
      <c r="Q40" s="1">
        <f t="shared" si="64"/>
        <v>-3.0113344192504883</v>
      </c>
      <c r="R40" s="1">
        <f t="shared" si="65"/>
        <v>-0.34900124867757043</v>
      </c>
      <c r="T40">
        <f t="shared" si="66"/>
        <v>8.0630989071999153</v>
      </c>
      <c r="U40">
        <f t="shared" si="67"/>
        <v>1.2736785777169135</v>
      </c>
      <c r="V40" s="7"/>
      <c r="W40" s="7"/>
      <c r="X40" s="7"/>
    </row>
    <row r="41" spans="1:39" x14ac:dyDescent="0.2">
      <c r="A41">
        <v>13.3</v>
      </c>
      <c r="B41">
        <v>13.137333234151205</v>
      </c>
      <c r="C41" s="2">
        <v>14.91100025177002</v>
      </c>
      <c r="D41">
        <v>22.458499908447266</v>
      </c>
      <c r="E41" s="2">
        <v>24.365999221801758</v>
      </c>
      <c r="F41">
        <v>26.089333216349285</v>
      </c>
      <c r="G41" s="2">
        <v>25.25</v>
      </c>
      <c r="H41">
        <v>24.440000534057617</v>
      </c>
      <c r="I41" s="2">
        <v>26.291000366210938</v>
      </c>
      <c r="J41" s="1">
        <f>E41-AVERAGE($C$39:$C$41)</f>
        <v>8.9786656697591152</v>
      </c>
      <c r="K41" s="1">
        <f>G41-AVERAGE($C$39:$C$41)</f>
        <v>9.8626664479573574</v>
      </c>
      <c r="L41" s="1">
        <f>I41-AVERAGE($C$39:$C$41)</f>
        <v>10.903666814168295</v>
      </c>
      <c r="M41" s="1">
        <f t="shared" si="4"/>
        <v>9.3211666742960606</v>
      </c>
      <c r="N41" s="1">
        <f t="shared" si="5"/>
        <v>12.95199998219808</v>
      </c>
      <c r="O41" s="1">
        <f t="shared" si="6"/>
        <v>11.302667299906412</v>
      </c>
      <c r="P41" s="1">
        <f t="shared" si="7"/>
        <v>-0.34250100453694543</v>
      </c>
      <c r="Q41" s="1">
        <f t="shared" si="64"/>
        <v>-3.0893335342407227</v>
      </c>
      <c r="R41" s="1">
        <f t="shared" si="65"/>
        <v>-0.39900048573811731</v>
      </c>
      <c r="S41">
        <f t="shared" si="8"/>
        <v>1.2679527673962314</v>
      </c>
      <c r="T41">
        <f t="shared" si="66"/>
        <v>8.5110288061531616</v>
      </c>
      <c r="U41">
        <f t="shared" si="67"/>
        <v>1.3185940584470965</v>
      </c>
      <c r="V41" s="7"/>
      <c r="W41" s="7"/>
      <c r="X41" s="7"/>
    </row>
    <row r="42" spans="1:39" x14ac:dyDescent="0.2">
      <c r="A42">
        <v>14.1</v>
      </c>
      <c r="B42">
        <v>13.137333234151205</v>
      </c>
      <c r="C42" s="2">
        <v>14.72700023651123</v>
      </c>
      <c r="D42">
        <v>22.458499908447266</v>
      </c>
      <c r="E42" t="s">
        <v>7</v>
      </c>
      <c r="F42">
        <v>26.089333216349285</v>
      </c>
      <c r="G42" s="2">
        <v>23.96299934387207</v>
      </c>
      <c r="H42">
        <v>24.440000534057617</v>
      </c>
      <c r="I42" s="2">
        <v>23.643999099731445</v>
      </c>
      <c r="J42" s="1" t="e">
        <f>E42-AVERAGE($C$42:$C$44)</f>
        <v>#VALUE!</v>
      </c>
      <c r="K42" s="1">
        <f>G42-AVERAGE($C$42:$C$44)</f>
        <v>9.7773326237996425</v>
      </c>
      <c r="L42" s="1">
        <f>I42-AVERAGE($C$42:$C$44)</f>
        <v>9.4583323796590175</v>
      </c>
      <c r="M42" s="1">
        <f t="shared" si="4"/>
        <v>9.3211666742960606</v>
      </c>
      <c r="N42" s="1">
        <f t="shared" si="5"/>
        <v>12.95199998219808</v>
      </c>
      <c r="O42" s="1">
        <f t="shared" si="6"/>
        <v>11.302667299906412</v>
      </c>
      <c r="P42" s="1"/>
      <c r="Q42" s="1">
        <f t="shared" si="64"/>
        <v>-3.1746673583984375</v>
      </c>
      <c r="R42" s="1">
        <f t="shared" si="65"/>
        <v>-1.8443349202473946</v>
      </c>
      <c r="T42">
        <f t="shared" si="66"/>
        <v>9.0296330396403217</v>
      </c>
      <c r="U42">
        <f t="shared" si="67"/>
        <v>3.5908737237493122</v>
      </c>
      <c r="V42" s="7">
        <f t="shared" ref="V42" si="143">AVERAGE(S42:S44)</f>
        <v>1.8877113733086595</v>
      </c>
      <c r="W42" s="7">
        <f t="shared" ref="W42" si="144">AVERAGE(T42:T44)</f>
        <v>9.5017286396982019</v>
      </c>
      <c r="X42" s="7">
        <f t="shared" ref="X42" si="145">AVERAGE(U42:U44)</f>
        <v>3.1420062028549776</v>
      </c>
      <c r="Y42">
        <f>STDEV(S42:S44)</f>
        <v>0.20591434204814923</v>
      </c>
      <c r="Z42">
        <f>STDEV(T42:T44)</f>
        <v>1.0668920362408325</v>
      </c>
      <c r="AA42">
        <f>STDEV(U42:U44)</f>
        <v>0.51723950063788171</v>
      </c>
      <c r="AB42">
        <f t="shared" ref="AB42:AB48" si="146">V42/W42</f>
        <v>0.19867030988675108</v>
      </c>
      <c r="AC42">
        <f t="shared" ref="AC42:AC48" si="147">V42/(V42+W42)</f>
        <v>0.16574224642764465</v>
      </c>
      <c r="AD42">
        <f t="shared" ref="AD42:AD50" si="148">Y42/V42</f>
        <v>0.10908147556860653</v>
      </c>
      <c r="AE42">
        <f t="shared" ref="AE42:AE50" si="149">Z42/W42</f>
        <v>0.11228399343918957</v>
      </c>
      <c r="AF42">
        <f t="shared" ref="AF42" si="150">(V42/W42)*SQRT(AD42^2 + AE42^2 + 3*AD42^2*AE42^2+ 8*AE42^4)</f>
        <v>3.217486581325394E-2</v>
      </c>
      <c r="AI42">
        <f>AB42/$AH$3 - $AG$3</f>
        <v>0.88018559287945353</v>
      </c>
      <c r="AJ42">
        <f t="shared" ref="AJ42:AJ50" si="151">LOG(AB42,2)</f>
        <v>-2.3315518085082183</v>
      </c>
      <c r="AM42">
        <f>AJ42/$AL$3 - $AK$3</f>
        <v>3.1562791438573439</v>
      </c>
    </row>
    <row r="43" spans="1:39" x14ac:dyDescent="0.2">
      <c r="A43">
        <v>14.2</v>
      </c>
      <c r="B43">
        <v>13.137333234151205</v>
      </c>
      <c r="C43" s="2">
        <v>14.006999969482422</v>
      </c>
      <c r="D43">
        <v>22.458499908447266</v>
      </c>
      <c r="E43" s="2">
        <v>22.482999801635742</v>
      </c>
      <c r="F43">
        <v>26.089333216349285</v>
      </c>
      <c r="G43" s="2">
        <v>24.007999420166016</v>
      </c>
      <c r="H43">
        <v>24.440000534057617</v>
      </c>
      <c r="I43" s="2">
        <v>24.12299919128418</v>
      </c>
      <c r="J43" s="1">
        <f t="shared" ref="J43:K44" si="152">E43-AVERAGE($C$42:$C$44)</f>
        <v>8.2973330815633144</v>
      </c>
      <c r="K43" s="1">
        <f>G43-AVERAGE($C$42:$C$44)</f>
        <v>9.8223327000935878</v>
      </c>
      <c r="L43" s="1">
        <f>I43-AVERAGE($C$42:$C$44)</f>
        <v>9.9373324712117519</v>
      </c>
      <c r="M43" s="1">
        <f t="shared" si="4"/>
        <v>9.3211666742960606</v>
      </c>
      <c r="N43" s="1">
        <f t="shared" si="5"/>
        <v>12.95199998219808</v>
      </c>
      <c r="O43" s="1">
        <f t="shared" si="6"/>
        <v>11.302667299906412</v>
      </c>
      <c r="P43" s="1">
        <f t="shared" si="7"/>
        <v>-1.0238335927327462</v>
      </c>
      <c r="Q43" s="1">
        <f t="shared" si="64"/>
        <v>-3.1296672821044922</v>
      </c>
      <c r="R43" s="1">
        <f t="shared" si="65"/>
        <v>-1.3653348286946603</v>
      </c>
      <c r="S43">
        <f t="shared" si="8"/>
        <v>2.0333148009144719</v>
      </c>
      <c r="T43">
        <f t="shared" si="66"/>
        <v>8.7523308931348414</v>
      </c>
      <c r="U43">
        <f t="shared" si="67"/>
        <v>2.5763611258681127</v>
      </c>
      <c r="V43" s="7"/>
      <c r="W43" s="7"/>
      <c r="X43" s="7"/>
    </row>
    <row r="44" spans="1:39" x14ac:dyDescent="0.2">
      <c r="A44">
        <v>14.3</v>
      </c>
      <c r="B44">
        <v>13.137333234151205</v>
      </c>
      <c r="C44" s="2">
        <v>13.822999954223633</v>
      </c>
      <c r="D44">
        <v>22.458499908447266</v>
      </c>
      <c r="E44" s="2">
        <v>22.705999374389648</v>
      </c>
      <c r="F44">
        <v>26.089333216349285</v>
      </c>
      <c r="G44" s="2">
        <v>23.715000152587891</v>
      </c>
      <c r="H44">
        <v>24.440000534057617</v>
      </c>
      <c r="I44" s="2">
        <v>23.784000396728516</v>
      </c>
      <c r="J44" s="1">
        <f t="shared" si="152"/>
        <v>8.5203326543172206</v>
      </c>
      <c r="K44" s="1">
        <f>G44-AVERAGE($C$42:$C$44)</f>
        <v>9.5293334325154628</v>
      </c>
      <c r="L44" s="1">
        <f>I44-AVERAGE($C$42:$C$44)</f>
        <v>9.5983336766560878</v>
      </c>
      <c r="M44" s="1">
        <f t="shared" si="4"/>
        <v>9.3211666742960606</v>
      </c>
      <c r="N44" s="1">
        <f t="shared" si="5"/>
        <v>12.95199998219808</v>
      </c>
      <c r="O44" s="1">
        <f t="shared" si="6"/>
        <v>11.302667299906412</v>
      </c>
      <c r="P44" s="1">
        <f t="shared" si="7"/>
        <v>-0.80083401997883996</v>
      </c>
      <c r="Q44" s="1">
        <f t="shared" si="64"/>
        <v>-3.4226665496826172</v>
      </c>
      <c r="R44" s="1">
        <f t="shared" si="65"/>
        <v>-1.7043336232503243</v>
      </c>
      <c r="S44">
        <f t="shared" si="8"/>
        <v>1.7421079457028468</v>
      </c>
      <c r="T44">
        <f t="shared" si="66"/>
        <v>10.723221986319446</v>
      </c>
      <c r="U44">
        <f t="shared" si="67"/>
        <v>3.2587837589475077</v>
      </c>
      <c r="V44" s="7"/>
      <c r="W44" s="7"/>
      <c r="X44" s="7"/>
    </row>
    <row r="45" spans="1:39" x14ac:dyDescent="0.2">
      <c r="A45">
        <v>15.1</v>
      </c>
      <c r="B45">
        <v>13.137333234151205</v>
      </c>
      <c r="C45" s="2">
        <v>16.940000534057617</v>
      </c>
      <c r="D45">
        <v>22.458499908447266</v>
      </c>
      <c r="E45" t="s">
        <v>7</v>
      </c>
      <c r="F45">
        <v>26.089333216349285</v>
      </c>
      <c r="G45" s="2">
        <v>28.635000228881836</v>
      </c>
      <c r="H45">
        <v>24.440000534057617</v>
      </c>
      <c r="I45" s="2">
        <v>27.868999481201172</v>
      </c>
      <c r="J45" s="1" t="e">
        <f>E45-AVERAGE($C$45:$C$47)</f>
        <v>#VALUE!</v>
      </c>
      <c r="K45" s="1">
        <f>G45-AVERAGE($C$45:$C$47)</f>
        <v>11.585332870483398</v>
      </c>
      <c r="L45" s="1">
        <f>I45-AVERAGE($C$45:$C$47)</f>
        <v>10.819332122802734</v>
      </c>
      <c r="M45" s="1">
        <f t="shared" si="4"/>
        <v>9.3211666742960606</v>
      </c>
      <c r="N45" s="1">
        <f t="shared" si="5"/>
        <v>12.95199998219808</v>
      </c>
      <c r="O45" s="1">
        <f t="shared" si="6"/>
        <v>11.302667299906412</v>
      </c>
      <c r="P45" s="1"/>
      <c r="Q45" s="1">
        <f t="shared" si="64"/>
        <v>-1.3666671117146816</v>
      </c>
      <c r="R45" s="1">
        <f t="shared" si="65"/>
        <v>-0.48333517710367779</v>
      </c>
      <c r="T45">
        <f t="shared" si="66"/>
        <v>2.5787414123789256</v>
      </c>
      <c r="U45">
        <f t="shared" si="67"/>
        <v>1.3979717207916307</v>
      </c>
      <c r="V45" s="7">
        <f t="shared" ref="V45" si="153">AVERAGE(S45:S47)</f>
        <v>0.89311172701676</v>
      </c>
      <c r="W45" s="7">
        <f t="shared" ref="W45" si="154">AVERAGE(T45:T47)</f>
        <v>2.5193791552330196</v>
      </c>
      <c r="X45" s="7">
        <f t="shared" ref="X45" si="155">AVERAGE(U45:U47)</f>
        <v>1.0715044591123111</v>
      </c>
      <c r="Y45">
        <f>STDEV(S45:S47)</f>
        <v>1.3132028006317381E-2</v>
      </c>
      <c r="Z45">
        <f>STDEV(T45:T47)</f>
        <v>8.3950909148819503E-2</v>
      </c>
      <c r="AA45">
        <f>STDEV(U45:U47)</f>
        <v>0.28942920850623971</v>
      </c>
      <c r="AB45">
        <f t="shared" ref="AB45:AB48" si="156">V45/W45</f>
        <v>0.35449675177381362</v>
      </c>
      <c r="AC45">
        <f t="shared" ref="AC45:AC48" si="157">V45/(V45+W45)</f>
        <v>0.26171842147984037</v>
      </c>
      <c r="AD45">
        <f t="shared" ref="AD45:AD50" si="158">Y45/V45</f>
        <v>1.4703678844506929E-2</v>
      </c>
      <c r="AE45">
        <f t="shared" ref="AE45:AE50" si="159">Z45/W45</f>
        <v>3.3322062292388384E-2</v>
      </c>
      <c r="AF45">
        <f t="shared" ref="AF45" si="160">(V45/W45)*SQRT(AD45^2 + AE45^2 + 3*AD45^2*AE45^2+ 8*AE45^4)</f>
        <v>1.2962862766043297E-2</v>
      </c>
      <c r="AI45">
        <f>AB45/$AH$3 - $AG$3</f>
        <v>1.7061436331402449</v>
      </c>
      <c r="AJ45">
        <f t="shared" ref="AJ45:AJ50" si="161">LOG(AB45,2)</f>
        <v>-1.4961556866645467</v>
      </c>
      <c r="AM45">
        <f t="shared" ref="AM45:AM50" si="162">AJ45/$AL$3 - $AK$3</f>
        <v>3.4806250516954051</v>
      </c>
    </row>
    <row r="46" spans="1:39" x14ac:dyDescent="0.2">
      <c r="A46">
        <v>15.2</v>
      </c>
      <c r="B46">
        <v>13.137333234151205</v>
      </c>
      <c r="C46" s="2">
        <v>17.488000869750977</v>
      </c>
      <c r="D46">
        <v>22.458499908447266</v>
      </c>
      <c r="E46" s="2">
        <v>26.548999786376953</v>
      </c>
      <c r="F46">
        <v>26.089333216349285</v>
      </c>
      <c r="G46" t="s">
        <v>7</v>
      </c>
      <c r="H46">
        <v>24.440000534057617</v>
      </c>
      <c r="I46" s="2">
        <v>28.593000411987305</v>
      </c>
      <c r="J46" s="1">
        <f t="shared" ref="J46:K47" si="163">E46-AVERAGE($C$45:$C$47)</f>
        <v>9.4993324279785156</v>
      </c>
      <c r="K46" s="1" t="e">
        <f>G46-AVERAGE($C$45:$C$47)</f>
        <v>#VALUE!</v>
      </c>
      <c r="L46" s="1">
        <f>I46-AVERAGE($C$45:$C$47)</f>
        <v>11.543333053588867</v>
      </c>
      <c r="M46" s="1">
        <f t="shared" si="4"/>
        <v>9.3211666742960606</v>
      </c>
      <c r="N46" s="1">
        <f t="shared" si="5"/>
        <v>12.95199998219808</v>
      </c>
      <c r="O46" s="1">
        <f t="shared" si="6"/>
        <v>11.302667299906412</v>
      </c>
      <c r="P46" s="1">
        <f t="shared" si="7"/>
        <v>0.17816575368245502</v>
      </c>
      <c r="Q46" s="1"/>
      <c r="R46" s="1">
        <f t="shared" si="65"/>
        <v>0.24066575368245502</v>
      </c>
      <c r="S46">
        <f t="shared" si="8"/>
        <v>0.88382598096276133</v>
      </c>
      <c r="U46">
        <f t="shared" si="67"/>
        <v>0.84635465893657547</v>
      </c>
      <c r="V46" s="7"/>
      <c r="W46" s="7"/>
      <c r="X46" s="7"/>
    </row>
    <row r="47" spans="1:39" x14ac:dyDescent="0.2">
      <c r="A47">
        <v>15.3</v>
      </c>
      <c r="B47">
        <v>13.137333234151205</v>
      </c>
      <c r="C47" s="2">
        <v>16.721000671386719</v>
      </c>
      <c r="D47">
        <v>22.458499908447266</v>
      </c>
      <c r="E47" s="2">
        <v>26.518999099731445</v>
      </c>
      <c r="F47">
        <v>26.089333216349285</v>
      </c>
      <c r="G47" s="2">
        <v>28.702999114990234</v>
      </c>
      <c r="H47">
        <v>24.440000534057617</v>
      </c>
      <c r="I47" s="2">
        <v>28.395999908447266</v>
      </c>
      <c r="J47" s="1">
        <f>E47-AVERAGE($C$45:$C$47)</f>
        <v>9.4693317413330078</v>
      </c>
      <c r="K47" s="1">
        <f>G47-AVERAGE($C$45:$C$47)</f>
        <v>11.653331756591797</v>
      </c>
      <c r="L47" s="1">
        <f>I47-AVERAGE($C$45:$C$47)</f>
        <v>11.346332550048828</v>
      </c>
      <c r="M47" s="1">
        <f t="shared" si="4"/>
        <v>9.3211666742960606</v>
      </c>
      <c r="N47" s="1">
        <f t="shared" si="5"/>
        <v>12.95199998219808</v>
      </c>
      <c r="O47" s="1">
        <f t="shared" si="6"/>
        <v>11.302667299906412</v>
      </c>
      <c r="P47" s="1">
        <f t="shared" si="7"/>
        <v>0.14816506703694721</v>
      </c>
      <c r="Q47" s="1">
        <f t="shared" si="64"/>
        <v>-1.2986682256062831</v>
      </c>
      <c r="R47" s="1">
        <f t="shared" si="65"/>
        <v>4.3665250142415957E-2</v>
      </c>
      <c r="S47">
        <f t="shared" si="8"/>
        <v>0.90239747307075868</v>
      </c>
      <c r="T47">
        <f t="shared" si="66"/>
        <v>2.4600168980871135</v>
      </c>
      <c r="U47">
        <f t="shared" si="67"/>
        <v>0.97018699760872718</v>
      </c>
      <c r="V47" s="7"/>
      <c r="W47" s="7"/>
      <c r="X47" s="7"/>
    </row>
    <row r="48" spans="1:39" x14ac:dyDescent="0.2">
      <c r="A48">
        <v>16.100000000000001</v>
      </c>
      <c r="B48">
        <v>13.137333234151205</v>
      </c>
      <c r="C48" s="2">
        <v>17.275999069213867</v>
      </c>
      <c r="D48">
        <v>22.458499908447266</v>
      </c>
      <c r="E48" s="2">
        <v>24.834999084472656</v>
      </c>
      <c r="F48">
        <v>26.089333216349285</v>
      </c>
      <c r="G48" s="2">
        <v>26.496999740600586</v>
      </c>
      <c r="H48">
        <v>24.440000534057617</v>
      </c>
      <c r="I48" s="2">
        <v>27.343000411987305</v>
      </c>
      <c r="J48" s="1">
        <f>E48-AVERAGE($C$48:$C$50)</f>
        <v>7.8179988861083984</v>
      </c>
      <c r="K48" s="1">
        <f>G48-AVERAGE($C$48:$C$50)</f>
        <v>9.4799995422363281</v>
      </c>
      <c r="L48" s="1">
        <f>I48-AVERAGE($C$48:$C$50)</f>
        <v>10.326000213623047</v>
      </c>
      <c r="M48" s="1">
        <f t="shared" si="4"/>
        <v>9.3211666742960606</v>
      </c>
      <c r="N48" s="1">
        <f t="shared" si="5"/>
        <v>12.95199998219808</v>
      </c>
      <c r="O48" s="1">
        <f t="shared" si="6"/>
        <v>11.302667299906412</v>
      </c>
      <c r="P48" s="1">
        <f t="shared" si="7"/>
        <v>-1.5031677881876622</v>
      </c>
      <c r="Q48" s="1">
        <f t="shared" si="64"/>
        <v>-3.4720004399617519</v>
      </c>
      <c r="R48" s="1">
        <f t="shared" si="65"/>
        <v>-0.97666708628336529</v>
      </c>
      <c r="S48">
        <f t="shared" si="8"/>
        <v>2.8346444484075652</v>
      </c>
      <c r="T48">
        <f t="shared" si="66"/>
        <v>11.096251136943867</v>
      </c>
      <c r="U48">
        <f t="shared" si="67"/>
        <v>1.9679138793959592</v>
      </c>
      <c r="V48" s="7">
        <f t="shared" ref="V48" si="164">AVERAGE(S48:S50)</f>
        <v>2.4640646521865182</v>
      </c>
      <c r="W48" s="7">
        <f t="shared" ref="W48" si="165">AVERAGE(T48:T50)</f>
        <v>13.963791498318578</v>
      </c>
      <c r="X48" s="7">
        <f t="shared" ref="X48" si="166">AVERAGE(U48:U50)</f>
        <v>2.2380192519419011</v>
      </c>
      <c r="Y48">
        <f>STDEV(S48:S50)</f>
        <v>0.34874052578390674</v>
      </c>
      <c r="Z48">
        <f>STDEV(T48:T50)</f>
        <v>3.4483592856499077</v>
      </c>
      <c r="AA48">
        <f>STDEV(U48:U50)</f>
        <v>0.7706019340550897</v>
      </c>
      <c r="AB48">
        <f t="shared" ref="AB48" si="167">V48/W48</f>
        <v>0.17646100290764322</v>
      </c>
      <c r="AC48">
        <f t="shared" ref="AC48" si="168">V48/(V48+W48)</f>
        <v>0.14999307454434688</v>
      </c>
      <c r="AD48">
        <f t="shared" ref="AD48:AD50" si="169">Y48/V48</f>
        <v>0.1415305907149991</v>
      </c>
      <c r="AE48">
        <f t="shared" ref="AE48:AE50" si="170">Z48/W48</f>
        <v>0.24695006983347861</v>
      </c>
      <c r="AF48">
        <f t="shared" ref="AF48" si="171">(V48/W48)*SQRT(AD48^2 + AE48^2 + 3*AD48^2*AE48^2+ 8*AE48^4)</f>
        <v>5.9693049796250452E-2</v>
      </c>
      <c r="AI48">
        <f>AB48/$AH$3 - $AG$3</f>
        <v>0.76246516336910586</v>
      </c>
      <c r="AJ48">
        <f t="shared" ref="AJ48:AJ50" si="172">LOG(AB48,2)</f>
        <v>-2.5025787053172484</v>
      </c>
      <c r="AM48">
        <f t="shared" ref="AM48:AM50" si="173">AJ48/$AL$3 - $AK$3</f>
        <v>3.0898772625703828</v>
      </c>
    </row>
    <row r="49" spans="1:24" x14ac:dyDescent="0.2">
      <c r="A49">
        <v>16.2</v>
      </c>
      <c r="B49">
        <v>13.137333234151205</v>
      </c>
      <c r="C49" s="2">
        <v>16.804000854492188</v>
      </c>
      <c r="D49">
        <v>22.458499908447266</v>
      </c>
      <c r="E49" s="2">
        <v>25.23900032043457</v>
      </c>
      <c r="F49">
        <v>26.089333216349285</v>
      </c>
      <c r="G49" s="2">
        <v>25.815999984741211</v>
      </c>
      <c r="H49">
        <v>24.440000534057617</v>
      </c>
      <c r="I49" s="2">
        <v>27.607000350952148</v>
      </c>
      <c r="J49" s="1">
        <f>E49-AVERAGE($C$48:$C$50)</f>
        <v>8.2220001220703125</v>
      </c>
      <c r="K49" s="1">
        <f>G49-AVERAGE($C$48:$C$50)</f>
        <v>8.7989997863769531</v>
      </c>
      <c r="L49" s="1">
        <f>I49-AVERAGE($C$48:$C$50)</f>
        <v>10.590000152587891</v>
      </c>
      <c r="M49" s="1">
        <f t="shared" si="4"/>
        <v>9.3211666742960606</v>
      </c>
      <c r="N49" s="1">
        <f t="shared" si="5"/>
        <v>12.95199998219808</v>
      </c>
      <c r="O49" s="1">
        <f t="shared" si="6"/>
        <v>11.302667299906412</v>
      </c>
      <c r="P49" s="1">
        <f t="shared" si="7"/>
        <v>-1.0991665522257481</v>
      </c>
      <c r="Q49" s="1">
        <f t="shared" si="64"/>
        <v>-4.1530001958211269</v>
      </c>
      <c r="R49" s="1">
        <f t="shared" si="65"/>
        <v>-0.71266714731852154</v>
      </c>
      <c r="S49">
        <f t="shared" si="8"/>
        <v>2.142308951405099</v>
      </c>
      <c r="T49">
        <f t="shared" si="66"/>
        <v>17.790068934970513</v>
      </c>
      <c r="U49">
        <f t="shared" si="67"/>
        <v>1.638831067273455</v>
      </c>
      <c r="V49" s="7"/>
      <c r="W49" s="7"/>
      <c r="X49" s="7"/>
    </row>
    <row r="50" spans="1:24" x14ac:dyDescent="0.2">
      <c r="A50">
        <v>16.3</v>
      </c>
      <c r="B50">
        <v>13.137333234151205</v>
      </c>
      <c r="C50" s="2">
        <v>16.971000671386719</v>
      </c>
      <c r="D50">
        <v>22.458499908447266</v>
      </c>
      <c r="E50" s="2">
        <v>25.065999984741211</v>
      </c>
      <c r="F50">
        <v>26.089333216349285</v>
      </c>
      <c r="G50" s="2">
        <v>26.267999649047852</v>
      </c>
      <c r="H50">
        <v>24.440000534057617</v>
      </c>
      <c r="I50" s="2">
        <v>26.684000015258789</v>
      </c>
      <c r="J50" s="1">
        <f>E50-AVERAGE($C$48:$C$50)</f>
        <v>8.0489997863769531</v>
      </c>
      <c r="K50" s="1">
        <f>G50-AVERAGE($C$48:$C$50)</f>
        <v>9.2509994506835938</v>
      </c>
      <c r="L50" s="1">
        <f>I50-AVERAGE($C$48:$C$50)</f>
        <v>9.6669998168945312</v>
      </c>
      <c r="M50" s="1">
        <f t="shared" si="4"/>
        <v>9.3211666742960606</v>
      </c>
      <c r="N50" s="1">
        <f t="shared" si="5"/>
        <v>12.95199998219808</v>
      </c>
      <c r="O50" s="1">
        <f t="shared" si="6"/>
        <v>11.302667299906412</v>
      </c>
      <c r="P50" s="1">
        <f t="shared" si="7"/>
        <v>-1.2721668879191075</v>
      </c>
      <c r="Q50" s="1">
        <f t="shared" si="64"/>
        <v>-3.7010005315144863</v>
      </c>
      <c r="R50" s="1">
        <f t="shared" si="65"/>
        <v>-1.6356674830118809</v>
      </c>
      <c r="S50">
        <f t="shared" si="8"/>
        <v>2.4152405567468898</v>
      </c>
      <c r="T50">
        <f t="shared" si="66"/>
        <v>13.005054423041356</v>
      </c>
      <c r="U50">
        <f t="shared" si="67"/>
        <v>3.1073128091562885</v>
      </c>
      <c r="V50" s="7"/>
      <c r="W50" s="7"/>
      <c r="X50" s="7"/>
    </row>
  </sheetData>
  <mergeCells count="10">
    <mergeCell ref="Y1:AA1"/>
    <mergeCell ref="V1:X1"/>
    <mergeCell ref="AB1:AC1"/>
    <mergeCell ref="AD1:AF1"/>
    <mergeCell ref="AG1:AI1"/>
    <mergeCell ref="B1:I1"/>
    <mergeCell ref="J1:L1"/>
    <mergeCell ref="M1:O1"/>
    <mergeCell ref="P1:R1"/>
    <mergeCell ref="S1:U1"/>
  </mergeCells>
  <conditionalFormatting sqref="A3:A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1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:E3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J3 D40 D41:E50 A15:B50 D15:I21 D22:F22 H22:I22 D37:H39 I39:I47 F48:I50 F40:H45 F46 H46 D23:I36 F47:H47 A4:I14 J4:J50 K2:L5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:E19 B51:I1048576 C11 B2:I3 B12:I12 B6:I6 B9:I9 B14:I14 B13 D13:I13 B4:B5 D4:I5 B7:B8 D7:I8 B10:B11 D10:I11 D16:D50 E26:E39 E41:E50 B15:B50 D15:E15 F15:I21 F22 H22:I22 I39:I47 F48:I50 F37:H45 F46 H46 F23:I36 F47:H47 K2:L2 B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I21 A22:F22 H22:I22 A23:I45 A46:F46 H46:I46 A47:I51 K2:L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1048576 J1">
    <cfRule type="colorScale" priority="10">
      <colorScale>
        <cfvo type="min"/>
        <cfvo type="max"/>
        <color rgb="FFFCFCFF"/>
        <color rgb="FF63BE7B"/>
      </colorScale>
    </cfRule>
  </conditionalFormatting>
  <conditionalFormatting sqref="P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B1 AG1 Y1 J1 M1 S1 A2:U50 Y2:AA2 V2 AP15:XFD30 AI2 AN15:AN30 AN31:XFD50 AK49:AL50 AG3:AI48 AM1:XFD5 AN6:XFD14 AM6:AM50 A70:XFD1048576 A54:AB69 A51:AE53 AD54:AE65 AG51:XFD65 AD66:XFD6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:AB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C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C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C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2018-03-23T18:05:50Z</dcterms:created>
  <dcterms:modified xsi:type="dcterms:W3CDTF">2018-04-04T15:34:05Z</dcterms:modified>
</cp:coreProperties>
</file>