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24" i="1" l="1"/>
  <c r="P24" i="1" s="1"/>
  <c r="P25" i="1"/>
  <c r="P23" i="1"/>
  <c r="K10" i="1"/>
  <c r="K9" i="1"/>
  <c r="K8" i="1"/>
  <c r="G10" i="1"/>
  <c r="G9" i="1"/>
  <c r="G8" i="1"/>
  <c r="C9" i="1"/>
  <c r="C10" i="1"/>
  <c r="C8" i="1"/>
  <c r="Q15" i="1"/>
  <c r="Q14" i="1"/>
  <c r="Q13" i="1"/>
  <c r="Q10" i="1"/>
  <c r="Q9" i="1"/>
  <c r="Q8" i="1"/>
  <c r="Q4" i="1"/>
  <c r="Q5" i="1"/>
  <c r="Q25" i="1" s="1"/>
  <c r="Q3" i="1"/>
  <c r="N24" i="1"/>
  <c r="O24" i="1" s="1"/>
  <c r="N25" i="1"/>
  <c r="O25" i="1" s="1"/>
  <c r="N23" i="1"/>
  <c r="O23" i="1" s="1"/>
  <c r="P20" i="1"/>
  <c r="O20" i="1"/>
  <c r="P19" i="1"/>
  <c r="O19" i="1"/>
  <c r="P18" i="1"/>
  <c r="O18" i="1"/>
  <c r="O15" i="1"/>
  <c r="O14" i="1"/>
  <c r="O13" i="1"/>
  <c r="O10" i="1"/>
  <c r="O9" i="1"/>
  <c r="O8" i="1"/>
  <c r="O4" i="1"/>
  <c r="O5" i="1"/>
  <c r="O3" i="1"/>
  <c r="Q23" i="1" l="1"/>
  <c r="C3" i="1" s="1"/>
  <c r="K3" i="1" s="1"/>
  <c r="J3" i="1" s="1"/>
  <c r="C5" i="1"/>
  <c r="B3" i="1" l="1"/>
  <c r="C13" i="1"/>
  <c r="B13" i="1" s="1"/>
  <c r="G3" i="1"/>
  <c r="F3" i="1" s="1"/>
  <c r="C4" i="1"/>
  <c r="G4" i="1" s="1"/>
  <c r="F4" i="1" s="1"/>
  <c r="B5" i="1"/>
  <c r="K5" i="1"/>
  <c r="J5" i="1" s="1"/>
  <c r="C15" i="1"/>
  <c r="B15" i="1" s="1"/>
  <c r="G5" i="1"/>
  <c r="F5" i="1" s="1"/>
  <c r="K4" i="1" l="1"/>
  <c r="J4" i="1" s="1"/>
  <c r="C14" i="1"/>
  <c r="B14" i="1" s="1"/>
  <c r="B4" i="1"/>
</calcChain>
</file>

<file path=xl/sharedStrings.xml><?xml version="1.0" encoding="utf-8"?>
<sst xmlns="http://schemas.openxmlformats.org/spreadsheetml/2006/main" count="76" uniqueCount="21">
  <si>
    <t>Inner Space</t>
  </si>
  <si>
    <t>Box Volume</t>
  </si>
  <si>
    <t>Outer Space</t>
  </si>
  <si>
    <t>MINE</t>
  </si>
  <si>
    <t>VALVY'S</t>
  </si>
  <si>
    <t>Measurements</t>
  </si>
  <si>
    <t>Width</t>
  </si>
  <si>
    <t>Height</t>
  </si>
  <si>
    <t>Depth</t>
  </si>
  <si>
    <t>units: mil</t>
  </si>
  <si>
    <t>units: 93 mil</t>
  </si>
  <si>
    <t>PCB</t>
  </si>
  <si>
    <t>Battery</t>
  </si>
  <si>
    <t>Suggested Dimensions</t>
  </si>
  <si>
    <t>units: mm</t>
  </si>
  <si>
    <t>Switch</t>
  </si>
  <si>
    <t>Strap Mt.</t>
  </si>
  <si>
    <t>Total</t>
  </si>
  <si>
    <t>DIFFERENCE</t>
  </si>
  <si>
    <t>Acrylic Thickness</t>
  </si>
  <si>
    <t>units:125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</si>
</sst>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">
    <xf numFmtId="0" fontId="0" fillId="0" borderId="0"/>
    <xf numFmtId="0" fontId="2" fillId="2" borderId="1" applyNumberFormat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5" fillId="18" borderId="0" applyNumberFormat="0" applyBorder="0" applyAlignment="0" applyProtection="0"/>
  </cellStyleXfs>
  <cellXfs count="64">
    <xf numFmtId="0" fontId="0" fillId="0" borderId="0" xfId="0"/>
    <xf numFmtId="0" fontId="1" fillId="11" borderId="2" xfId="10" applyBorder="1"/>
    <xf numFmtId="0" fontId="0" fillId="0" borderId="0" xfId="0" applyAlignment="1">
      <alignment horizontal="center"/>
    </xf>
    <xf numFmtId="0" fontId="0" fillId="4" borderId="6" xfId="3" applyFont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11" borderId="6" xfId="10" applyFont="1" applyBorder="1" applyAlignment="1">
      <alignment horizontal="center"/>
    </xf>
    <xf numFmtId="0" fontId="0" fillId="4" borderId="11" xfId="3" applyFont="1" applyBorder="1" applyAlignment="1">
      <alignment horizontal="center"/>
    </xf>
    <xf numFmtId="0" fontId="0" fillId="11" borderId="11" xfId="10" applyFont="1" applyBorder="1" applyAlignment="1">
      <alignment horizontal="center"/>
    </xf>
    <xf numFmtId="0" fontId="4" fillId="0" borderId="0" xfId="0" applyFont="1"/>
    <xf numFmtId="0" fontId="1" fillId="8" borderId="2" xfId="7" applyBorder="1"/>
    <xf numFmtId="0" fontId="1" fillId="8" borderId="12" xfId="7" applyBorder="1"/>
    <xf numFmtId="0" fontId="1" fillId="17" borderId="12" xfId="16" applyBorder="1"/>
    <xf numFmtId="0" fontId="1" fillId="17" borderId="2" xfId="16" applyBorder="1"/>
    <xf numFmtId="0" fontId="1" fillId="16" borderId="2" xfId="15" applyBorder="1"/>
    <xf numFmtId="0" fontId="1" fillId="7" borderId="2" xfId="6" applyBorder="1"/>
    <xf numFmtId="0" fontId="1" fillId="4" borderId="2" xfId="3" applyBorder="1"/>
    <xf numFmtId="0" fontId="4" fillId="8" borderId="2" xfId="7" applyFont="1" applyBorder="1"/>
    <xf numFmtId="0" fontId="4" fillId="17" borderId="2" xfId="16" applyFont="1" applyBorder="1"/>
    <xf numFmtId="0" fontId="1" fillId="13" borderId="2" xfId="12" applyBorder="1"/>
    <xf numFmtId="0" fontId="4" fillId="14" borderId="2" xfId="13" applyFont="1" applyBorder="1"/>
    <xf numFmtId="0" fontId="1" fillId="14" borderId="2" xfId="13" applyFont="1" applyBorder="1"/>
    <xf numFmtId="0" fontId="1" fillId="14" borderId="12" xfId="13" applyFont="1" applyBorder="1"/>
    <xf numFmtId="0" fontId="1" fillId="13" borderId="2" xfId="12" applyFont="1" applyBorder="1"/>
    <xf numFmtId="0" fontId="1" fillId="12" borderId="2" xfId="11" applyBorder="1"/>
    <xf numFmtId="0" fontId="1" fillId="12" borderId="12" xfId="11" applyBorder="1"/>
    <xf numFmtId="0" fontId="4" fillId="12" borderId="2" xfId="11" applyFont="1" applyBorder="1"/>
    <xf numFmtId="0" fontId="2" fillId="2" borderId="1" xfId="1"/>
    <xf numFmtId="0" fontId="5" fillId="6" borderId="3" xfId="5" applyBorder="1"/>
    <xf numFmtId="0" fontId="5" fillId="6" borderId="4" xfId="5" applyBorder="1"/>
    <xf numFmtId="0" fontId="5" fillId="6" borderId="5" xfId="5" applyBorder="1"/>
    <xf numFmtId="0" fontId="5" fillId="6" borderId="6" xfId="5" applyBorder="1"/>
    <xf numFmtId="0" fontId="5" fillId="6" borderId="0" xfId="5" applyBorder="1"/>
    <xf numFmtId="0" fontId="5" fillId="6" borderId="7" xfId="5" applyBorder="1"/>
    <xf numFmtId="0" fontId="5" fillId="6" borderId="8" xfId="5" applyBorder="1"/>
    <xf numFmtId="0" fontId="5" fillId="6" borderId="10" xfId="5" applyBorder="1"/>
    <xf numFmtId="0" fontId="5" fillId="6" borderId="9" xfId="5" applyBorder="1"/>
    <xf numFmtId="0" fontId="5" fillId="15" borderId="3" xfId="14" applyBorder="1"/>
    <xf numFmtId="0" fontId="5" fillId="15" borderId="5" xfId="14" applyBorder="1"/>
    <xf numFmtId="0" fontId="5" fillId="15" borderId="6" xfId="14" applyBorder="1"/>
    <xf numFmtId="0" fontId="5" fillId="15" borderId="7" xfId="14" applyBorder="1"/>
    <xf numFmtId="0" fontId="5" fillId="15" borderId="8" xfId="14" applyBorder="1"/>
    <xf numFmtId="0" fontId="5" fillId="15" borderId="10" xfId="14" applyBorder="1"/>
    <xf numFmtId="0" fontId="5" fillId="18" borderId="3" xfId="17" applyBorder="1"/>
    <xf numFmtId="0" fontId="5" fillId="18" borderId="5" xfId="17" applyBorder="1"/>
    <xf numFmtId="0" fontId="5" fillId="18" borderId="6" xfId="17" applyBorder="1"/>
    <xf numFmtId="0" fontId="5" fillId="18" borderId="7" xfId="17" applyBorder="1"/>
    <xf numFmtId="0" fontId="5" fillId="18" borderId="8" xfId="17" applyBorder="1"/>
    <xf numFmtId="0" fontId="5" fillId="18" borderId="10" xfId="17" applyBorder="1"/>
    <xf numFmtId="0" fontId="5" fillId="9" borderId="3" xfId="8" applyBorder="1"/>
    <xf numFmtId="0" fontId="5" fillId="9" borderId="4" xfId="8" applyBorder="1"/>
    <xf numFmtId="0" fontId="5" fillId="9" borderId="5" xfId="8" applyBorder="1"/>
    <xf numFmtId="0" fontId="5" fillId="9" borderId="6" xfId="8" applyBorder="1"/>
    <xf numFmtId="0" fontId="5" fillId="9" borderId="0" xfId="8" applyBorder="1"/>
    <xf numFmtId="0" fontId="5" fillId="9" borderId="7" xfId="8" applyBorder="1"/>
    <xf numFmtId="0" fontId="5" fillId="9" borderId="8" xfId="8" applyBorder="1"/>
    <xf numFmtId="0" fontId="5" fillId="9" borderId="9" xfId="8" applyBorder="1"/>
    <xf numFmtId="0" fontId="5" fillId="9" borderId="10" xfId="8" applyBorder="1"/>
    <xf numFmtId="0" fontId="1" fillId="5" borderId="2" xfId="4" applyBorder="1"/>
    <xf numFmtId="0" fontId="1" fillId="5" borderId="12" xfId="4" applyBorder="1"/>
    <xf numFmtId="0" fontId="3" fillId="3" borderId="2" xfId="2" applyFont="1" applyBorder="1"/>
    <xf numFmtId="0" fontId="3" fillId="10" borderId="2" xfId="9" applyFont="1" applyBorder="1"/>
    <xf numFmtId="0" fontId="3" fillId="6" borderId="0" xfId="5" applyFont="1"/>
    <xf numFmtId="0" fontId="1" fillId="7" borderId="11" xfId="6" applyBorder="1" applyAlignment="1">
      <alignment horizontal="center"/>
    </xf>
    <xf numFmtId="0" fontId="1" fillId="7" borderId="8" xfId="6" applyBorder="1" applyAlignment="1">
      <alignment horizontal="center"/>
    </xf>
  </cellXfs>
  <cellStyles count="18">
    <cellStyle name="20% - Accent1" xfId="3" builtinId="30"/>
    <cellStyle name="20% - Accent2" xfId="6" builtinId="34"/>
    <cellStyle name="20% - Accent3" xfId="10" builtinId="38"/>
    <cellStyle name="20% - Accent4" xfId="12" builtinId="42"/>
    <cellStyle name="20% - Accent6" xfId="15" builtinId="50"/>
    <cellStyle name="40% - Accent1" xfId="4" builtinId="31"/>
    <cellStyle name="40% - Accent2" xfId="7" builtinId="35"/>
    <cellStyle name="40% - Accent3" xfId="11" builtinId="39"/>
    <cellStyle name="40% - Accent4" xfId="13" builtinId="43"/>
    <cellStyle name="40% - Accent6" xfId="16" builtinId="51"/>
    <cellStyle name="60% - Accent2" xfId="8" builtinId="36"/>
    <cellStyle name="60% - Accent4" xfId="14" builtinId="44"/>
    <cellStyle name="60% - Accent6" xfId="17" builtinId="52"/>
    <cellStyle name="Accent1" xfId="2" builtinId="29"/>
    <cellStyle name="Accent2" xfId="5" builtinId="33"/>
    <cellStyle name="Accent3" xfId="9" builtinId="37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selection activeCell="J12" sqref="J12"/>
    </sheetView>
  </sheetViews>
  <sheetFormatPr defaultRowHeight="14.4" x14ac:dyDescent="0.3"/>
  <cols>
    <col min="1" max="1" width="10.88671875" customWidth="1"/>
    <col min="3" max="3" width="10.44140625" customWidth="1"/>
    <col min="7" max="7" width="10.44140625" customWidth="1"/>
    <col min="11" max="11" width="10.44140625" customWidth="1"/>
    <col min="14" max="14" width="13.88671875" customWidth="1"/>
    <col min="17" max="17" width="10.77734375" customWidth="1"/>
  </cols>
  <sheetData>
    <row r="1" spans="1:30" x14ac:dyDescent="0.3">
      <c r="A1" s="8" t="s">
        <v>0</v>
      </c>
      <c r="E1" s="8" t="s">
        <v>2</v>
      </c>
      <c r="I1" s="8" t="s">
        <v>1</v>
      </c>
      <c r="N1" s="8" t="s">
        <v>5</v>
      </c>
      <c r="P1" s="8" t="s">
        <v>13</v>
      </c>
    </row>
    <row r="2" spans="1:30" x14ac:dyDescent="0.3">
      <c r="A2" s="59" t="s">
        <v>3</v>
      </c>
      <c r="B2" t="s">
        <v>9</v>
      </c>
      <c r="C2" t="s">
        <v>20</v>
      </c>
      <c r="F2" t="s">
        <v>9</v>
      </c>
      <c r="G2" t="s">
        <v>20</v>
      </c>
      <c r="J2" t="s">
        <v>9</v>
      </c>
      <c r="K2" t="s">
        <v>20</v>
      </c>
      <c r="M2" s="16" t="s">
        <v>11</v>
      </c>
      <c r="N2" s="10" t="s">
        <v>14</v>
      </c>
      <c r="O2" s="10" t="s">
        <v>9</v>
      </c>
      <c r="P2" s="10" t="s">
        <v>9</v>
      </c>
      <c r="Q2" s="10" t="s">
        <v>10</v>
      </c>
      <c r="S2" s="27"/>
      <c r="T2" s="28"/>
      <c r="U2" s="28"/>
      <c r="V2" s="28"/>
      <c r="W2" s="28"/>
      <c r="X2" s="28"/>
      <c r="Y2" s="28"/>
      <c r="Z2" s="28"/>
      <c r="AA2" s="28"/>
      <c r="AB2" s="36"/>
      <c r="AC2" s="37"/>
      <c r="AD2" s="29"/>
    </row>
    <row r="3" spans="1:30" x14ac:dyDescent="0.3">
      <c r="A3" s="6" t="s">
        <v>6</v>
      </c>
      <c r="B3" s="15">
        <f>C3*$C$19</f>
        <v>6250</v>
      </c>
      <c r="C3" s="15">
        <f>Q23</f>
        <v>50</v>
      </c>
      <c r="E3" s="6" t="s">
        <v>6</v>
      </c>
      <c r="F3" s="15">
        <f>G3*$C$19</f>
        <v>6500</v>
      </c>
      <c r="G3" s="15">
        <f>C3+2</f>
        <v>52</v>
      </c>
      <c r="I3" s="6" t="s">
        <v>6</v>
      </c>
      <c r="J3" s="15">
        <f>K3*$C$19</f>
        <v>7250</v>
      </c>
      <c r="K3" s="15">
        <f>C3+8</f>
        <v>58</v>
      </c>
      <c r="M3" s="9" t="s">
        <v>6</v>
      </c>
      <c r="N3" s="14">
        <v>123.35</v>
      </c>
      <c r="O3" s="14">
        <f>N3/25.4 *1000</f>
        <v>4856.2992125984247</v>
      </c>
      <c r="P3" s="14">
        <v>5000</v>
      </c>
      <c r="Q3" s="14">
        <f>P3 / $C$19</f>
        <v>40</v>
      </c>
      <c r="S3" s="30"/>
      <c r="T3" s="48"/>
      <c r="U3" s="49"/>
      <c r="V3" s="49"/>
      <c r="W3" s="49"/>
      <c r="X3" s="49"/>
      <c r="Y3" s="49"/>
      <c r="Z3" s="50"/>
      <c r="AA3" s="31"/>
      <c r="AB3" s="38"/>
      <c r="AC3" s="39"/>
      <c r="AD3" s="32"/>
    </row>
    <row r="4" spans="1:30" x14ac:dyDescent="0.3">
      <c r="A4" s="6" t="s">
        <v>7</v>
      </c>
      <c r="B4" s="15">
        <f t="shared" ref="B4:B5" si="0">C4*$C$19</f>
        <v>4000</v>
      </c>
      <c r="C4" s="15">
        <f>Q24</f>
        <v>32</v>
      </c>
      <c r="E4" s="3" t="s">
        <v>7</v>
      </c>
      <c r="F4" s="15">
        <f t="shared" ref="F4:F5" si="1">G4*$C$19</f>
        <v>4250</v>
      </c>
      <c r="G4" s="15">
        <f>C4+2</f>
        <v>34</v>
      </c>
      <c r="I4" s="3" t="s">
        <v>7</v>
      </c>
      <c r="J4" s="15">
        <f t="shared" ref="J4:J5" si="2">K4*$C$19</f>
        <v>5000</v>
      </c>
      <c r="K4" s="15">
        <f>C4+8</f>
        <v>40</v>
      </c>
      <c r="M4" s="9" t="s">
        <v>7</v>
      </c>
      <c r="N4" s="14">
        <v>76.13</v>
      </c>
      <c r="O4" s="14">
        <f t="shared" ref="O4:O5" si="3">N4/25.4 *1000</f>
        <v>2997.2440944881891</v>
      </c>
      <c r="P4" s="14">
        <v>3000</v>
      </c>
      <c r="Q4" s="14">
        <f t="shared" ref="Q4:Q5" si="4">P4 / $C$19</f>
        <v>24</v>
      </c>
      <c r="S4" s="30"/>
      <c r="T4" s="51"/>
      <c r="U4" s="52"/>
      <c r="V4" s="52"/>
      <c r="W4" s="52"/>
      <c r="X4" s="52"/>
      <c r="Y4" s="52"/>
      <c r="Z4" s="53"/>
      <c r="AA4" s="31"/>
      <c r="AB4" s="40"/>
      <c r="AC4" s="41"/>
      <c r="AD4" s="32"/>
    </row>
    <row r="5" spans="1:30" x14ac:dyDescent="0.3">
      <c r="A5" s="4" t="s">
        <v>8</v>
      </c>
      <c r="B5" s="15">
        <f t="shared" si="0"/>
        <v>1000</v>
      </c>
      <c r="C5" s="15">
        <f>Q25</f>
        <v>8</v>
      </c>
      <c r="E5" s="6" t="s">
        <v>8</v>
      </c>
      <c r="F5" s="15">
        <f t="shared" si="1"/>
        <v>1250</v>
      </c>
      <c r="G5" s="15">
        <f>C5+2</f>
        <v>10</v>
      </c>
      <c r="I5" s="6" t="s">
        <v>8</v>
      </c>
      <c r="J5" s="15">
        <f t="shared" si="2"/>
        <v>1250</v>
      </c>
      <c r="K5" s="15">
        <f>C5+2</f>
        <v>10</v>
      </c>
      <c r="M5" s="9" t="s">
        <v>8</v>
      </c>
      <c r="N5" s="14">
        <v>25.2</v>
      </c>
      <c r="O5" s="14">
        <f t="shared" si="3"/>
        <v>992.12598425196848</v>
      </c>
      <c r="P5" s="14">
        <v>1000</v>
      </c>
      <c r="Q5" s="14">
        <f t="shared" si="4"/>
        <v>8</v>
      </c>
      <c r="S5" s="30"/>
      <c r="T5" s="51"/>
      <c r="U5" s="52"/>
      <c r="V5" s="52"/>
      <c r="W5" s="52"/>
      <c r="X5" s="52"/>
      <c r="Y5" s="52"/>
      <c r="Z5" s="53"/>
      <c r="AA5" s="31"/>
      <c r="AB5" s="31"/>
      <c r="AC5" s="31"/>
      <c r="AD5" s="32"/>
    </row>
    <row r="6" spans="1:30" x14ac:dyDescent="0.3">
      <c r="S6" s="30"/>
      <c r="T6" s="51"/>
      <c r="U6" s="52"/>
      <c r="V6" s="52"/>
      <c r="W6" s="52"/>
      <c r="X6" s="52"/>
      <c r="Y6" s="52"/>
      <c r="Z6" s="53"/>
      <c r="AA6" s="31"/>
      <c r="AB6" s="31"/>
      <c r="AC6" s="31"/>
      <c r="AD6" s="32"/>
    </row>
    <row r="7" spans="1:30" x14ac:dyDescent="0.3">
      <c r="A7" s="60" t="s">
        <v>4</v>
      </c>
      <c r="M7" s="17" t="s">
        <v>12</v>
      </c>
      <c r="N7" s="11" t="s">
        <v>14</v>
      </c>
      <c r="O7" s="11" t="s">
        <v>9</v>
      </c>
      <c r="P7" s="11" t="s">
        <v>9</v>
      </c>
      <c r="Q7" s="11" t="s">
        <v>10</v>
      </c>
      <c r="S7" s="30"/>
      <c r="T7" s="51"/>
      <c r="U7" s="52"/>
      <c r="V7" s="52"/>
      <c r="W7" s="52"/>
      <c r="X7" s="52"/>
      <c r="Y7" s="52"/>
      <c r="Z7" s="53"/>
      <c r="AA7" s="31"/>
      <c r="AB7" s="31"/>
      <c r="AC7" s="31"/>
      <c r="AD7" s="32"/>
    </row>
    <row r="8" spans="1:30" x14ac:dyDescent="0.3">
      <c r="A8" s="7" t="s">
        <v>6</v>
      </c>
      <c r="B8" s="1">
        <v>5580</v>
      </c>
      <c r="C8" s="1">
        <f>B8 / $C$19</f>
        <v>44.64</v>
      </c>
      <c r="E8" s="7" t="s">
        <v>6</v>
      </c>
      <c r="F8" s="1">
        <v>5766</v>
      </c>
      <c r="G8" s="1">
        <f>F8 / $C$19</f>
        <v>46.128</v>
      </c>
      <c r="I8" s="7" t="s">
        <v>6</v>
      </c>
      <c r="J8" s="1">
        <v>6324</v>
      </c>
      <c r="K8" s="1">
        <f>J8 / $C$19</f>
        <v>50.591999999999999</v>
      </c>
      <c r="M8" s="12" t="s">
        <v>6</v>
      </c>
      <c r="N8" s="13">
        <v>26.26</v>
      </c>
      <c r="O8" s="13">
        <f>N8/25.4 *1000</f>
        <v>1033.8582677165355</v>
      </c>
      <c r="P8" s="13">
        <v>1250</v>
      </c>
      <c r="Q8" s="13">
        <f>P8 / $C$19</f>
        <v>10</v>
      </c>
      <c r="S8" s="30"/>
      <c r="T8" s="51"/>
      <c r="U8" s="52"/>
      <c r="V8" s="52"/>
      <c r="W8" s="52"/>
      <c r="X8" s="52"/>
      <c r="Y8" s="52"/>
      <c r="Z8" s="53"/>
      <c r="AA8" s="31"/>
      <c r="AB8" s="31"/>
      <c r="AC8" s="31"/>
      <c r="AD8" s="32"/>
    </row>
    <row r="9" spans="1:30" x14ac:dyDescent="0.3">
      <c r="A9" s="5" t="s">
        <v>7</v>
      </c>
      <c r="B9" s="1">
        <v>2976</v>
      </c>
      <c r="C9" s="1">
        <f t="shared" ref="C9:C10" si="5">B9 / $C$19</f>
        <v>23.808</v>
      </c>
      <c r="E9" s="5" t="s">
        <v>7</v>
      </c>
      <c r="F9" s="1">
        <v>3162</v>
      </c>
      <c r="G9" s="1">
        <f t="shared" ref="G9:G10" si="6">F9 / $C$19</f>
        <v>25.295999999999999</v>
      </c>
      <c r="I9" s="5" t="s">
        <v>7</v>
      </c>
      <c r="J9" s="1">
        <v>3720</v>
      </c>
      <c r="K9" s="1">
        <f t="shared" ref="K9:K10" si="7">J9 / $C$19</f>
        <v>29.76</v>
      </c>
      <c r="M9" s="12" t="s">
        <v>7</v>
      </c>
      <c r="N9" s="13">
        <v>52.95</v>
      </c>
      <c r="O9" s="13">
        <f t="shared" ref="O9:O10" si="8">N9/25.4 *1000</f>
        <v>2084.6456692913389</v>
      </c>
      <c r="P9" s="13">
        <v>2250</v>
      </c>
      <c r="Q9" s="13">
        <f t="shared" ref="Q9:Q10" si="9">P9 / $C$19</f>
        <v>18</v>
      </c>
      <c r="S9" s="30"/>
      <c r="T9" s="51"/>
      <c r="U9" s="52"/>
      <c r="V9" s="52"/>
      <c r="W9" s="52"/>
      <c r="X9" s="52"/>
      <c r="Y9" s="52"/>
      <c r="Z9" s="53"/>
      <c r="AA9" s="31"/>
      <c r="AB9" s="42"/>
      <c r="AC9" s="43"/>
      <c r="AD9" s="32"/>
    </row>
    <row r="10" spans="1:30" x14ac:dyDescent="0.3">
      <c r="A10" s="7" t="s">
        <v>8</v>
      </c>
      <c r="B10" s="1">
        <v>930</v>
      </c>
      <c r="C10" s="1">
        <f t="shared" si="5"/>
        <v>7.44</v>
      </c>
      <c r="E10" s="7" t="s">
        <v>8</v>
      </c>
      <c r="F10" s="1">
        <v>1116</v>
      </c>
      <c r="G10" s="1">
        <f t="shared" si="6"/>
        <v>8.9280000000000008</v>
      </c>
      <c r="I10" s="7" t="s">
        <v>8</v>
      </c>
      <c r="J10" s="1">
        <v>1116</v>
      </c>
      <c r="K10" s="1">
        <f t="shared" si="7"/>
        <v>8.9280000000000008</v>
      </c>
      <c r="M10" s="12" t="s">
        <v>8</v>
      </c>
      <c r="N10" s="13">
        <v>17.149999999999999</v>
      </c>
      <c r="O10" s="13">
        <f t="shared" si="8"/>
        <v>675.19685039370086</v>
      </c>
      <c r="P10" s="13">
        <v>750</v>
      </c>
      <c r="Q10" s="13">
        <f t="shared" si="9"/>
        <v>6</v>
      </c>
      <c r="S10" s="30"/>
      <c r="T10" s="51"/>
      <c r="U10" s="52"/>
      <c r="V10" s="52"/>
      <c r="W10" s="52"/>
      <c r="X10" s="52"/>
      <c r="Y10" s="52"/>
      <c r="Z10" s="53"/>
      <c r="AA10" s="31"/>
      <c r="AB10" s="44"/>
      <c r="AC10" s="45"/>
      <c r="AD10" s="32"/>
    </row>
    <row r="11" spans="1:30" x14ac:dyDescent="0.3">
      <c r="E11" s="2"/>
      <c r="S11" s="30"/>
      <c r="T11" s="51"/>
      <c r="U11" s="52"/>
      <c r="V11" s="52"/>
      <c r="W11" s="52"/>
      <c r="X11" s="52"/>
      <c r="Y11" s="52"/>
      <c r="Z11" s="53"/>
      <c r="AA11" s="31"/>
      <c r="AB11" s="44"/>
      <c r="AC11" s="45"/>
      <c r="AD11" s="32"/>
    </row>
    <row r="12" spans="1:30" x14ac:dyDescent="0.3">
      <c r="A12" s="61" t="s">
        <v>18</v>
      </c>
      <c r="K12">
        <v>93</v>
      </c>
      <c r="M12" s="19" t="s">
        <v>15</v>
      </c>
      <c r="N12" s="21" t="s">
        <v>14</v>
      </c>
      <c r="O12" s="21" t="s">
        <v>9</v>
      </c>
      <c r="P12" s="21" t="s">
        <v>9</v>
      </c>
      <c r="Q12" s="21" t="s">
        <v>10</v>
      </c>
      <c r="S12" s="30"/>
      <c r="T12" s="51"/>
      <c r="U12" s="52"/>
      <c r="V12" s="52"/>
      <c r="W12" s="52"/>
      <c r="X12" s="52"/>
      <c r="Y12" s="52"/>
      <c r="Z12" s="53"/>
      <c r="AA12" s="31"/>
      <c r="AB12" s="44"/>
      <c r="AC12" s="45"/>
      <c r="AD12" s="32"/>
    </row>
    <row r="13" spans="1:30" x14ac:dyDescent="0.3">
      <c r="A13" s="62" t="s">
        <v>6</v>
      </c>
      <c r="B13" s="14">
        <f>C13*93</f>
        <v>498.47999999999996</v>
      </c>
      <c r="C13" s="14">
        <f>C3-C8</f>
        <v>5.3599999999999994</v>
      </c>
      <c r="M13" s="20" t="s">
        <v>6</v>
      </c>
      <c r="N13" s="22">
        <v>20.75</v>
      </c>
      <c r="O13" s="22">
        <f>N13/25.4 *1000</f>
        <v>816.92913385826773</v>
      </c>
      <c r="P13" s="22">
        <v>1000</v>
      </c>
      <c r="Q13" s="18">
        <f>P13 / $C$19</f>
        <v>8</v>
      </c>
      <c r="S13" s="30"/>
      <c r="T13" s="51"/>
      <c r="U13" s="52"/>
      <c r="V13" s="52"/>
      <c r="W13" s="52"/>
      <c r="X13" s="52"/>
      <c r="Y13" s="52"/>
      <c r="Z13" s="53"/>
      <c r="AA13" s="31"/>
      <c r="AB13" s="44"/>
      <c r="AC13" s="45"/>
      <c r="AD13" s="32"/>
    </row>
    <row r="14" spans="1:30" x14ac:dyDescent="0.3">
      <c r="A14" s="62" t="s">
        <v>7</v>
      </c>
      <c r="B14" s="14">
        <f t="shared" ref="B14:B15" si="10">C14*93</f>
        <v>761.85599999999999</v>
      </c>
      <c r="C14" s="14">
        <f t="shared" ref="C14:C15" si="11">C4-C9</f>
        <v>8.1920000000000002</v>
      </c>
      <c r="M14" s="20" t="s">
        <v>7</v>
      </c>
      <c r="N14" s="22">
        <v>41.03</v>
      </c>
      <c r="O14" s="22">
        <f t="shared" ref="O14:O15" si="12">N14/25.4 *1000</f>
        <v>1615.3543307086616</v>
      </c>
      <c r="P14" s="22">
        <v>1750</v>
      </c>
      <c r="Q14" s="18">
        <f t="shared" ref="Q14:Q15" si="13">P14 / $C$19</f>
        <v>14</v>
      </c>
      <c r="S14" s="30"/>
      <c r="T14" s="51"/>
      <c r="U14" s="52"/>
      <c r="V14" s="52"/>
      <c r="W14" s="52"/>
      <c r="X14" s="52"/>
      <c r="Y14" s="52"/>
      <c r="Z14" s="53"/>
      <c r="AA14" s="31"/>
      <c r="AB14" s="44"/>
      <c r="AC14" s="45"/>
      <c r="AD14" s="32"/>
    </row>
    <row r="15" spans="1:30" x14ac:dyDescent="0.3">
      <c r="A15" s="63" t="s">
        <v>8</v>
      </c>
      <c r="B15" s="14">
        <f t="shared" si="10"/>
        <v>52.079999999999963</v>
      </c>
      <c r="C15" s="14">
        <f t="shared" si="11"/>
        <v>0.55999999999999961</v>
      </c>
      <c r="M15" s="20" t="s">
        <v>8</v>
      </c>
      <c r="N15" s="22">
        <v>12.58</v>
      </c>
      <c r="O15" s="22">
        <f t="shared" si="12"/>
        <v>495.27559055118115</v>
      </c>
      <c r="P15" s="22">
        <v>500</v>
      </c>
      <c r="Q15" s="18">
        <f t="shared" si="13"/>
        <v>4</v>
      </c>
      <c r="S15" s="30"/>
      <c r="T15" s="51"/>
      <c r="U15" s="52"/>
      <c r="V15" s="52"/>
      <c r="W15" s="52"/>
      <c r="X15" s="52"/>
      <c r="Y15" s="52"/>
      <c r="Z15" s="53"/>
      <c r="AA15" s="31"/>
      <c r="AB15" s="44"/>
      <c r="AC15" s="45"/>
      <c r="AD15" s="32"/>
    </row>
    <row r="16" spans="1:30" x14ac:dyDescent="0.3">
      <c r="S16" s="30"/>
      <c r="T16" s="51"/>
      <c r="U16" s="52"/>
      <c r="V16" s="52"/>
      <c r="W16" s="52"/>
      <c r="X16" s="52"/>
      <c r="Y16" s="52"/>
      <c r="Z16" s="53"/>
      <c r="AA16" s="31"/>
      <c r="AB16" s="44"/>
      <c r="AC16" s="45"/>
      <c r="AD16" s="32"/>
    </row>
    <row r="17" spans="1:30" x14ac:dyDescent="0.3">
      <c r="M17" s="25" t="s">
        <v>16</v>
      </c>
      <c r="N17" s="24" t="s">
        <v>14</v>
      </c>
      <c r="O17" s="24" t="s">
        <v>9</v>
      </c>
      <c r="P17" s="24" t="s">
        <v>9</v>
      </c>
      <c r="Q17" s="24" t="s">
        <v>10</v>
      </c>
      <c r="S17" s="30"/>
      <c r="T17" s="51"/>
      <c r="U17" s="52"/>
      <c r="V17" s="52"/>
      <c r="W17" s="52"/>
      <c r="X17" s="52"/>
      <c r="Y17" s="52"/>
      <c r="Z17" s="53"/>
      <c r="AA17" s="31"/>
      <c r="AB17" s="44"/>
      <c r="AC17" s="45"/>
      <c r="AD17" s="32"/>
    </row>
    <row r="18" spans="1:30" x14ac:dyDescent="0.3">
      <c r="M18" s="23" t="s">
        <v>6</v>
      </c>
      <c r="N18" s="1"/>
      <c r="O18" s="1">
        <f>N18/25.4 *1000</f>
        <v>0</v>
      </c>
      <c r="P18" s="1">
        <f>Q18 *93</f>
        <v>0</v>
      </c>
      <c r="Q18" s="1"/>
      <c r="S18" s="30"/>
      <c r="T18" s="51"/>
      <c r="U18" s="52"/>
      <c r="V18" s="52"/>
      <c r="W18" s="52"/>
      <c r="X18" s="52"/>
      <c r="Y18" s="52"/>
      <c r="Z18" s="53"/>
      <c r="AA18" s="31"/>
      <c r="AB18" s="44"/>
      <c r="AC18" s="45"/>
      <c r="AD18" s="32"/>
    </row>
    <row r="19" spans="1:30" x14ac:dyDescent="0.3">
      <c r="A19" s="26" t="s">
        <v>19</v>
      </c>
      <c r="B19" s="26"/>
      <c r="C19" s="26">
        <v>125</v>
      </c>
      <c r="M19" s="23" t="s">
        <v>7</v>
      </c>
      <c r="N19" s="1"/>
      <c r="O19" s="1">
        <f t="shared" ref="O19:O20" si="14">N19/25.4 *1000</f>
        <v>0</v>
      </c>
      <c r="P19" s="1">
        <f t="shared" ref="P19:P20" si="15">Q19 *93</f>
        <v>0</v>
      </c>
      <c r="Q19" s="1"/>
      <c r="S19" s="30"/>
      <c r="T19" s="51"/>
      <c r="U19" s="52"/>
      <c r="V19" s="52"/>
      <c r="W19" s="52"/>
      <c r="X19" s="52"/>
      <c r="Y19" s="52"/>
      <c r="Z19" s="53"/>
      <c r="AA19" s="31"/>
      <c r="AB19" s="44"/>
      <c r="AC19" s="45"/>
      <c r="AD19" s="32"/>
    </row>
    <row r="20" spans="1:30" x14ac:dyDescent="0.3">
      <c r="M20" s="23" t="s">
        <v>8</v>
      </c>
      <c r="N20" s="1"/>
      <c r="O20" s="1">
        <f t="shared" si="14"/>
        <v>0</v>
      </c>
      <c r="P20" s="1">
        <f t="shared" si="15"/>
        <v>0</v>
      </c>
      <c r="Q20" s="1"/>
      <c r="S20" s="30"/>
      <c r="T20" s="51"/>
      <c r="U20" s="52"/>
      <c r="V20" s="52"/>
      <c r="W20" s="52"/>
      <c r="X20" s="52"/>
      <c r="Y20" s="52"/>
      <c r="Z20" s="53"/>
      <c r="AA20" s="31"/>
      <c r="AB20" s="44"/>
      <c r="AC20" s="45"/>
      <c r="AD20" s="32"/>
    </row>
    <row r="21" spans="1:30" x14ac:dyDescent="0.3">
      <c r="S21" s="30"/>
      <c r="T21" s="51"/>
      <c r="U21" s="52"/>
      <c r="V21" s="52"/>
      <c r="W21" s="52"/>
      <c r="X21" s="52"/>
      <c r="Y21" s="52"/>
      <c r="Z21" s="53"/>
      <c r="AA21" s="31"/>
      <c r="AB21" s="44"/>
      <c r="AC21" s="45"/>
      <c r="AD21" s="32"/>
    </row>
    <row r="22" spans="1:30" x14ac:dyDescent="0.3">
      <c r="M22" s="57" t="s">
        <v>17</v>
      </c>
      <c r="N22" s="58" t="s">
        <v>14</v>
      </c>
      <c r="O22" s="58" t="s">
        <v>9</v>
      </c>
      <c r="P22" s="58" t="s">
        <v>9</v>
      </c>
      <c r="Q22" s="58" t="s">
        <v>10</v>
      </c>
      <c r="S22" s="30"/>
      <c r="T22" s="54"/>
      <c r="U22" s="55"/>
      <c r="V22" s="55"/>
      <c r="W22" s="55"/>
      <c r="X22" s="55"/>
      <c r="Y22" s="55"/>
      <c r="Z22" s="56"/>
      <c r="AA22" s="31"/>
      <c r="AB22" s="46"/>
      <c r="AC22" s="47"/>
      <c r="AD22" s="32"/>
    </row>
    <row r="23" spans="1:30" x14ac:dyDescent="0.3">
      <c r="M23" s="57" t="s">
        <v>6</v>
      </c>
      <c r="N23" s="15">
        <f>N3+N8</f>
        <v>149.60999999999999</v>
      </c>
      <c r="O23" s="15">
        <f>N23/25.4 *1000</f>
        <v>5890.1574803149606</v>
      </c>
      <c r="P23" s="15">
        <f>Q23 *$C$19</f>
        <v>6250</v>
      </c>
      <c r="Q23" s="15">
        <f>Q3+Q8</f>
        <v>50</v>
      </c>
      <c r="S23" s="30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2"/>
    </row>
    <row r="24" spans="1:30" x14ac:dyDescent="0.3">
      <c r="M24" s="57" t="s">
        <v>7</v>
      </c>
      <c r="N24" s="15">
        <f t="shared" ref="N24:N25" si="16">N4+N9</f>
        <v>129.07999999999998</v>
      </c>
      <c r="O24" s="15">
        <f t="shared" ref="O24:O25" si="17">N24/25.4 *1000</f>
        <v>5081.8897637795271</v>
      </c>
      <c r="P24" s="15">
        <f t="shared" ref="P24:P25" si="18">Q24 *$C$19</f>
        <v>4000</v>
      </c>
      <c r="Q24" s="15">
        <f>Q9+Q14</f>
        <v>32</v>
      </c>
      <c r="S24" s="33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4"/>
    </row>
    <row r="25" spans="1:30" x14ac:dyDescent="0.3">
      <c r="M25" s="57" t="s">
        <v>8</v>
      </c>
      <c r="N25" s="15">
        <f t="shared" si="16"/>
        <v>42.349999999999994</v>
      </c>
      <c r="O25" s="15">
        <f t="shared" si="17"/>
        <v>1667.3228346456692</v>
      </c>
      <c r="P25" s="15">
        <f t="shared" si="18"/>
        <v>1000</v>
      </c>
      <c r="Q25" s="15">
        <f>Q5</f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Bordovsky</dc:creator>
  <cp:lastModifiedBy>Stefan Bordovsky</cp:lastModifiedBy>
  <dcterms:created xsi:type="dcterms:W3CDTF">2017-04-29T16:21:46Z</dcterms:created>
  <dcterms:modified xsi:type="dcterms:W3CDTF">2017-04-29T21:46:07Z</dcterms:modified>
</cp:coreProperties>
</file>