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OneDrive\IAM\DICEFARM\Code\data\"/>
    </mc:Choice>
  </mc:AlternateContent>
  <xr:revisionPtr revIDLastSave="7" documentId="8_{EB2A8708-ABDA-4CD3-AC00-7FCABE0415A8}" xr6:coauthVersionLast="41" xr6:coauthVersionMax="45" xr10:uidLastSave="{CD3BF5D7-F856-4D82-A4BF-8C09CBADA31E}"/>
  <bookViews>
    <workbookView xWindow="4284" yWindow="1824" windowWidth="17280" windowHeight="8964" tabRatio="713" activeTab="1" xr2:uid="{00000000-000D-0000-FFFF-FFFF00000000}"/>
  </bookViews>
  <sheets>
    <sheet name="Version notes" sheetId="68" r:id="rId1"/>
    <sheet name="FAIRParameters" sheetId="86" r:id="rId2"/>
    <sheet name="Parameters" sheetId="27" r:id="rId3"/>
    <sheet name="Graphs" sheetId="60" r:id="rId4"/>
    <sheet name="Base" sheetId="48" r:id="rId5"/>
    <sheet name="GAMSbase" sheetId="71" state="hidden" r:id="rId6"/>
    <sheet name="BaseComp" sheetId="72" state="hidden" r:id="rId7"/>
    <sheet name="GAMSopt" sheetId="79" state="hidden" r:id="rId8"/>
    <sheet name="OptComp" sheetId="74" state="hidden" r:id="rId9"/>
    <sheet name="GAMSlim2" sheetId="83" state="hidden" r:id="rId10"/>
    <sheet name="Lim2Comp" sheetId="75" state="hidden" r:id="rId11"/>
    <sheet name="GAMSstern" sheetId="82" state="hidden" r:id="rId12"/>
    <sheet name="SternComp" sheetId="76" state="hidden" r:id="rId13"/>
    <sheet name="GAMSsternCa" sheetId="81" state="hidden" r:id="rId14"/>
    <sheet name="SternCalComp" sheetId="77" state="hidden" r:id="rId15"/>
    <sheet name="GAMSCopen" sheetId="80" state="hidden" r:id="rId16"/>
    <sheet name="CopenComp" sheetId="78" state="hidden" r:id="rId17"/>
    <sheet name="opttax" sheetId="85" r:id="rId18"/>
  </sheets>
  <definedNames>
    <definedName name="Base">Base!$A$1:$BI$138</definedName>
    <definedName name="Copen">#REF!</definedName>
    <definedName name="LimTwo">#REF!</definedName>
    <definedName name="LSGRGeng_RelaxBounds" localSheetId="4" hidden="1">2</definedName>
    <definedName name="Optimal">#REF!</definedName>
    <definedName name="solver_adj" localSheetId="4" hidden="1">Base!$B$131:$AD$131</definedName>
    <definedName name="solver_adj_ob" localSheetId="4" hidden="1">1</definedName>
    <definedName name="solver_adj_ob1" localSheetId="4" hidden="1">1</definedName>
    <definedName name="solver_adj_ob2" localSheetId="4" hidden="1">1</definedName>
    <definedName name="solver_adj1" localSheetId="4" hidden="1">Base!$C$132:$Z$132</definedName>
    <definedName name="solver_adj2" localSheetId="4" hidden="1">Base!$B$131:$J$131</definedName>
    <definedName name="solver_bigm" localSheetId="4" hidden="1">1000000</definedName>
    <definedName name="solver_bnd" localSheetId="4" hidden="1">1</definedName>
    <definedName name="solver_cha" localSheetId="4" hidden="1">0</definedName>
    <definedName name="solver_chc1" localSheetId="4" hidden="1">0</definedName>
    <definedName name="solver_chc2" localSheetId="4" hidden="1">0</definedName>
    <definedName name="solver_chc3" localSheetId="4" hidden="1">0</definedName>
    <definedName name="solver_chc4" localSheetId="4" hidden="1">0</definedName>
    <definedName name="solver_chn" localSheetId="4" hidden="1">4</definedName>
    <definedName name="solver_chp1" localSheetId="4" hidden="1">0</definedName>
    <definedName name="solver_chp2" localSheetId="4" hidden="1">0</definedName>
    <definedName name="solver_chp3" localSheetId="4" hidden="1">0</definedName>
    <definedName name="solver_chp4" localSheetId="4" hidden="1">0</definedName>
    <definedName name="solver_cht" localSheetId="4" hidden="1">0</definedName>
    <definedName name="solver_cir1" localSheetId="4" hidden="1">1</definedName>
    <definedName name="solver_cir2" localSheetId="4" hidden="1">1</definedName>
    <definedName name="solver_cir3" localSheetId="4" hidden="1">1</definedName>
    <definedName name="solver_cir4" localSheetId="4" hidden="1">1</definedName>
    <definedName name="solver_con" localSheetId="4" hidden="1">" "</definedName>
    <definedName name="solver_con1" localSheetId="4" hidden="1">" "</definedName>
    <definedName name="solver_con2" localSheetId="4" hidden="1">" "</definedName>
    <definedName name="solver_con3" localSheetId="4" hidden="1">" "</definedName>
    <definedName name="solver_con4" localSheetId="4" hidden="1">" "</definedName>
    <definedName name="solver_corr" hidden="1">1</definedName>
    <definedName name="solver_ctp1" hidden="1">0</definedName>
    <definedName name="solver_ctp2" hidden="1">0</definedName>
    <definedName name="solver_cvg" localSheetId="4" hidden="1">0.0000000001</definedName>
    <definedName name="solver_cvg" localSheetId="2" hidden="1">0.0001</definedName>
    <definedName name="solver_dia" localSheetId="4" hidden="1">1</definedName>
    <definedName name="solver_dia" localSheetId="2" hidden="1">5</definedName>
    <definedName name="solver_disp" hidden="1">0</definedName>
    <definedName name="solver_drv" localSheetId="4" hidden="1">1</definedName>
    <definedName name="solver_drv" localSheetId="2" hidden="1">1</definedName>
    <definedName name="solver_eng" localSheetId="4" hidden="1">1</definedName>
    <definedName name="solver_eng" localSheetId="17" hidden="1">1</definedName>
    <definedName name="solver_est" localSheetId="4" hidden="1">1</definedName>
    <definedName name="solver_est" localSheetId="2" hidden="1">1</definedName>
    <definedName name="solver_eval" hidden="1">0</definedName>
    <definedName name="solver_glb" localSheetId="4" hidden="1">-1E+30</definedName>
    <definedName name="solver_gub" localSheetId="4" hidden="1">1E+30</definedName>
    <definedName name="solver_iao" localSheetId="4" hidden="1">0</definedName>
    <definedName name="solver_inc" localSheetId="4" hidden="1">0</definedName>
    <definedName name="solver_int" localSheetId="4" hidden="1">2</definedName>
    <definedName name="solver_int" localSheetId="2" hidden="1">0</definedName>
    <definedName name="solver_int" localSheetId="0" hidden="1">2</definedName>
    <definedName name="solver_irs" localSheetId="4" hidden="1">0</definedName>
    <definedName name="solver_ism" localSheetId="4" hidden="1">0</definedName>
    <definedName name="solver_itr" localSheetId="4" hidden="1">1000</definedName>
    <definedName name="solver_itr" localSheetId="2" hidden="1">100</definedName>
    <definedName name="solver_kiv" localSheetId="4" hidden="1">2E+30</definedName>
    <definedName name="solver_lcens" hidden="1">-1E+30</definedName>
    <definedName name="solver_lcut" hidden="1">-1E+30</definedName>
    <definedName name="solver_lhs_ob1" localSheetId="4" hidden="1">0</definedName>
    <definedName name="solver_lhs_ob2" localSheetId="4" hidden="1">0</definedName>
    <definedName name="solver_lhs_ob3" localSheetId="4" hidden="1">0</definedName>
    <definedName name="solver_lhs_ob4" localSheetId="4" hidden="1">0</definedName>
    <definedName name="solver_lhs1" localSheetId="4" hidden="1">Base!$B$131:$BH$131</definedName>
    <definedName name="solver_lhs2" localSheetId="4" hidden="1">Base!$B$131:$BH$131</definedName>
    <definedName name="solver_lhs3" localSheetId="4" hidden="1">Base!$C$132:$Z$132</definedName>
    <definedName name="solver_lhs4" localSheetId="4" hidden="1">Base!$C$132:$Z$132</definedName>
    <definedName name="solver_lin" localSheetId="4" hidden="1">2</definedName>
    <definedName name="solver_lin" localSheetId="2" hidden="1">2</definedName>
    <definedName name="solver_log" localSheetId="4" hidden="1">1</definedName>
    <definedName name="solver_lva" localSheetId="4" hidden="1">0</definedName>
    <definedName name="solver_mda" localSheetId="4" hidden="1">4</definedName>
    <definedName name="solver_mda" localSheetId="2" hidden="1">4</definedName>
    <definedName name="solver_mip" localSheetId="4" hidden="1">2147483647</definedName>
    <definedName name="solver_mni" localSheetId="4" hidden="1">30</definedName>
    <definedName name="solver_mod" localSheetId="4" hidden="1">3</definedName>
    <definedName name="solver_mod" localSheetId="2" hidden="1">3</definedName>
    <definedName name="solver_mod" localSheetId="0" hidden="1">3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eg" localSheetId="17" hidden="1">1</definedName>
    <definedName name="solver_neg" localSheetId="2" hidden="1">2</definedName>
    <definedName name="solver_nod" localSheetId="4" hidden="1">2147483647</definedName>
    <definedName name="solver_nopt" localSheetId="4" hidden="1">1</definedName>
    <definedName name="solver_nsim" hidden="1">1</definedName>
    <definedName name="solver_nsopt" localSheetId="4" hidden="1">-1</definedName>
    <definedName name="solver_nssim" hidden="1">-1</definedName>
    <definedName name="solver_ntr" localSheetId="4" hidden="1">0</definedName>
    <definedName name="solver_ntr" localSheetId="2" hidden="1">0</definedName>
    <definedName name="solver_ntr" localSheetId="0" hidden="1">0</definedName>
    <definedName name="solver_ntri" hidden="1">1000</definedName>
    <definedName name="solver_num" localSheetId="4" hidden="1">4</definedName>
    <definedName name="solver_num" localSheetId="17" hidden="1">0</definedName>
    <definedName name="solver_num" localSheetId="2" hidden="1">0</definedName>
    <definedName name="solver_nwt" localSheetId="4" hidden="1">1</definedName>
    <definedName name="solver_nwt" localSheetId="2" hidden="1">1</definedName>
    <definedName name="solver_obc" localSheetId="4" hidden="1">0</definedName>
    <definedName name="solver_obp" localSheetId="4" hidden="1">0</definedName>
    <definedName name="solver_opt" localSheetId="4" hidden="1">Base!$B$129</definedName>
    <definedName name="solver_opt" localSheetId="17" hidden="1">opttax!$AD$136</definedName>
    <definedName name="solver_opt_ob" localSheetId="4" hidden="1">1</definedName>
    <definedName name="solver_pre" localSheetId="4" hidden="1">0.000000001</definedName>
    <definedName name="solver_pre" localSheetId="2" hidden="1">0.000001</definedName>
    <definedName name="solver_psi" localSheetId="4" hidden="1">0</definedName>
    <definedName name="solver_rbv" localSheetId="4" hidden="1">1</definedName>
    <definedName name="solver_rdp" localSheetId="4" hidden="1">0</definedName>
    <definedName name="solver_reco1" localSheetId="4" hidden="1">0</definedName>
    <definedName name="solver_reco2" localSheetId="4" hidden="1">0</definedName>
    <definedName name="solver_reco3" localSheetId="4" hidden="1">0</definedName>
    <definedName name="solver_reco4" localSheetId="4" hidden="1">0</definedName>
    <definedName name="solver_rel1" localSheetId="4" hidden="1">3</definedName>
    <definedName name="solver_rel2" localSheetId="4" hidden="1">1</definedName>
    <definedName name="solver_rel3" localSheetId="4" hidden="1">1</definedName>
    <definedName name="solver_rel4" localSheetId="4" hidden="1">3</definedName>
    <definedName name="solver_rep" localSheetId="4" hidden="1">0</definedName>
    <definedName name="solver_rgen" hidden="1">1</definedName>
    <definedName name="solver_rhs1" localSheetId="4" hidden="1">0.05</definedName>
    <definedName name="solver_rhs2" localSheetId="4" hidden="1">0.5</definedName>
    <definedName name="solver_rhs3" localSheetId="4" hidden="1">400</definedName>
    <definedName name="solver_rhs4" localSheetId="4" hidden="1">1</definedName>
    <definedName name="solver_rlx" localSheetId="4" hidden="1">0</definedName>
    <definedName name="solver_rsd" localSheetId="4" hidden="1">0</definedName>
    <definedName name="solver_rsmp" hidden="1">2</definedName>
    <definedName name="solver_rtr" localSheetId="4" hidden="1">0</definedName>
    <definedName name="solver_rxc1" localSheetId="4" hidden="1">1</definedName>
    <definedName name="solver_rxc2" localSheetId="4" hidden="1">1</definedName>
    <definedName name="solver_rxc3" localSheetId="4" hidden="1">0</definedName>
    <definedName name="solver_rxc4" localSheetId="4" hidden="1">0</definedName>
    <definedName name="solver_rxv" localSheetId="4" hidden="1">1</definedName>
    <definedName name="solver_rxv1" localSheetId="4" hidden="1">0</definedName>
    <definedName name="solver_rxv2" localSheetId="4" hidden="1">0</definedName>
    <definedName name="solver_scl" localSheetId="4" hidden="1">2</definedName>
    <definedName name="solver_scl" localSheetId="2" hidden="1">2</definedName>
    <definedName name="solver_seed" hidden="1">0</definedName>
    <definedName name="solver_sel" localSheetId="4" hidden="1">1</definedName>
    <definedName name="solver_sho" localSheetId="4" hidden="1">2</definedName>
    <definedName name="solver_sho" localSheetId="2" hidden="1">2</definedName>
    <definedName name="solver_slv" localSheetId="4" hidden="1">0</definedName>
    <definedName name="solver_slv" localSheetId="2" hidden="1">0</definedName>
    <definedName name="solver_slvu" localSheetId="4" hidden="1">0</definedName>
    <definedName name="solver_slvu" localSheetId="2" hidden="1">0</definedName>
    <definedName name="solver_spid" localSheetId="4" hidden="1">" "</definedName>
    <definedName name="solver_srvr" localSheetId="4" hidden="1">" "</definedName>
    <definedName name="solver_ssz" localSheetId="4" hidden="1">100</definedName>
    <definedName name="solver_strm" hidden="1">0</definedName>
    <definedName name="solver_tim" localSheetId="4" hidden="1">100</definedName>
    <definedName name="solver_tim" localSheetId="2" hidden="1">100</definedName>
    <definedName name="solver_tms" localSheetId="4" hidden="1">0</definedName>
    <definedName name="solver_tol" localSheetId="4" hidden="1">0.05</definedName>
    <definedName name="solver_tol" localSheetId="2" hidden="1">0.05</definedName>
    <definedName name="solver_tree_a" localSheetId="4" hidden="1">1</definedName>
    <definedName name="solver_tree_b" localSheetId="4" hidden="1">1</definedName>
    <definedName name="solver_tree_ce" localSheetId="4" hidden="1">1</definedName>
    <definedName name="solver_tree_dn" localSheetId="4" hidden="1">1</definedName>
    <definedName name="solver_tree_rt" localSheetId="4" hidden="1">1000000000000</definedName>
    <definedName name="solver_typ" localSheetId="4" hidden="1">1</definedName>
    <definedName name="solver_typ" localSheetId="17" hidden="1">1</definedName>
    <definedName name="solver_typ" localSheetId="2" hidden="1">2</definedName>
    <definedName name="solver_ucens" hidden="1">1E+30</definedName>
    <definedName name="solver_ucut" hidden="1">1E+30</definedName>
    <definedName name="solver_umod" localSheetId="4" hidden="1">1</definedName>
    <definedName name="solver_urs" localSheetId="4" hidden="1">0</definedName>
    <definedName name="solver_urs" localSheetId="2" hidden="1">0</definedName>
    <definedName name="solver_userid" localSheetId="4" hidden="1">2123</definedName>
    <definedName name="solver_val" localSheetId="4" hidden="1">0</definedName>
    <definedName name="solver_val" localSheetId="17" hidden="1">0</definedName>
    <definedName name="solver_var" localSheetId="4" hidden="1">" "</definedName>
    <definedName name="solver_var1" localSheetId="4" hidden="1">" "</definedName>
    <definedName name="solver_var2" localSheetId="4" hidden="1">" "</definedName>
    <definedName name="solver_ver" localSheetId="4" hidden="1">15</definedName>
    <definedName name="solver_ver" localSheetId="17" hidden="1">3</definedName>
    <definedName name="solver_ver" localSheetId="2" hidden="1">9</definedName>
    <definedName name="solver_ver" localSheetId="0" hidden="1">14</definedName>
    <definedName name="solver_vir" localSheetId="4" hidden="1">1</definedName>
    <definedName name="solver_vir1" localSheetId="4" hidden="1">1</definedName>
    <definedName name="solver_vir2" localSheetId="4" hidden="1">1</definedName>
    <definedName name="solver_vol" localSheetId="4" hidden="1">0</definedName>
    <definedName name="solver_vst" localSheetId="4" hidden="1">0</definedName>
    <definedName name="solver_vst1" localSheetId="4" hidden="1">0</definedName>
    <definedName name="solver_vst2" localSheetId="4" hidden="1">0</definedName>
    <definedName name="solveri_ISpPars_J11" localSheetId="2" hidden="1">"RiskSolver.UI.Charts.InputDlgPars:-1000001;1;1;25;12;50;71;0;90;80;0;0;0;0;"</definedName>
    <definedName name="solveri_ISpPars_J12" localSheetId="2" hidden="1">"RiskSolver.UI.Charts.InputDlgPars:-1000001;1;1;45;12;30;71;0;90;80;0;0;0;0;"</definedName>
    <definedName name="solveri_ISpPars_J14" localSheetId="2" hidden="1">"RiskSolver.UI.Charts.InputDlgPars:-1000001;1;1;25;12;50;71;0;90;80;0;0;0;0;"</definedName>
    <definedName name="solveri_ISpPars_J17" localSheetId="2" hidden="1">"RiskSolver.UI.Charts.InputDlgPars:-1000001;1;1;25;12;50;71;0;90;80;0;0;0;0;"</definedName>
    <definedName name="solveri_ISpPars_J18" localSheetId="2" hidden="1">"RiskSolver.UI.Charts.InputDlgPars:-1000001;1;1;25;12;50;71;0;90;80;0;0;0;0;"</definedName>
    <definedName name="solveri_ISpPars_J21" localSheetId="2" hidden="1">"RiskSolver.UI.Charts.InputDlgPars:-1000001;1;1;25;12;50;71;0;90;80;0;0;0;0;"</definedName>
    <definedName name="solveri_ISpPars_J23" localSheetId="2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2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10" i="85" l="1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F73" i="48"/>
  <c r="B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AI73" i="48"/>
  <c r="AE73" i="48"/>
  <c r="AA73" i="48"/>
  <c r="W73" i="48"/>
  <c r="S73" i="48"/>
  <c r="O73" i="48"/>
  <c r="K73" i="48"/>
  <c r="G73" i="48"/>
  <c r="C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08" i="85" s="1"/>
  <c r="BZ137" i="85"/>
  <c r="BG43" i="72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08" i="85" s="1"/>
  <c r="CA137" i="85"/>
  <c r="BH43" i="72"/>
  <c r="CB32" i="85"/>
  <c r="CC34" i="85"/>
  <c r="CC53" i="85"/>
  <c r="CB54" i="85"/>
  <c r="CB18" i="85"/>
  <c r="CC41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08" i="85" s="1"/>
  <c r="CC137" i="85"/>
  <c r="CD32" i="85"/>
  <c r="CE34" i="85"/>
  <c r="CD18" i="85"/>
  <c r="CE53" i="85"/>
  <c r="CD54" i="85"/>
  <c r="CC119" i="85"/>
  <c r="CD15" i="85"/>
  <c r="CE41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D108" i="85" s="1"/>
  <c r="CF53" i="85"/>
  <c r="CE54" i="85"/>
  <c r="CD119" i="85"/>
  <c r="CE15" i="85"/>
  <c r="CE18" i="85"/>
  <c r="CF34" i="85"/>
  <c r="CE32" i="85"/>
  <c r="CF41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E108" i="85" s="1"/>
  <c r="CF18" i="85"/>
  <c r="CG41" i="85"/>
  <c r="CF32" i="85"/>
  <c r="CG34" i="85"/>
  <c r="CE119" i="85"/>
  <c r="CF15" i="85"/>
  <c r="CG53" i="85"/>
  <c r="CF54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08" i="85" s="1"/>
  <c r="CF119" i="85"/>
  <c r="CG15" i="85"/>
  <c r="CG32" i="85"/>
  <c r="CH34" i="85"/>
  <c r="CH41" i="85"/>
  <c r="CG18" i="85"/>
  <c r="CG54" i="85"/>
  <c r="CH53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08" i="85" s="1"/>
  <c r="CK137" i="85"/>
  <c r="CL1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B133" i="4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25" i="48"/>
  <c r="B16" i="48"/>
  <c r="C16" i="72" l="1"/>
  <c r="CB97" i="48"/>
  <c r="CC97" i="48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G137" i="48"/>
  <c r="CI97" i="48"/>
  <c r="I136" i="72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K136" i="72" s="1"/>
  <c r="CK97" i="48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P136" i="72" s="1"/>
  <c r="CP97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O135" i="48" l="1"/>
  <c r="P137" i="48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CU97" i="48"/>
  <c r="U136" i="72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X135" i="48" l="1"/>
  <c r="Y136" i="48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C136" i="72"/>
  <c r="AB135" i="48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6" i="72" s="1"/>
  <c r="AD133" i="48"/>
  <c r="AC135" i="48"/>
  <c r="AB135" i="72"/>
  <c r="AF53" i="75"/>
  <c r="AE54" i="75"/>
  <c r="AB35" i="75"/>
  <c r="AC34" i="75"/>
  <c r="AN18" i="76"/>
  <c r="AC34" i="74"/>
  <c r="AE34" i="72"/>
  <c r="AD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G34" i="72"/>
  <c r="AF133" i="48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G136" i="76"/>
  <c r="G135" i="76"/>
  <c r="AH34" i="72"/>
  <c r="AG133" i="48"/>
  <c r="AH54" i="75"/>
  <c r="AI53" i="75"/>
  <c r="AF34" i="75"/>
  <c r="AQ18" i="76"/>
  <c r="AF34" i="74"/>
  <c r="AG136" i="72"/>
  <c r="AD137" i="78"/>
  <c r="AD133" i="78"/>
  <c r="AI54" i="74"/>
  <c r="AI53" i="74"/>
  <c r="AF135" i="72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G136" i="48"/>
  <c r="AI148" i="48"/>
  <c r="N135" i="75"/>
  <c r="AO119" i="76"/>
  <c r="AG135" i="48" l="1"/>
  <c r="AI34" i="72"/>
  <c r="AH133" i="48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H136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B71" i="48" s="1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K108" i="48" s="1"/>
  <c r="BM2" i="48"/>
  <c r="BM41" i="48" s="1"/>
  <c r="C38" i="72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BV41" i="48" s="1"/>
  <c r="N44" i="72"/>
  <c r="BT108" i="48"/>
  <c r="DI118" i="27"/>
  <c r="BU32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G108" i="48"/>
  <c r="AA44" i="72"/>
  <c r="DV118" i="27"/>
  <c r="CH32" i="48"/>
  <c r="CI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32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104" i="48" l="1"/>
  <c r="BM15" i="48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13" i="48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87" i="48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B116" i="48"/>
  <c r="C107" i="75"/>
  <c r="C107" i="78"/>
  <c r="D88" i="77"/>
  <c r="D87" i="77"/>
  <c r="C100" i="48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E110" i="85" s="1"/>
  <c r="F20" i="72"/>
  <c r="E112" i="85"/>
  <c r="E114" i="85"/>
  <c r="F94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69" i="85" l="1"/>
  <c r="E116" i="85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C154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F121" i="85" l="1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L20" i="48"/>
  <c r="F121" i="77"/>
  <c r="E117" i="48"/>
  <c r="E99" i="48"/>
  <c r="G90" i="48"/>
  <c r="F105" i="75"/>
  <c r="F107" i="76"/>
  <c r="N21" i="72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G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G104" i="48"/>
  <c r="H101" i="48"/>
  <c r="I101" i="72" s="1"/>
  <c r="J90" i="72"/>
  <c r="G125" i="72"/>
  <c r="G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G103" i="48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26" i="85" l="1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G110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38" i="72" s="1"/>
  <c r="J143" i="72" s="1"/>
  <c r="J153" i="48"/>
  <c r="L121" i="72"/>
  <c r="TV118" i="27"/>
  <c r="L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 s="1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N152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Q105" i="85" l="1"/>
  <c r="R101" i="85"/>
  <c r="P150" i="85"/>
  <c r="P127" i="85"/>
  <c r="Q124" i="85"/>
  <c r="Q104" i="85"/>
  <c r="Q166" i="85" s="1"/>
  <c r="BX21" i="48"/>
  <c r="BX21" i="85"/>
  <c r="N155" i="48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 s="1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52" i="48"/>
  <c r="R154" i="48"/>
  <c r="R128" i="48"/>
  <c r="S121" i="48"/>
  <c r="S114" i="48"/>
  <c r="S107" i="48"/>
  <c r="CW117" i="27"/>
  <c r="U105" i="85" l="1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 s="1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S152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4" i="48"/>
  <c r="S138" i="48" s="1"/>
  <c r="T153" i="48"/>
  <c r="V103" i="72"/>
  <c r="V106" i="72"/>
  <c r="V120" i="72"/>
  <c r="WC118" i="27"/>
  <c r="V94" i="48"/>
  <c r="T155" i="48"/>
  <c r="B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V152" i="48"/>
  <c r="X110" i="75"/>
  <c r="Z89" i="76"/>
  <c r="AA90" i="76"/>
  <c r="Y88" i="77"/>
  <c r="Y100" i="77"/>
  <c r="Z89" i="77"/>
  <c r="W107" i="48"/>
  <c r="W114" i="48"/>
  <c r="W112" i="48"/>
  <c r="W121" i="48"/>
  <c r="DU117" i="27"/>
  <c r="X127" i="85" l="1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X153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Y154" i="48"/>
  <c r="Y152" i="48"/>
  <c r="AC89" i="77"/>
  <c r="AB88" i="77"/>
  <c r="AB100" i="77"/>
  <c r="Z107" i="48"/>
  <c r="Z112" i="48"/>
  <c r="Z114" i="48"/>
  <c r="Z121" i="48"/>
  <c r="AB124" i="85" l="1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53" i="48"/>
  <c r="EN117" i="27"/>
  <c r="AB94" i="72"/>
  <c r="AA112" i="72"/>
  <c r="Y138" i="72"/>
  <c r="Y143" i="72" s="1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 s="1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66" i="85" s="1"/>
  <c r="AD124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C150" i="48"/>
  <c r="AD124" i="48"/>
  <c r="AE101" i="48"/>
  <c r="AF88" i="85" l="1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 s="1"/>
  <c r="AG125" i="85"/>
  <c r="AG167" i="85"/>
  <c r="AJ90" i="85"/>
  <c r="AH99" i="85"/>
  <c r="AH117" i="85"/>
  <c r="AE151" i="48"/>
  <c r="AE152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4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 s="1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F153" i="48"/>
  <c r="AG112" i="48"/>
  <c r="AG114" i="48"/>
  <c r="AG121" i="48"/>
  <c r="AG107" i="48"/>
  <c r="AH167" i="85" l="1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 s="1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 s="1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50" i="85"/>
  <c r="AJ128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I152" i="48"/>
  <c r="AL88" i="77"/>
  <c r="AL100" i="77"/>
  <c r="AM89" i="77"/>
  <c r="AJ121" i="48"/>
  <c r="AJ107" i="48"/>
  <c r="AJ112" i="48"/>
  <c r="AJ114" i="48"/>
  <c r="AL105" i="85" l="1"/>
  <c r="AM101" i="85"/>
  <c r="AK127" i="85"/>
  <c r="AK150" i="85"/>
  <c r="AL124" i="85"/>
  <c r="AL104" i="85"/>
  <c r="AI154" i="48"/>
  <c r="AK92" i="48"/>
  <c r="AL92" i="72" s="1"/>
  <c r="AK121" i="72"/>
  <c r="AK114" i="72"/>
  <c r="AI155" i="48"/>
  <c r="GV117" i="27"/>
  <c r="AL94" i="72"/>
  <c r="AK11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4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3" i="48"/>
  <c r="AL123" i="85" l="1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 s="1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M153" i="48"/>
  <c r="AN114" i="48"/>
  <c r="AN121" i="48"/>
  <c r="AN107" i="48"/>
  <c r="AO126" i="85" l="1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O154" i="48"/>
  <c r="AR88" i="77"/>
  <c r="AS89" i="77"/>
  <c r="AR100" i="77"/>
  <c r="AP107" i="48"/>
  <c r="AP121" i="48"/>
  <c r="AP114" i="48"/>
  <c r="AP112" i="48"/>
  <c r="AR124" i="85" l="1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 s="1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 s="1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6" i="85" s="1"/>
  <c r="AT125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T121" i="72"/>
  <c r="AT114" i="72"/>
  <c r="AQ138" i="48"/>
  <c r="AR138" i="72" s="1"/>
  <c r="AR143" i="72" s="1"/>
  <c r="AR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4" i="72"/>
  <c r="AU114" i="72"/>
  <c r="AS154" i="48"/>
  <c r="JD117" i="27"/>
  <c r="AU112" i="72"/>
  <c r="AV9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U127" i="72" s="1"/>
  <c r="AT150" i="48"/>
  <c r="AU126" i="72"/>
  <c r="AW101" i="72"/>
  <c r="AT151" i="48"/>
  <c r="AV124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/>
  <c r="AW99" i="85" l="1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 s="1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 s="1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2" i="48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L105" i="85"/>
  <c r="BM101" i="85"/>
  <c r="BL109" i="85"/>
  <c r="BL113" i="85"/>
  <c r="BL120" i="85"/>
  <c r="BK128" i="85"/>
  <c r="BI152" i="48"/>
  <c r="BJ116" i="48"/>
  <c r="BK93" i="48"/>
  <c r="BI154" i="48"/>
  <c r="MV117" i="27"/>
  <c r="BK141" i="48"/>
  <c r="BK88" i="48"/>
  <c r="BK142" i="48"/>
  <c r="BK100" i="48"/>
  <c r="BL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I155" i="48"/>
  <c r="BK117" i="48"/>
  <c r="BJ123" i="48"/>
  <c r="BH138" i="48"/>
  <c r="BM90" i="48"/>
  <c r="BK99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 s="1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G123" i="85"/>
  <c r="CD99" i="48"/>
  <c r="CF90" i="48"/>
  <c r="CC126" i="48"/>
  <c r="CC125" i="48"/>
  <c r="CD117" i="48"/>
  <c r="RF117" i="27"/>
  <c r="V124" i="78"/>
  <c r="V117" i="78"/>
  <c r="U123" i="78"/>
  <c r="U125" i="78"/>
  <c r="W101" i="78"/>
  <c r="CG125" i="85" l="1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0" i="85" l="1"/>
  <c r="CL116" i="85"/>
  <c r="CM117" i="85" s="1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L123" i="85" l="1"/>
  <c r="CM92" i="85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M123" i="85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6" i="85" l="1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Q123" i="85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R124" i="85" l="1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T123" i="85" l="1"/>
  <c r="CU88" i="85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<sst xmlns="http://schemas.openxmlformats.org/spreadsheetml/2006/main" count="1953" uniqueCount="484">
  <si>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</si>
  <si>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</si>
  <si>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</si>
  <si>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</si>
  <si>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</si>
  <si>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</si>
  <si>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</si>
  <si>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</si>
  <si>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</si>
  <si>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</si>
  <si>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</si>
  <si>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</si>
  <si>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</si>
  <si>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</si>
  <si>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</si>
  <si>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</si>
  <si>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</si>
  <si>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</si>
  <si>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</si>
  <si>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</si>
  <si>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</si>
  <si>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</si>
  <si>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</si>
  <si>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</si>
  <si>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</si>
  <si>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</si>
  <si>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</si>
  <si>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</si>
  <si>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</si>
  <si>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</si>
  <si>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</si>
  <si>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</si>
  <si>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</si>
  <si>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</si>
  <si>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</si>
  <si>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</si>
  <si>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</si>
  <si>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</si>
  <si>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</si>
  <si>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</si>
  <si>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</si>
  <si>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</si>
  <si>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</si>
  <si>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</si>
  <si>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</si>
  <si>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</si>
  <si>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</si>
  <si>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</si>
  <si>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</si>
  <si>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</si>
  <si>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</si>
  <si>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</si>
  <si>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</si>
  <si>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</si>
  <si>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</si>
  <si>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</si>
  <si>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</si>
  <si>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</si>
  <si>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</si>
  <si>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</si>
  <si>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</si>
  <si>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</si>
  <si>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</si>
  <si>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</si>
  <si>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</si>
  <si>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</si>
  <si>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</si>
  <si>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</si>
  <si>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</si>
  <si>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</si>
  <si>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</si>
  <si>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</si>
  <si>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</si>
  <si>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</si>
  <si>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</si>
  <si>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</si>
  <si>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</si>
  <si>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</si>
  <si>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</si>
  <si>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</si>
  <si>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</si>
  <si>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</si>
  <si>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</si>
  <si>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</si>
  <si>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</si>
  <si>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</si>
  <si>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</si>
  <si>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</si>
  <si>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</si>
  <si>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</si>
  <si>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</si>
  <si>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</si>
  <si>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</si>
  <si>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</si>
  <si>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</si>
  <si>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</si>
  <si>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</si>
  <si>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</si>
  <si>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</si>
  <si>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</si>
  <si>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</si>
  <si>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</si>
  <si>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</si>
  <si>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</si>
  <si>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</si>
  <si>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</si>
  <si>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</si>
  <si>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</si>
  <si>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</si>
  <si>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</si>
  <si>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</si>
  <si>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</si>
  <si>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</si>
  <si>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</si>
  <si>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</si>
  <si>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</si>
  <si>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</si>
  <si>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</si>
  <si>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</si>
  <si>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</si>
  <si>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</si>
  <si>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</si>
  <si>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</si>
  <si>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</si>
  <si>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</si>
  <si>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</si>
  <si>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</si>
  <si>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</si>
  <si>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</si>
  <si>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</si>
  <si>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</si>
  <si>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</si>
  <si>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</si>
  <si>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</si>
  <si>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</si>
  <si>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</si>
  <si>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</si>
  <si>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</si>
  <si>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</si>
  <si>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</si>
  <si>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</si>
  <si>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</si>
  <si>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</si>
  <si>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</si>
  <si>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</si>
  <si>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</si>
  <si>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</si>
  <si>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</si>
  <si>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</si>
  <si>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</si>
  <si>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</si>
  <si>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</si>
  <si>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</si>
  <si>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</si>
  <si>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</si>
  <si>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</si>
  <si>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</si>
  <si>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</si>
  <si>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</si>
  <si>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</si>
  <si>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</si>
  <si>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</si>
  <si>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</si>
  <si>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</si>
  <si>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</si>
  <si>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</si>
  <si>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</si>
  <si>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</si>
  <si>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</si>
  <si>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</si>
  <si>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</si>
  <si>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</si>
  <si>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</si>
  <si>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</si>
  <si>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</si>
  <si>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</si>
  <si>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</si>
  <si>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</si>
  <si>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</si>
  <si>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</si>
  <si>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</si>
  <si>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</si>
  <si>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</si>
  <si>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</si>
  <si>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</si>
  <si>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</si>
  <si>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</si>
  <si>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</si>
  <si>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</si>
  <si>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</si>
  <si>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</si>
  <si>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</si>
  <si>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</si>
  <si>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</si>
  <si>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</si>
  <si>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</si>
  <si>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</si>
  <si>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</si>
  <si>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</si>
  <si>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</si>
  <si>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</si>
  <si>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</si>
  <si>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</si>
  <si>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</si>
  <si>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</si>
  <si>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</si>
  <si>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</si>
  <si>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</si>
  <si>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</si>
  <si>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</si>
  <si>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</si>
  <si>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</si>
  <si>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</si>
  <si>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</si>
  <si>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</si>
  <si>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</si>
  <si>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</si>
  <si>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</si>
  <si>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</si>
  <si>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</si>
  <si>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</si>
  <si>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</si>
  <si>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</si>
  <si>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</si>
  <si>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</si>
  <si>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</si>
  <si>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</si>
  <si>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</si>
  <si>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</si>
  <si>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</si>
  <si>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</si>
  <si>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</si>
  <si>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</si>
  <si>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</si>
  <si>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</si>
  <si>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</si>
  <si>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</si>
  <si>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</si>
  <si>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</si>
  <si>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</si>
  <si>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</si>
  <si>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</si>
  <si>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</si>
  <si>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</si>
  <si>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</si>
  <si>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</si>
  <si>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</si>
  <si>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</si>
  <si>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</si>
  <si>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</si>
  <si>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</si>
  <si>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</si>
  <si>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</si>
  <si>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</si>
  <si>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</si>
  <si>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</si>
  <si>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</si>
  <si>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</si>
  <si>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</si>
  <si>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</si>
  <si>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</si>
  <si>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</si>
  <si>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</si>
  <si>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</si>
  <si>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</si>
  <si>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</si>
  <si>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</si>
  <si>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</si>
  <si>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</si>
  <si>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</si>
  <si>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</si>
  <si>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</si>
  <si>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</si>
  <si>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</si>
  <si>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</si>
  <si>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</si>
  <si>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</si>
  <si>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</si>
  <si>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</si>
  <si>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</si>
  <si>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</si>
  <si>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</si>
  <si>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</si>
  <si>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</si>
  <si>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</si>
  <si>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</si>
  <si>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</si>
  <si>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</si>
  <si>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</si>
  <si>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</si>
  <si>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</si>
  <si>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</si>
  <si>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</si>
  <si>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</si>
  <si>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</si>
  <si>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</si>
  <si>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</si>
  <si>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</si>
  <si>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</si>
  <si>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</si>
  <si>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</si>
  <si>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</si>
  <si>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</si>
  <si>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</si>
  <si>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</si>
  <si>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</si>
  <si>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</si>
  <si>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</si>
  <si>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</si>
  <si>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</si>
  <si>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</si>
  <si>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</si>
  <si>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</si>
  <si>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</si>
  <si>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</si>
  <si>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</si>
  <si>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</si>
  <si>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</si>
  <si>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</si>
  <si>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</si>
  <si>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</si>
  <si>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</si>
  <si>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</si>
  <si>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</si>
  <si>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</si>
  <si>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</si>
  <si>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</si>
  <si>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</si>
  <si>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</si>
  <si>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</si>
  <si>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</si>
  <si>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</si>
  <si>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</si>
  <si>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</si>
  <si>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</si>
  <si>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</si>
  <si>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</si>
  <si>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</si>
  <si>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</si>
  <si>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</si>
  <si>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</si>
  <si>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</si>
  <si>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</si>
  <si>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</si>
  <si>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</si>
  <si>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</si>
  <si>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</si>
  <si>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</si>
  <si>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</si>
  <si>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</si>
  <si>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</si>
  <si>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</si>
  <si>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</si>
  <si>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</si>
  <si>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</si>
  <si>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</si>
  <si>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</si>
  <si>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</si>
  <si>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</si>
  <si>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</si>
  <si>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</si>
  <si>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</si>
  <si>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</si>
  <si>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</si>
  <si>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</si>
  <si>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</si>
  <si>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</si>
  <si>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</si>
  <si>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</si>
  <si>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</si>
  <si>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</si>
  <si>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</si>
  <si>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</si>
  <si>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</si>
  <si>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</si>
  <si>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</si>
  <si>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</si>
  <si>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</si>
  <si>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</si>
  <si>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</si>
  <si>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</si>
  <si>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</si>
  <si>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</si>
  <si>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</si>
  <si>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</si>
  <si>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</si>
  <si>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</si>
  <si>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</si>
  <si>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</si>
  <si>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</si>
  <si>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</si>
  <si>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</si>
  <si>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</si>
  <si>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</si>
  <si>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</si>
  <si>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</si>
  <si>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</si>
  <si>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</si>
  <si>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</si>
  <si>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</si>
  <si>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</si>
  <si>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</si>
  <si>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</si>
  <si>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</si>
  <si>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</si>
  <si>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</si>
  <si>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</si>
  <si>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</si>
  <si>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</si>
  <si>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</si>
  <si>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</si>
  <si>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</si>
  <si>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</si>
  <si>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</si>
  <si>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</si>
  <si>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</si>
  <si>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</si>
  <si>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</si>
  <si>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</si>
  <si>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</si>
  <si>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</si>
  <si>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</si>
  <si>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</si>
  <si>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</si>
  <si>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</si>
  <si>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</si>
  <si>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</si>
  <si>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</si>
  <si>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</si>
  <si>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</si>
  <si>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</si>
  <si>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</si>
  <si>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</si>
  <si>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</si>
  <si>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FAIR Parameters Added By Kevin</t>
  </si>
  <si>
    <t>Gas</t>
  </si>
  <si>
    <t>w</t>
  </si>
  <si>
    <t>Eta</t>
  </si>
  <si>
    <t>Sink</t>
  </si>
  <si>
    <t>Init (2015)</t>
  </si>
  <si>
    <t>PI</t>
  </si>
  <si>
    <t>Co2</t>
  </si>
  <si>
    <t>Meth</t>
  </si>
  <si>
    <t>N2o</t>
  </si>
  <si>
    <t>CF4</t>
  </si>
  <si>
    <t>C2F6</t>
  </si>
  <si>
    <t>C6F14</t>
  </si>
  <si>
    <t>HFC23</t>
  </si>
  <si>
    <t>HFC32</t>
  </si>
  <si>
    <t>HFC43</t>
  </si>
  <si>
    <t>HFC125</t>
  </si>
  <si>
    <t>HFC134</t>
  </si>
  <si>
    <t>HFC143</t>
  </si>
  <si>
    <t>HFC227</t>
  </si>
  <si>
    <t>HFC245</t>
  </si>
  <si>
    <t>SF6</t>
  </si>
  <si>
    <t>CFC11</t>
  </si>
  <si>
    <t>CFC12</t>
  </si>
  <si>
    <t>CFC113</t>
  </si>
  <si>
    <t>CFC114</t>
  </si>
  <si>
    <t>CFC115</t>
  </si>
  <si>
    <t>CCl4</t>
  </si>
  <si>
    <t>Methyl</t>
  </si>
  <si>
    <t>HCFC22</t>
  </si>
  <si>
    <t>HCFC141</t>
  </si>
  <si>
    <t>HCFC142</t>
  </si>
  <si>
    <t>Halon1211</t>
  </si>
  <si>
    <t>Halon1202</t>
  </si>
  <si>
    <t>Halon1301</t>
  </si>
  <si>
    <t>Halon2402</t>
  </si>
  <si>
    <t>CH3Br</t>
  </si>
  <si>
    <t>CH3Cl</t>
  </si>
  <si>
    <t>This comes from "FAIR v1.3: a simple emissions-based impulse response and carbon cycle model"</t>
  </si>
  <si>
    <t>(Smith et al, 2018)</t>
  </si>
  <si>
    <t>*I've used my names for the gases that I've used in the Julia code</t>
  </si>
  <si>
    <t>** w= Molecular Weight</t>
  </si>
  <si>
    <t>** eta = radiative efficiency</t>
  </si>
  <si>
    <t>** Sink = Lifetime</t>
  </si>
  <si>
    <t>*** 999 implies N/A</t>
  </si>
  <si>
    <t>****PI comes from the year 1765 from the "Control Run Pre-Industrial" RCP Data available at: http://www.pik-potsdam.de/~mmalte/rcps/</t>
  </si>
  <si>
    <t>****Init comes from the year 2017 from the RCP 8 scenario also avaible at: http://www.pik-potsdam.de/~mmalte/rcps/</t>
  </si>
  <si>
    <t>Init Source:</t>
  </si>
  <si>
    <t>N20levels.org</t>
  </si>
  <si>
    <t xml:space="preserve">NOAA: https://www.esrl.noaa.gov/gmd/ccgg/trends_ch4/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</si>
</sst>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43" formatCode="_(* #,##0.00_);_(* \(#,##0.00\);_(* &quot;-&quot;??_);_(@_)"/>
    <numFmt numFmtId="164" formatCode="0.00000"/>
    <numFmt numFmtId="165" formatCode="_(* #,##0.0000_);_(* \(#,##0.0000\);_(* &quot;-&quot;??_);_(@_)"/>
    <numFmt numFmtId="166" formatCode="_(* #,##0.0_);_(* \(#,##0.0\);_(* &quot;-&quot;??_);_(@_)"/>
    <numFmt numFmtId="167" formatCode="_(* #,##0.000_);_(* \(#,##0.000\);_(* &quot;-&quot;??_);_(@_)"/>
    <numFmt numFmtId="168" formatCode="_(* #,##0.00000_);_(* \(#,##0.00000\);_(* &quot;-&quot;??_);_(@_)"/>
    <numFmt numFmtId="169" formatCode="_(* #,##0.000000_);_(* \(#,##0.000000\);_(* &quot;-&quot;??_);_(@_)"/>
    <numFmt numFmtId="170" formatCode="#,##0.000000"/>
    <numFmt numFmtId="171" formatCode="0.0000000"/>
    <numFmt numFmtId="172" formatCode="#,##0.0000"/>
    <numFmt numFmtId="173" formatCode="#,##0.0"/>
    <numFmt numFmtId="174" formatCode="0.000"/>
    <numFmt numFmtId="175" formatCode="0.000000"/>
    <numFmt numFmtId="176" formatCode="0.0%"/>
    <numFmt numFmtId="177" formatCode="0.000%"/>
    <numFmt numFmtId="178" formatCode="_(* #,##0_);_(* \(#,##0\);_(* &quot;-&quot;??_);_(@_)"/>
    <numFmt numFmtId="179" formatCode="0_);\(0\)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7">
    <xf numFmtId="0" fontId="0" fillId="0" borderId="0" xfId="0"/>
    <xf numFmtId="0" fontId="3" fillId="0" borderId="0" xfId="0" applyFont="1"/>
    <xf numFmtId="167" fontId="5" fillId="2" borderId="2" xfId="1" applyNumberFormat="1" applyFont="1" applyFill="1" applyBorder="1"/>
    <xf numFmtId="165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 applyAlignment="1">
      <alignment horizontal="right"/>
    </xf>
    <xf numFmtId="167" fontId="7" fillId="2" borderId="2" xfId="1" applyNumberFormat="1" applyFont="1" applyFill="1" applyBorder="1"/>
    <xf numFmtId="167" fontId="5" fillId="6" borderId="2" xfId="1" applyNumberFormat="1" applyFont="1" applyFill="1" applyBorder="1"/>
    <xf numFmtId="167" fontId="5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left" vertical="center" wrapText="1"/>
    </xf>
    <xf numFmtId="165" fontId="7" fillId="2" borderId="2" xfId="1" applyNumberFormat="1" applyFont="1" applyFill="1" applyBorder="1"/>
    <xf numFmtId="167" fontId="15" fillId="2" borderId="3" xfId="1" applyNumberFormat="1" applyFont="1" applyFill="1" applyBorder="1" applyAlignment="1">
      <alignment horizontal="left" vertical="center" wrapText="1"/>
    </xf>
    <xf numFmtId="167" fontId="14" fillId="2" borderId="4" xfId="1" applyNumberFormat="1" applyFont="1" applyFill="1" applyBorder="1" applyAlignment="1">
      <alignment horizontal="left" vertical="center" wrapText="1"/>
    </xf>
    <xf numFmtId="167" fontId="14" fillId="3" borderId="4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left"/>
    </xf>
    <xf numFmtId="167" fontId="5" fillId="2" borderId="2" xfId="1" applyNumberFormat="1" applyFont="1" applyFill="1" applyBorder="1" applyAlignment="1">
      <alignment wrapText="1"/>
    </xf>
    <xf numFmtId="167" fontId="7" fillId="2" borderId="1" xfId="1" applyNumberFormat="1" applyFont="1" applyFill="1" applyBorder="1"/>
    <xf numFmtId="167" fontId="3" fillId="2" borderId="2" xfId="1" applyNumberFormat="1" applyFont="1" applyFill="1" applyBorder="1"/>
    <xf numFmtId="167" fontId="9" fillId="2" borderId="2" xfId="1" applyNumberFormat="1" applyFont="1" applyFill="1" applyBorder="1"/>
    <xf numFmtId="167" fontId="13" fillId="2" borderId="3" xfId="1" applyNumberFormat="1" applyFont="1" applyFill="1" applyBorder="1" applyAlignment="1">
      <alignment horizontal="left" vertical="center" wrapText="1"/>
    </xf>
    <xf numFmtId="167" fontId="5" fillId="2" borderId="2" xfId="1" applyNumberFormat="1" applyFont="1" applyFill="1" applyBorder="1" applyAlignment="1">
      <alignment horizontal="center"/>
    </xf>
    <xf numFmtId="167" fontId="15" fillId="2" borderId="2" xfId="1" applyNumberFormat="1" applyFont="1" applyFill="1" applyBorder="1" applyAlignment="1">
      <alignment horizontal="left" vertical="center" wrapText="1"/>
    </xf>
    <xf numFmtId="167" fontId="5" fillId="5" borderId="2" xfId="1" applyNumberFormat="1" applyFont="1" applyFill="1" applyBorder="1" applyAlignment="1">
      <alignment horizontal="left" vertical="center" wrapText="1"/>
    </xf>
    <xf numFmtId="167" fontId="15" fillId="2" borderId="3" xfId="1" applyNumberFormat="1" applyFont="1" applyFill="1" applyBorder="1" applyAlignment="1">
      <alignment horizontal="left" vertical="center"/>
    </xf>
    <xf numFmtId="167" fontId="5" fillId="2" borderId="2" xfId="1" applyNumberFormat="1" applyFont="1" applyFill="1" applyBorder="1" applyAlignment="1"/>
    <xf numFmtId="167" fontId="11" fillId="2" borderId="2" xfId="1" applyNumberFormat="1" applyFont="1" applyFill="1" applyBorder="1"/>
    <xf numFmtId="165" fontId="7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horizontal="right"/>
    </xf>
    <xf numFmtId="165" fontId="5" fillId="2" borderId="2" xfId="1" applyNumberFormat="1" applyFont="1" applyFill="1" applyBorder="1" applyAlignment="1">
      <alignment wrapText="1"/>
    </xf>
    <xf numFmtId="165" fontId="3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center"/>
    </xf>
    <xf numFmtId="165" fontId="7" fillId="2" borderId="0" xfId="1" applyNumberFormat="1" applyFont="1" applyFill="1"/>
    <xf numFmtId="165" fontId="12" fillId="2" borderId="2" xfId="1" applyNumberFormat="1" applyFont="1" applyFill="1" applyBorder="1"/>
    <xf numFmtId="165" fontId="13" fillId="2" borderId="3" xfId="1" applyNumberFormat="1" applyFont="1" applyFill="1" applyBorder="1" applyAlignment="1">
      <alignment horizontal="left" vertical="center" wrapText="1"/>
    </xf>
    <xf numFmtId="165" fontId="16" fillId="2" borderId="2" xfId="1" applyNumberFormat="1" applyFont="1" applyFill="1" applyBorder="1" applyAlignment="1">
      <alignment horizontal="left"/>
    </xf>
    <xf numFmtId="165" fontId="13" fillId="2" borderId="3" xfId="1" applyNumberFormat="1" applyFont="1" applyFill="1" applyBorder="1" applyAlignment="1">
      <alignment horizontal="left" vertical="center"/>
    </xf>
    <xf numFmtId="167" fontId="19" fillId="2" borderId="2" xfId="1" applyNumberFormat="1" applyFont="1" applyFill="1" applyBorder="1" applyAlignment="1">
      <alignment horizontal="left" vertical="center" wrapText="1"/>
    </xf>
    <xf numFmtId="165" fontId="5" fillId="2" borderId="2" xfId="1" applyNumberFormat="1" applyFont="1" applyFill="1" applyBorder="1" applyAlignment="1">
      <alignment vertical="center"/>
    </xf>
    <xf numFmtId="165" fontId="5" fillId="7" borderId="2" xfId="1" applyNumberFormat="1" applyFont="1" applyFill="1" applyBorder="1"/>
    <xf numFmtId="10" fontId="5" fillId="8" borderId="5" xfId="5" applyNumberFormat="1" applyFont="1" applyFill="1" applyBorder="1"/>
    <xf numFmtId="171" fontId="0" fillId="0" borderId="0" xfId="0" applyNumberFormat="1"/>
    <xf numFmtId="167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center" vertical="center"/>
    </xf>
    <xf numFmtId="174" fontId="5" fillId="2" borderId="2" xfId="1" applyNumberFormat="1" applyFont="1" applyFill="1" applyBorder="1" applyAlignment="1">
      <alignment horizontal="right"/>
    </xf>
    <xf numFmtId="174" fontId="5" fillId="2" borderId="2" xfId="1" applyNumberFormat="1" applyFont="1" applyFill="1" applyBorder="1"/>
    <xf numFmtId="174" fontId="5" fillId="2" borderId="2" xfId="1" applyNumberFormat="1" applyFont="1" applyFill="1" applyBorder="1" applyAlignment="1">
      <alignment horizontal="left"/>
    </xf>
    <xf numFmtId="174" fontId="5" fillId="2" borderId="2" xfId="1" applyNumberFormat="1" applyFont="1" applyFill="1" applyBorder="1" applyAlignment="1">
      <alignment wrapText="1"/>
    </xf>
    <xf numFmtId="174" fontId="3" fillId="2" borderId="2" xfId="1" applyNumberFormat="1" applyFont="1" applyFill="1" applyBorder="1"/>
    <xf numFmtId="174" fontId="9" fillId="2" borderId="2" xfId="1" applyNumberFormat="1" applyFont="1" applyFill="1" applyBorder="1"/>
    <xf numFmtId="174" fontId="7" fillId="2" borderId="2" xfId="1" applyNumberFormat="1" applyFont="1" applyFill="1" applyBorder="1"/>
    <xf numFmtId="174" fontId="3" fillId="2" borderId="2" xfId="1" applyNumberFormat="1" applyFont="1" applyFill="1" applyBorder="1" applyAlignment="1"/>
    <xf numFmtId="174" fontId="17" fillId="2" borderId="2" xfId="1" applyNumberFormat="1" applyFont="1" applyFill="1" applyBorder="1" applyAlignment="1">
      <alignment horizontal="center"/>
    </xf>
    <xf numFmtId="174" fontId="10" fillId="2" borderId="2" xfId="1" applyNumberFormat="1" applyFont="1" applyFill="1" applyBorder="1"/>
    <xf numFmtId="174" fontId="5" fillId="6" borderId="2" xfId="1" applyNumberFormat="1" applyFont="1" applyFill="1" applyBorder="1" applyAlignment="1">
      <alignment horizontal="right"/>
    </xf>
    <xf numFmtId="174" fontId="5" fillId="7" borderId="2" xfId="1" applyNumberFormat="1" applyFont="1" applyFill="1" applyBorder="1"/>
    <xf numFmtId="174" fontId="5" fillId="7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 applyAlignment="1">
      <alignment horizontal="right"/>
    </xf>
    <xf numFmtId="171" fontId="5" fillId="2" borderId="2" xfId="1" applyNumberFormat="1" applyFont="1" applyFill="1" applyBorder="1" applyAlignment="1">
      <alignment horizontal="right"/>
    </xf>
    <xf numFmtId="167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5" fontId="0" fillId="0" borderId="0" xfId="0" applyNumberFormat="1"/>
    <xf numFmtId="175" fontId="5" fillId="2" borderId="2" xfId="1" applyNumberFormat="1" applyFont="1" applyFill="1" applyBorder="1"/>
    <xf numFmtId="169" fontId="7" fillId="2" borderId="2" xfId="1" applyNumberFormat="1" applyFont="1" applyFill="1" applyBorder="1"/>
    <xf numFmtId="167" fontId="33" fillId="0" borderId="3" xfId="1" applyNumberFormat="1" applyFont="1" applyFill="1" applyBorder="1"/>
    <xf numFmtId="172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/>
    <xf numFmtId="167" fontId="34" fillId="0" borderId="0" xfId="1" applyNumberFormat="1" applyFont="1" applyFill="1"/>
    <xf numFmtId="169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2" fontId="36" fillId="0" borderId="0" xfId="0" applyNumberFormat="1" applyFont="1" applyFill="1" applyAlignment="1">
      <alignment horizontal="right" vertical="center"/>
    </xf>
    <xf numFmtId="172" fontId="36" fillId="0" borderId="0" xfId="0" applyNumberFormat="1" applyFont="1" applyFill="1"/>
    <xf numFmtId="167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2" fontId="34" fillId="0" borderId="0" xfId="1" applyNumberFormat="1" applyFont="1" applyFill="1" applyAlignment="1">
      <alignment horizontal="center" vertical="center"/>
    </xf>
    <xf numFmtId="172" fontId="36" fillId="0" borderId="0" xfId="1" applyNumberFormat="1" applyFont="1" applyFill="1" applyAlignment="1">
      <alignment horizontal="right" vertical="center"/>
    </xf>
    <xf numFmtId="172" fontId="36" fillId="0" borderId="0" xfId="1" applyNumberFormat="1" applyFont="1" applyFill="1" applyAlignment="1">
      <alignment horizontal="center" vertical="center"/>
    </xf>
    <xf numFmtId="43" fontId="36" fillId="0" borderId="0" xfId="1" applyFont="1" applyFill="1" applyAlignment="1">
      <alignment horizontal="center" vertical="center"/>
    </xf>
    <xf numFmtId="173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7" fontId="37" fillId="0" borderId="4" xfId="14" applyNumberFormat="1" applyFont="1" applyFill="1"/>
    <xf numFmtId="174" fontId="5" fillId="0" borderId="2" xfId="1" applyNumberFormat="1" applyFont="1" applyFill="1" applyBorder="1" applyAlignment="1">
      <alignment horizontal="right"/>
    </xf>
    <xf numFmtId="167" fontId="33" fillId="0" borderId="3" xfId="13" applyNumberFormat="1" applyFont="1" applyFill="1"/>
    <xf numFmtId="172" fontId="34" fillId="0" borderId="0" xfId="1" applyNumberFormat="1" applyFont="1" applyFill="1" applyAlignment="1">
      <alignment horizontal="right"/>
    </xf>
    <xf numFmtId="170" fontId="34" fillId="0" borderId="0" xfId="1" applyNumberFormat="1" applyFont="1" applyFill="1"/>
    <xf numFmtId="168" fontId="34" fillId="0" borderId="0" xfId="1" applyNumberFormat="1" applyFont="1" applyFill="1"/>
    <xf numFmtId="10" fontId="34" fillId="0" borderId="0" xfId="5" applyNumberFormat="1" applyFont="1" applyFill="1"/>
    <xf numFmtId="164" fontId="34" fillId="0" borderId="2" xfId="2" applyNumberFormat="1" applyFont="1" applyFill="1" applyBorder="1" applyAlignment="1">
      <alignment horizontal="left" vertical="center" wrapText="1"/>
    </xf>
    <xf numFmtId="172" fontId="34" fillId="0" borderId="2" xfId="1" applyNumberFormat="1" applyFont="1" applyFill="1" applyBorder="1" applyAlignment="1">
      <alignment horizontal="right" vertical="center"/>
    </xf>
    <xf numFmtId="172" fontId="34" fillId="0" borderId="2" xfId="1" applyNumberFormat="1" applyFont="1" applyFill="1" applyBorder="1" applyAlignment="1">
      <alignment horizontal="right"/>
    </xf>
    <xf numFmtId="164" fontId="34" fillId="0" borderId="2" xfId="2" applyNumberFormat="1" applyFont="1" applyFill="1" applyBorder="1"/>
    <xf numFmtId="167" fontId="5" fillId="2" borderId="2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/>
    <xf numFmtId="169" fontId="5" fillId="2" borderId="2" xfId="1" applyNumberFormat="1" applyFont="1" applyFill="1" applyBorder="1" applyAlignment="1">
      <alignment horizontal="right"/>
    </xf>
    <xf numFmtId="167" fontId="34" fillId="0" borderId="0" xfId="7" quotePrefix="1" applyNumberFormat="1" applyFont="1" applyFill="1"/>
    <xf numFmtId="10" fontId="5" fillId="2" borderId="2" xfId="5" applyNumberFormat="1" applyFont="1" applyFill="1" applyBorder="1"/>
    <xf numFmtId="177" fontId="14" fillId="3" borderId="4" xfId="5" applyNumberFormat="1" applyFont="1" applyFill="1" applyBorder="1" applyAlignment="1">
      <alignment horizontal="left" vertical="center" wrapText="1"/>
    </xf>
    <xf numFmtId="177" fontId="5" fillId="2" borderId="2" xfId="5" applyNumberFormat="1" applyFont="1" applyFill="1" applyBorder="1" applyAlignment="1">
      <alignment horizontal="right"/>
    </xf>
    <xf numFmtId="177" fontId="5" fillId="2" borderId="2" xfId="5" applyNumberFormat="1" applyFont="1" applyFill="1" applyBorder="1"/>
    <xf numFmtId="178" fontId="34" fillId="0" borderId="0" xfId="1" applyNumberFormat="1" applyFont="1" applyFill="1"/>
    <xf numFmtId="178" fontId="34" fillId="0" borderId="0" xfId="1" applyNumberFormat="1" applyFont="1" applyFill="1" applyAlignment="1">
      <alignment horizontal="right" vertical="center"/>
    </xf>
    <xf numFmtId="170" fontId="34" fillId="40" borderId="0" xfId="1" applyNumberFormat="1" applyFont="1" applyFill="1" applyAlignment="1">
      <alignment horizontal="right" vertical="center"/>
    </xf>
    <xf numFmtId="172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5" fontId="34" fillId="40" borderId="0" xfId="1" applyNumberFormat="1" applyFont="1" applyFill="1" applyAlignment="1">
      <alignment horizontal="right" vertical="center"/>
    </xf>
    <xf numFmtId="167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2" fontId="39" fillId="0" borderId="0" xfId="1" applyNumberFormat="1" applyFont="1" applyFill="1"/>
    <xf numFmtId="167" fontId="39" fillId="0" borderId="0" xfId="1" quotePrefix="1" applyNumberFormat="1" applyFont="1" applyFill="1"/>
    <xf numFmtId="0" fontId="40" fillId="0" borderId="0" xfId="2" applyFont="1" applyFill="1"/>
    <xf numFmtId="172" fontId="39" fillId="0" borderId="0" xfId="1" applyNumberFormat="1" applyFont="1" applyFill="1" applyAlignment="1">
      <alignment horizontal="right" vertical="center"/>
    </xf>
    <xf numFmtId="169" fontId="39" fillId="0" borderId="0" xfId="1" applyNumberFormat="1" applyFont="1" applyFill="1"/>
    <xf numFmtId="176" fontId="5" fillId="2" borderId="2" xfId="5" applyNumberFormat="1" applyFont="1" applyFill="1" applyBorder="1"/>
    <xf numFmtId="178" fontId="36" fillId="40" borderId="0" xfId="1" applyNumberFormat="1" applyFont="1" applyFill="1" applyAlignment="1">
      <alignment horizontal="right" vertical="center"/>
    </xf>
    <xf numFmtId="178" fontId="34" fillId="40" borderId="0" xfId="1" applyNumberFormat="1" applyFont="1" applyFill="1"/>
    <xf numFmtId="165" fontId="36" fillId="40" borderId="0" xfId="1" applyNumberFormat="1" applyFont="1" applyFill="1"/>
    <xf numFmtId="179" fontId="34" fillId="0" borderId="0" xfId="1" applyNumberFormat="1" applyFont="1" applyFill="1" applyAlignment="1">
      <alignment horizontal="left"/>
    </xf>
    <xf numFmtId="167" fontId="7" fillId="2" borderId="2" xfId="1" applyNumberFormat="1" applyFont="1" applyFill="1" applyBorder="1" applyAlignment="1">
      <alignment horizontal="left" vertical="center" wrapText="1"/>
    </xf>
    <xf numFmtId="166" fontId="34" fillId="0" borderId="0" xfId="1" applyNumberFormat="1" applyFont="1" applyFill="1" applyAlignment="1">
      <alignment horizontal="right" vertical="center"/>
    </xf>
    <xf numFmtId="166" fontId="34" fillId="0" borderId="0" xfId="1" applyNumberFormat="1" applyFont="1" applyFill="1"/>
    <xf numFmtId="166" fontId="41" fillId="0" borderId="0" xfId="1" applyNumberFormat="1" applyFont="1"/>
    <xf numFmtId="1" fontId="39" fillId="0" borderId="0" xfId="1" applyNumberFormat="1" applyFont="1" applyFill="1"/>
    <xf numFmtId="167" fontId="39" fillId="0" borderId="0" xfId="1" applyNumberFormat="1" applyFont="1" applyFill="1" applyAlignment="1">
      <alignment horizontal="right" vertical="center"/>
    </xf>
    <xf numFmtId="177" fontId="39" fillId="0" borderId="0" xfId="5" applyNumberFormat="1" applyFont="1" applyFill="1"/>
    <xf numFmtId="43" fontId="39" fillId="0" borderId="0" xfId="1" applyFont="1" applyFill="1"/>
    <xf numFmtId="10" fontId="34" fillId="0" borderId="0" xfId="12" applyNumberFormat="1" applyFont="1" applyFill="1"/>
    <xf numFmtId="167" fontId="5" fillId="4" borderId="2" xfId="7" applyNumberFormat="1" applyFont="1" applyFill="1" applyBorder="1" applyAlignment="1"/>
    <xf numFmtId="168" fontId="5" fillId="2" borderId="2" xfId="1" applyNumberFormat="1" applyFont="1" applyFill="1" applyBorder="1" applyAlignment="1">
      <alignment horizontal="left" vertical="center" wrapText="1"/>
    </xf>
    <xf numFmtId="167" fontId="38" fillId="0" borderId="0" xfId="1" applyNumberFormat="1" applyFont="1" applyFill="1" applyAlignment="1">
      <alignment horizontal="center"/>
    </xf>
    <xf numFmtId="167" fontId="34" fillId="0" borderId="0" xfId="1" applyNumberFormat="1" applyFont="1" applyFill="1" applyAlignment="1">
      <alignment horizontal="center"/>
    </xf>
    <xf numFmtId="172" fontId="34" fillId="0" borderId="0" xfId="1" applyNumberFormat="1" applyFont="1" applyFill="1" applyAlignment="1">
      <alignment horizontal="center"/>
    </xf>
    <xf numFmtId="169" fontId="34" fillId="0" borderId="0" xfId="1" applyNumberFormat="1" applyFont="1" applyFill="1" applyAlignment="1">
      <alignment horizontal="center"/>
    </xf>
    <xf numFmtId="167" fontId="41" fillId="0" borderId="22" xfId="1" applyNumberFormat="1" applyFont="1" applyFill="1" applyBorder="1" applyAlignment="1">
      <alignment horizontal="center"/>
    </xf>
    <xf numFmtId="167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2" fontId="34" fillId="40" borderId="0" xfId="1" applyNumberFormat="1" applyFont="1" applyFill="1" applyAlignment="1">
      <alignment horizontal="center"/>
    </xf>
    <xf numFmtId="172" fontId="34" fillId="40" borderId="0" xfId="7" applyNumberFormat="1" applyFont="1" applyFill="1" applyAlignment="1">
      <alignment horizontal="center"/>
    </xf>
    <xf numFmtId="167" fontId="38" fillId="0" borderId="20" xfId="1" applyNumberFormat="1" applyFont="1" applyFill="1" applyBorder="1" applyAlignment="1">
      <alignment horizontal="center" vertical="center"/>
    </xf>
    <xf numFmtId="167" fontId="41" fillId="0" borderId="23" xfId="1" applyNumberFormat="1" applyFont="1" applyFill="1" applyBorder="1" applyAlignment="1">
      <alignment horizontal="left" vertical="center"/>
    </xf>
    <xf numFmtId="167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7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7" fontId="41" fillId="0" borderId="21" xfId="7" applyNumberFormat="1" applyFont="1" applyFill="1" applyBorder="1" applyAlignment="1">
      <alignment horizontal="center" vertical="center" wrapText="1"/>
    </xf>
    <xf numFmtId="167" fontId="38" fillId="0" borderId="14" xfId="1" applyNumberFormat="1" applyFont="1" applyFill="1" applyBorder="1" applyAlignment="1">
      <alignment horizontal="center" vertical="center"/>
    </xf>
    <xf numFmtId="167" fontId="41" fillId="0" borderId="18" xfId="1" applyNumberFormat="1" applyFont="1" applyFill="1" applyBorder="1" applyAlignment="1">
      <alignment horizontal="left" vertical="center"/>
    </xf>
    <xf numFmtId="167" fontId="41" fillId="0" borderId="19" xfId="1" applyNumberFormat="1" applyFont="1" applyFill="1" applyBorder="1" applyAlignment="1">
      <alignment horizontal="center"/>
    </xf>
    <xf numFmtId="167" fontId="38" fillId="0" borderId="25" xfId="1" applyNumberFormat="1" applyFont="1" applyFill="1" applyBorder="1" applyAlignment="1">
      <alignment horizontal="center"/>
    </xf>
    <xf numFmtId="167" fontId="38" fillId="0" borderId="24" xfId="1" applyNumberFormat="1" applyFont="1" applyFill="1" applyBorder="1" applyAlignment="1">
      <alignment horizontal="center"/>
    </xf>
    <xf numFmtId="179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7" fontId="41" fillId="0" borderId="18" xfId="7" applyNumberFormat="1" applyFont="1" applyFill="1" applyBorder="1" applyAlignment="1">
      <alignment horizontal="center" vertical="center"/>
    </xf>
    <xf numFmtId="167" fontId="38" fillId="0" borderId="15" xfId="1" applyNumberFormat="1" applyFont="1" applyFill="1" applyBorder="1" applyAlignment="1">
      <alignment horizontal="center" vertical="center"/>
    </xf>
    <xf numFmtId="167" fontId="34" fillId="0" borderId="16" xfId="1" applyNumberFormat="1" applyFont="1" applyFill="1" applyBorder="1" applyAlignment="1">
      <alignment horizontal="center" vertical="center"/>
    </xf>
    <xf numFmtId="178" fontId="0" fillId="0" borderId="0" xfId="1" applyNumberFormat="1" applyFont="1"/>
    <xf numFmtId="178" fontId="34" fillId="0" borderId="0" xfId="1" applyNumberFormat="1" applyFont="1" applyFill="1" applyAlignment="1">
      <alignment horizontal="left" vertical="center"/>
    </xf>
    <xf numFmtId="179" fontId="34" fillId="0" borderId="0" xfId="1" applyNumberFormat="1" applyFont="1" applyFill="1" applyAlignment="1">
      <alignment vertical="center"/>
    </xf>
    <xf numFmtId="174" fontId="5" fillId="40" borderId="2" xfId="1" applyNumberFormat="1" applyFont="1" applyFill="1" applyBorder="1"/>
    <xf numFmtId="167" fontId="38" fillId="0" borderId="21" xfId="1" applyNumberFormat="1" applyFont="1" applyFill="1" applyBorder="1" applyAlignment="1">
      <alignment horizontal="center" vertical="center"/>
    </xf>
    <xf numFmtId="167" fontId="38" fillId="0" borderId="0" xfId="1" applyNumberFormat="1" applyFont="1" applyFill="1" applyBorder="1" applyAlignment="1">
      <alignment horizontal="center"/>
    </xf>
    <xf numFmtId="167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7" fontId="43" fillId="0" borderId="0" xfId="1" applyNumberFormat="1" applyFont="1" applyFill="1" applyAlignment="1">
      <alignment horizontal="right" vertical="center"/>
    </xf>
    <xf numFmtId="172" fontId="43" fillId="0" borderId="0" xfId="1" applyNumberFormat="1" applyFont="1" applyFill="1" applyAlignment="1">
      <alignment vertical="center"/>
    </xf>
    <xf numFmtId="43" fontId="43" fillId="0" borderId="0" xfId="1" applyFont="1" applyFill="1" applyAlignment="1">
      <alignment vertical="center"/>
    </xf>
    <xf numFmtId="174" fontId="5" fillId="40" borderId="2" xfId="1" applyNumberFormat="1" applyFont="1" applyFill="1" applyBorder="1" applyAlignment="1">
      <alignment horizontal="right"/>
    </xf>
    <xf numFmtId="165" fontId="0" fillId="0" borderId="0" xfId="1" applyNumberFormat="1" applyFont="1"/>
    <xf numFmtId="167" fontId="43" fillId="0" borderId="0" xfId="1" applyNumberFormat="1" applyFont="1" applyFill="1"/>
    <xf numFmtId="172" fontId="43" fillId="0" borderId="0" xfId="1" applyNumberFormat="1" applyFont="1" applyFill="1" applyAlignment="1">
      <alignment horizontal="right" vertical="center"/>
    </xf>
    <xf numFmtId="169" fontId="5" fillId="2" borderId="2" xfId="1" applyNumberFormat="1" applyFont="1" applyFill="1" applyBorder="1" applyAlignment="1">
      <alignment horizontal="left" vertical="center" wrapText="1"/>
    </xf>
    <xf numFmtId="168" fontId="34" fillId="0" borderId="0" xfId="1" applyNumberFormat="1" applyFont="1" applyFill="1" applyAlignment="1">
      <alignment horizontal="right" vertical="center"/>
    </xf>
    <xf numFmtId="174" fontId="45" fillId="40" borderId="0" xfId="7" applyNumberFormat="1" applyFont="1" applyFill="1"/>
    <xf numFmtId="175" fontId="45" fillId="40" borderId="0" xfId="7" applyNumberFormat="1" applyFont="1" applyFill="1"/>
    <xf numFmtId="171" fontId="45" fillId="40" borderId="0" xfId="7" applyNumberFormat="1" applyFont="1" applyFill="1"/>
    <xf numFmtId="168" fontId="5" fillId="2" borderId="2" xfId="1" applyNumberFormat="1" applyFont="1" applyFill="1" applyBorder="1" applyAlignment="1">
      <alignment horizontal="right"/>
    </xf>
    <xf numFmtId="169" fontId="36" fillId="40" borderId="0" xfId="1" applyNumberFormat="1" applyFont="1" applyFill="1"/>
    <xf numFmtId="168" fontId="11" fillId="2" borderId="2" xfId="1" applyNumberFormat="1" applyFont="1" applyFill="1" applyBorder="1"/>
    <xf numFmtId="164" fontId="5" fillId="2" borderId="2" xfId="1" applyNumberFormat="1" applyFont="1" applyFill="1" applyBorder="1" applyAlignment="1">
      <alignment horizontal="right"/>
    </xf>
    <xf numFmtId="167" fontId="46" fillId="2" borderId="3" xfId="1" applyNumberFormat="1" applyFont="1" applyFill="1" applyBorder="1" applyAlignment="1">
      <alignment horizontal="left" vertical="center" wrapText="1"/>
    </xf>
    <xf numFmtId="167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7" fontId="47" fillId="3" borderId="4" xfId="5" applyNumberFormat="1" applyFont="1" applyFill="1" applyBorder="1" applyAlignment="1">
      <alignment horizontal="left" vertical="center" wrapText="1"/>
    </xf>
    <xf numFmtId="167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7" fontId="48" fillId="2" borderId="3" xfId="1" applyNumberFormat="1" applyFont="1" applyFill="1" applyBorder="1" applyAlignment="1">
      <alignment horizontal="left" vertical="center" wrapText="1"/>
    </xf>
    <xf numFmtId="167" fontId="46" fillId="2" borderId="2" xfId="1" applyNumberFormat="1" applyFont="1" applyFill="1" applyBorder="1" applyAlignment="1">
      <alignment horizontal="left" vertical="center" wrapText="1"/>
    </xf>
    <xf numFmtId="167" fontId="46" fillId="2" borderId="3" xfId="1" applyNumberFormat="1" applyFont="1" applyFill="1" applyBorder="1" applyAlignment="1">
      <alignment horizontal="left" vertical="center"/>
    </xf>
    <xf numFmtId="168" fontId="3" fillId="0" borderId="0" xfId="1" applyNumberFormat="1" applyFont="1"/>
    <xf numFmtId="165" fontId="3" fillId="0" borderId="0" xfId="1" applyNumberFormat="1" applyFont="1"/>
    <xf numFmtId="165" fontId="48" fillId="2" borderId="3" xfId="1" applyNumberFormat="1" applyFont="1" applyFill="1" applyBorder="1" applyAlignment="1">
      <alignment horizontal="left" vertical="center"/>
    </xf>
    <xf numFmtId="165" fontId="49" fillId="2" borderId="2" xfId="1" applyNumberFormat="1" applyFont="1" applyFill="1" applyBorder="1" applyAlignment="1">
      <alignment horizontal="left"/>
    </xf>
    <xf numFmtId="165" fontId="48" fillId="2" borderId="3" xfId="1" applyNumberFormat="1" applyFont="1" applyFill="1" applyBorder="1" applyAlignment="1">
      <alignment horizontal="left" vertical="center" wrapText="1"/>
    </xf>
    <xf numFmtId="43" fontId="5" fillId="2" borderId="2" xfId="1" applyFont="1" applyFill="1" applyBorder="1" applyAlignment="1">
      <alignment horizontal="left" vertical="center" wrapText="1"/>
    </xf>
    <xf numFmtId="43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3E-42EB-9EF5-436CD0284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6-4EBC-B137-12C7E2759FAA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26-4EBC-B137-12C7E2759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5-4640-A5D9-DCC3B1648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5.0985233798044316E-2</c:v>
                </c:pt>
                <c:pt idx="1">
                  <c:v>4.9847853353266691E-2</c:v>
                </c:pt>
                <c:pt idx="2">
                  <c:v>4.8731405084677881E-2</c:v>
                </c:pt>
                <c:pt idx="3">
                  <c:v>4.7645229712202752E-2</c:v>
                </c:pt>
                <c:pt idx="4">
                  <c:v>4.6593128337137024E-2</c:v>
                </c:pt>
                <c:pt idx="5">
                  <c:v>4.5576091120795192E-2</c:v>
                </c:pt>
                <c:pt idx="6">
                  <c:v>4.4593762994517894E-2</c:v>
                </c:pt>
                <c:pt idx="7">
                  <c:v>4.3645213958160012E-2</c:v>
                </c:pt>
                <c:pt idx="8">
                  <c:v>4.2729329994416254E-2</c:v>
                </c:pt>
                <c:pt idx="9">
                  <c:v>4.1844999155256968E-2</c:v>
                </c:pt>
                <c:pt idx="10">
                  <c:v>4.0991190712703407E-2</c:v>
                </c:pt>
                <c:pt idx="11">
                  <c:v>4.0166982872033463E-2</c:v>
                </c:pt>
                <c:pt idx="12">
                  <c:v>3.9371568782595734E-2</c:v>
                </c:pt>
                <c:pt idx="13">
                  <c:v>3.8604265178436625E-2</c:v>
                </c:pt>
                <c:pt idx="14">
                  <c:v>3.7864536871408339E-2</c:v>
                </c:pt>
                <c:pt idx="15">
                  <c:v>3.7152059572001406E-2</c:v>
                </c:pt>
                <c:pt idx="16">
                  <c:v>3.6466852256338722E-2</c:v>
                </c:pt>
                <c:pt idx="17">
                  <c:v>3.5816156268140276E-2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D1-4B88-A74E-1EF3BCB69AF7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D1-4B88-A74E-1EF3BCB69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1C9-4D8C-91E3-0F723A813EA6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1C9-4D8C-91E3-0F723A813EA6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1C9-4D8C-91E3-0F723A813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651-4AAF-B4E2-1D883448F193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651-4AAF-B4E2-1D883448F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7651-4AAF-B4E2-1D883448F19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7651-4AAF-B4E2-1D883448F193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5D1-4E43-BA07-873316628BA0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5D1-4E43-BA07-873316628BA0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D1-4E43-BA07-873316628BA0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D1-4E43-BA07-873316628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35E-BDA2-4D3D16A3130F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4B-435E-BDA2-4D3D16A3130F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74B-435E-BDA2-4D3D16A3130F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74B-435E-BDA2-4D3D16A3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E-4085-B459-58D459722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F10E-4085-B459-58D459722FAC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A24" sqref="A24:A34"/>
    </sheetView>
  </sheetViews>
  <sheetFormatPr defaultColWidth="8.6640625" defaultRowHeight="17.25" customHeight="1" x14ac:dyDescent="0.25"/>
  <cols>
    <col min="1" max="1" width="11" style="204" bestFit="1" customWidth="1"/>
    <col min="2" max="16384" width="8.6640625" style="204"/>
  </cols>
  <sheetData>
    <row r="1" spans="1:1" s="201" customFormat="1" ht="17.25" customHeight="1" x14ac:dyDescent="0.25">
      <c r="A1" s="201" t="s">
        <v>427</v>
      </c>
    </row>
    <row r="2" spans="1:1" s="201" customFormat="1" ht="17.25" customHeight="1" x14ac:dyDescent="0.25">
      <c r="A2" s="201" t="s">
        <v>428</v>
      </c>
    </row>
    <row r="3" spans="1:1" s="201" customFormat="1" ht="17.25" customHeight="1" x14ac:dyDescent="0.25">
      <c r="A3" s="201" t="s">
        <v>429</v>
      </c>
    </row>
    <row r="4" spans="1:1" s="201" customFormat="1" ht="17.25" customHeight="1" x14ac:dyDescent="0.25"/>
    <row r="5" spans="1:1" s="201" customFormat="1" ht="17.25" customHeight="1" x14ac:dyDescent="0.25">
      <c r="A5" s="202">
        <v>42669</v>
      </c>
    </row>
    <row r="6" spans="1:1" ht="17.25" customHeight="1" thickBot="1" x14ac:dyDescent="0.3">
      <c r="A6" s="203"/>
    </row>
    <row r="7" spans="1:1" ht="17.25" customHeight="1" thickTop="1" x14ac:dyDescent="0.25"/>
    <row r="8" spans="1:1" ht="17.25" customHeight="1" x14ac:dyDescent="0.25">
      <c r="A8" s="204" t="s">
        <v>350</v>
      </c>
    </row>
    <row r="9" spans="1:1" ht="17.25" customHeight="1" x14ac:dyDescent="0.25">
      <c r="A9" s="204" t="s">
        <v>387</v>
      </c>
    </row>
    <row r="10" spans="1:1" ht="17.25" customHeight="1" x14ac:dyDescent="0.25">
      <c r="A10" s="204" t="s">
        <v>430</v>
      </c>
    </row>
    <row r="11" spans="1:1" ht="17.25" customHeight="1" x14ac:dyDescent="0.25">
      <c r="A11" s="204" t="s">
        <v>351</v>
      </c>
    </row>
    <row r="13" spans="1:1" ht="17.25" customHeight="1" thickBot="1" x14ac:dyDescent="0.3">
      <c r="A13" s="205" t="s">
        <v>352</v>
      </c>
    </row>
    <row r="14" spans="1:1" ht="17.25" customHeight="1" thickTop="1" x14ac:dyDescent="0.25">
      <c r="A14" s="204" t="s">
        <v>388</v>
      </c>
    </row>
    <row r="16" spans="1:1" ht="17.25" customHeight="1" thickBot="1" x14ac:dyDescent="0.3">
      <c r="A16" s="205" t="s">
        <v>210</v>
      </c>
    </row>
    <row r="17" spans="1:1" ht="17.25" customHeight="1" thickTop="1" x14ac:dyDescent="0.25">
      <c r="A17" s="204" t="s">
        <v>431</v>
      </c>
    </row>
    <row r="18" spans="1:1" ht="17.25" customHeight="1" x14ac:dyDescent="0.25">
      <c r="A18" s="204" t="s">
        <v>432</v>
      </c>
    </row>
    <row r="20" spans="1:1" ht="17.25" customHeight="1" thickBot="1" x14ac:dyDescent="0.3">
      <c r="A20" s="205" t="s">
        <v>188</v>
      </c>
    </row>
    <row r="21" spans="1:1" ht="17.25" customHeight="1" thickTop="1" x14ac:dyDescent="0.25">
      <c r="A21" s="206" t="s">
        <v>433</v>
      </c>
    </row>
    <row r="22" spans="1:1" ht="17.25" customHeight="1" x14ac:dyDescent="0.25">
      <c r="A22" s="206"/>
    </row>
    <row r="23" spans="1:1" ht="17.25" customHeight="1" x14ac:dyDescent="0.25">
      <c r="A23" s="206" t="s">
        <v>434</v>
      </c>
    </row>
    <row r="24" spans="1:1" ht="17.25" customHeight="1" x14ac:dyDescent="0.25">
      <c r="A24" t="s">
        <v>472</v>
      </c>
    </row>
    <row r="25" spans="1:1" ht="17.25" customHeight="1" x14ac:dyDescent="0.25">
      <c r="A25" t="s">
        <v>473</v>
      </c>
    </row>
    <row r="26" spans="1:1" ht="17.25" customHeight="1" x14ac:dyDescent="0.25">
      <c r="A26"/>
    </row>
    <row r="27" spans="1:1" ht="17.25" customHeight="1" x14ac:dyDescent="0.25">
      <c r="A27" t="s">
        <v>474</v>
      </c>
    </row>
    <row r="28" spans="1:1" ht="17.25" customHeight="1" x14ac:dyDescent="0.25">
      <c r="A28" t="s">
        <v>475</v>
      </c>
    </row>
    <row r="29" spans="1:1" ht="17.25" customHeight="1" x14ac:dyDescent="0.25">
      <c r="A29" t="s">
        <v>476</v>
      </c>
    </row>
    <row r="30" spans="1:1" ht="17.25" customHeight="1" x14ac:dyDescent="0.25">
      <c r="A30" t="s">
        <v>477</v>
      </c>
    </row>
    <row r="31" spans="1:1" ht="17.25" customHeight="1" x14ac:dyDescent="0.25">
      <c r="A31" t="s">
        <v>478</v>
      </c>
    </row>
    <row r="32" spans="1:1" ht="17.25" customHeight="1" x14ac:dyDescent="0.25">
      <c r="A32"/>
    </row>
    <row r="33" spans="1:1" ht="17.25" customHeight="1" x14ac:dyDescent="0.25">
      <c r="A33" t="s">
        <v>479</v>
      </c>
    </row>
    <row r="34" spans="1:1" ht="17.25" customHeight="1" x14ac:dyDescent="0.25">
      <c r="A34" t="s">
        <v>480</v>
      </c>
    </row>
    <row r="39" spans="1:1" ht="17.25" customHeight="1" thickBot="1" x14ac:dyDescent="0.3">
      <c r="A39" s="205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A1C8A-C08A-450C-B334-EAF789FC833E}">
  <dimension ref="A1:I32"/>
  <sheetViews>
    <sheetView tabSelected="1" workbookViewId="0">
      <selection activeCell="I4" sqref="I4"/>
    </sheetView>
  </sheetViews>
  <sheetFormatPr defaultRowHeight="13.2" x14ac:dyDescent="0.25"/>
  <sheetData>
    <row r="1" spans="1:9" x14ac:dyDescent="0.25">
      <c r="A1" t="s">
        <v>435</v>
      </c>
      <c r="B1" t="s">
        <v>436</v>
      </c>
      <c r="C1" t="s">
        <v>437</v>
      </c>
      <c r="D1" t="s">
        <v>438</v>
      </c>
      <c r="E1" t="s">
        <v>439</v>
      </c>
      <c r="F1" t="s">
        <v>440</v>
      </c>
      <c r="I1" t="s">
        <v>481</v>
      </c>
    </row>
    <row r="2" spans="1:9" x14ac:dyDescent="0.25">
      <c r="A2" t="s">
        <v>441</v>
      </c>
      <c r="B2">
        <v>44.01</v>
      </c>
      <c r="C2">
        <v>999</v>
      </c>
      <c r="D2">
        <v>999</v>
      </c>
      <c r="E2">
        <v>999</v>
      </c>
      <c r="F2">
        <v>278.05158</v>
      </c>
    </row>
    <row r="3" spans="1:9" x14ac:dyDescent="0.25">
      <c r="A3" t="s">
        <v>442</v>
      </c>
      <c r="B3">
        <v>16.04</v>
      </c>
      <c r="C3">
        <v>999</v>
      </c>
      <c r="D3">
        <v>9.3000000000000007</v>
      </c>
      <c r="E3">
        <v>1830</v>
      </c>
      <c r="F3">
        <v>721.89410999999996</v>
      </c>
      <c r="I3" t="s">
        <v>483</v>
      </c>
    </row>
    <row r="4" spans="1:9" x14ac:dyDescent="0.25">
      <c r="A4" t="s">
        <v>443</v>
      </c>
      <c r="B4">
        <v>44.01</v>
      </c>
      <c r="C4">
        <v>999</v>
      </c>
      <c r="D4">
        <v>121</v>
      </c>
      <c r="E4">
        <v>328</v>
      </c>
      <c r="F4">
        <v>272.95961</v>
      </c>
      <c r="I4" t="s">
        <v>482</v>
      </c>
    </row>
    <row r="5" spans="1:9" x14ac:dyDescent="0.25">
      <c r="A5" t="s">
        <v>444</v>
      </c>
      <c r="B5">
        <v>88</v>
      </c>
      <c r="C5">
        <v>0.09</v>
      </c>
      <c r="D5">
        <v>50000</v>
      </c>
      <c r="E5">
        <v>88.342339999999993</v>
      </c>
      <c r="F5">
        <v>999</v>
      </c>
    </row>
    <row r="6" spans="1:9" x14ac:dyDescent="0.25">
      <c r="A6" t="s">
        <v>445</v>
      </c>
      <c r="B6">
        <v>138.01</v>
      </c>
      <c r="C6">
        <v>0.25</v>
      </c>
      <c r="D6">
        <v>10000</v>
      </c>
      <c r="E6">
        <v>4.633769</v>
      </c>
      <c r="F6">
        <v>999</v>
      </c>
    </row>
    <row r="7" spans="1:9" x14ac:dyDescent="0.25">
      <c r="A7" t="s">
        <v>446</v>
      </c>
      <c r="B7">
        <v>338.04</v>
      </c>
      <c r="C7">
        <v>0.44</v>
      </c>
      <c r="D7">
        <v>3100</v>
      </c>
      <c r="E7">
        <v>0.118814</v>
      </c>
      <c r="F7">
        <v>999</v>
      </c>
    </row>
    <row r="8" spans="1:9" x14ac:dyDescent="0.25">
      <c r="A8" t="s">
        <v>447</v>
      </c>
      <c r="B8">
        <v>70.010000000000005</v>
      </c>
      <c r="C8">
        <v>0.18</v>
      </c>
      <c r="D8">
        <v>222</v>
      </c>
      <c r="E8">
        <v>26.67173</v>
      </c>
      <c r="F8">
        <v>999</v>
      </c>
    </row>
    <row r="9" spans="1:9" x14ac:dyDescent="0.25">
      <c r="A9" t="s">
        <v>448</v>
      </c>
      <c r="B9">
        <v>52.02</v>
      </c>
      <c r="C9">
        <v>0.11</v>
      </c>
      <c r="D9">
        <v>5.2</v>
      </c>
      <c r="E9">
        <v>15.01079</v>
      </c>
      <c r="F9">
        <v>999</v>
      </c>
    </row>
    <row r="10" spans="1:9" x14ac:dyDescent="0.25">
      <c r="A10" t="s">
        <v>449</v>
      </c>
      <c r="B10">
        <v>252.06</v>
      </c>
      <c r="C10">
        <v>0.42</v>
      </c>
      <c r="D10">
        <v>16.100000000000001</v>
      </c>
      <c r="E10">
        <v>1.222342</v>
      </c>
      <c r="F10">
        <v>999</v>
      </c>
    </row>
    <row r="11" spans="1:9" x14ac:dyDescent="0.25">
      <c r="A11" t="s">
        <v>450</v>
      </c>
      <c r="B11">
        <v>120.02</v>
      </c>
      <c r="C11">
        <v>0.23</v>
      </c>
      <c r="D11">
        <v>28.2</v>
      </c>
      <c r="E11">
        <v>19.321390000000001</v>
      </c>
      <c r="F11">
        <v>999</v>
      </c>
    </row>
    <row r="12" spans="1:9" x14ac:dyDescent="0.25">
      <c r="A12" t="s">
        <v>451</v>
      </c>
      <c r="B12">
        <v>102.03</v>
      </c>
      <c r="C12">
        <v>0.16</v>
      </c>
      <c r="D12">
        <v>13.4</v>
      </c>
      <c r="E12">
        <v>92.986660000000001</v>
      </c>
      <c r="F12">
        <v>999</v>
      </c>
    </row>
    <row r="13" spans="1:9" x14ac:dyDescent="0.25">
      <c r="A13" t="s">
        <v>452</v>
      </c>
      <c r="B13">
        <v>84.04</v>
      </c>
      <c r="C13">
        <v>0.16</v>
      </c>
      <c r="D13">
        <v>47.1</v>
      </c>
      <c r="E13">
        <v>22.68357</v>
      </c>
      <c r="F13">
        <v>999</v>
      </c>
    </row>
    <row r="14" spans="1:9" x14ac:dyDescent="0.25">
      <c r="A14" t="s">
        <v>453</v>
      </c>
      <c r="B14">
        <v>170.03</v>
      </c>
      <c r="C14">
        <v>0.26</v>
      </c>
      <c r="D14">
        <v>38.9</v>
      </c>
      <c r="E14">
        <v>3.193533</v>
      </c>
      <c r="F14">
        <v>999</v>
      </c>
    </row>
    <row r="15" spans="1:9" x14ac:dyDescent="0.25">
      <c r="A15" t="s">
        <v>454</v>
      </c>
      <c r="B15">
        <v>134.05000000000001</v>
      </c>
      <c r="C15">
        <v>0.24</v>
      </c>
      <c r="D15">
        <v>7.7</v>
      </c>
      <c r="E15">
        <v>24.924140000000001</v>
      </c>
      <c r="F15">
        <v>999</v>
      </c>
    </row>
    <row r="16" spans="1:9" x14ac:dyDescent="0.25">
      <c r="A16" t="s">
        <v>455</v>
      </c>
      <c r="B16">
        <v>146.06</v>
      </c>
      <c r="C16">
        <v>0.56999999999999995</v>
      </c>
      <c r="D16">
        <v>3200</v>
      </c>
      <c r="E16">
        <v>9.0092949999999998</v>
      </c>
      <c r="F16">
        <v>999</v>
      </c>
    </row>
    <row r="17" spans="1:6" x14ac:dyDescent="0.25">
      <c r="A17" t="s">
        <v>456</v>
      </c>
      <c r="B17">
        <v>137.37</v>
      </c>
      <c r="C17">
        <v>0.26</v>
      </c>
      <c r="D17">
        <v>45</v>
      </c>
      <c r="E17">
        <v>211.28489999999999</v>
      </c>
      <c r="F17">
        <v>999</v>
      </c>
    </row>
    <row r="18" spans="1:6" x14ac:dyDescent="0.25">
      <c r="A18" t="s">
        <v>457</v>
      </c>
      <c r="B18">
        <v>120.91</v>
      </c>
      <c r="C18">
        <v>0.32</v>
      </c>
      <c r="D18">
        <v>100</v>
      </c>
      <c r="E18">
        <v>496.34699999999998</v>
      </c>
      <c r="F18">
        <v>999</v>
      </c>
    </row>
    <row r="19" spans="1:6" x14ac:dyDescent="0.25">
      <c r="A19" t="s">
        <v>458</v>
      </c>
      <c r="B19">
        <v>187.38</v>
      </c>
      <c r="C19">
        <v>0.3</v>
      </c>
      <c r="D19">
        <v>85</v>
      </c>
      <c r="E19">
        <v>68.541659999999993</v>
      </c>
      <c r="F19">
        <v>999</v>
      </c>
    </row>
    <row r="20" spans="1:6" x14ac:dyDescent="0.25">
      <c r="A20" t="s">
        <v>459</v>
      </c>
      <c r="B20">
        <v>170.92</v>
      </c>
      <c r="C20">
        <v>0.31</v>
      </c>
      <c r="D20">
        <v>190</v>
      </c>
      <c r="E20">
        <v>16.18159</v>
      </c>
      <c r="F20">
        <v>999</v>
      </c>
    </row>
    <row r="21" spans="1:6" x14ac:dyDescent="0.25">
      <c r="A21" t="s">
        <v>460</v>
      </c>
      <c r="B21">
        <v>154.47</v>
      </c>
      <c r="C21">
        <v>0.2</v>
      </c>
      <c r="D21">
        <v>1020</v>
      </c>
      <c r="E21">
        <v>9.098433</v>
      </c>
      <c r="F21">
        <v>999</v>
      </c>
    </row>
    <row r="22" spans="1:6" x14ac:dyDescent="0.25">
      <c r="A22" t="s">
        <v>461</v>
      </c>
      <c r="B22">
        <v>153.81</v>
      </c>
      <c r="C22">
        <v>0.17</v>
      </c>
      <c r="D22">
        <v>26</v>
      </c>
      <c r="E22">
        <v>68.803082000000003</v>
      </c>
      <c r="F22">
        <v>999</v>
      </c>
    </row>
    <row r="23" spans="1:6" x14ac:dyDescent="0.25">
      <c r="A23" t="s">
        <v>462</v>
      </c>
      <c r="B23">
        <v>133.4</v>
      </c>
      <c r="C23">
        <v>7.0000000000000007E-2</v>
      </c>
      <c r="D23">
        <v>5</v>
      </c>
      <c r="E23">
        <v>3.1905790000000001</v>
      </c>
      <c r="F23">
        <v>999</v>
      </c>
    </row>
    <row r="24" spans="1:6" x14ac:dyDescent="0.25">
      <c r="A24" t="s">
        <v>463</v>
      </c>
      <c r="B24">
        <v>86.47</v>
      </c>
      <c r="C24">
        <v>0.21</v>
      </c>
      <c r="D24">
        <v>11.9</v>
      </c>
      <c r="E24">
        <v>247.32499999999999</v>
      </c>
      <c r="F24">
        <v>999</v>
      </c>
    </row>
    <row r="25" spans="1:6" x14ac:dyDescent="0.25">
      <c r="A25" t="s">
        <v>464</v>
      </c>
      <c r="B25">
        <v>116.94</v>
      </c>
      <c r="C25">
        <v>0.16</v>
      </c>
      <c r="D25">
        <v>9.1999999999999993</v>
      </c>
      <c r="E25">
        <v>23.407699999999998</v>
      </c>
      <c r="F25">
        <v>999</v>
      </c>
    </row>
    <row r="26" spans="1:6" x14ac:dyDescent="0.25">
      <c r="A26" t="s">
        <v>465</v>
      </c>
      <c r="B26">
        <v>100.49</v>
      </c>
      <c r="C26">
        <v>0.19</v>
      </c>
      <c r="D26">
        <v>17.2</v>
      </c>
      <c r="E26">
        <v>23.082070000000002</v>
      </c>
      <c r="F26">
        <v>999</v>
      </c>
    </row>
    <row r="27" spans="1:6" x14ac:dyDescent="0.25">
      <c r="A27" t="s">
        <v>466</v>
      </c>
      <c r="B27">
        <v>165.36</v>
      </c>
      <c r="C27">
        <v>0.28999999999999998</v>
      </c>
      <c r="D27">
        <v>16</v>
      </c>
      <c r="E27">
        <v>3.4958309999999999</v>
      </c>
      <c r="F27">
        <v>999</v>
      </c>
    </row>
    <row r="28" spans="1:6" x14ac:dyDescent="0.25">
      <c r="A28" t="s">
        <v>467</v>
      </c>
      <c r="B28">
        <v>209.82</v>
      </c>
      <c r="C28">
        <v>0.27</v>
      </c>
      <c r="D28">
        <v>2.9</v>
      </c>
      <c r="E28">
        <v>9.2000000000000003E-4</v>
      </c>
      <c r="F28">
        <v>999</v>
      </c>
    </row>
    <row r="29" spans="1:6" x14ac:dyDescent="0.25">
      <c r="A29" t="s">
        <v>468</v>
      </c>
      <c r="B29">
        <v>148.91</v>
      </c>
      <c r="C29">
        <v>0.3</v>
      </c>
      <c r="D29">
        <v>65</v>
      </c>
      <c r="E29">
        <v>3.0481289999999999</v>
      </c>
      <c r="F29">
        <v>999</v>
      </c>
    </row>
    <row r="30" spans="1:6" x14ac:dyDescent="0.25">
      <c r="A30" t="s">
        <v>469</v>
      </c>
      <c r="B30">
        <v>259.82</v>
      </c>
      <c r="C30">
        <v>0.3</v>
      </c>
      <c r="D30">
        <v>20</v>
      </c>
      <c r="E30">
        <v>0.238209</v>
      </c>
      <c r="F30">
        <v>999</v>
      </c>
    </row>
    <row r="31" spans="1:6" x14ac:dyDescent="0.25">
      <c r="A31" t="s">
        <v>470</v>
      </c>
      <c r="B31">
        <v>94.94</v>
      </c>
      <c r="C31">
        <v>4.0000000000000001E-3</v>
      </c>
      <c r="D31">
        <v>0.8</v>
      </c>
      <c r="E31">
        <v>6.6768380000000001</v>
      </c>
      <c r="F31">
        <v>999</v>
      </c>
    </row>
    <row r="32" spans="1:6" x14ac:dyDescent="0.25">
      <c r="A32" t="s">
        <v>471</v>
      </c>
      <c r="B32">
        <v>50.49</v>
      </c>
      <c r="C32">
        <v>0.01</v>
      </c>
      <c r="D32">
        <v>1</v>
      </c>
      <c r="E32">
        <v>538.02890000000002</v>
      </c>
      <c r="F32">
        <v>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zoomScale="85" zoomScaleNormal="85" workbookViewId="0">
      <selection activeCell="E106" sqref="E106"/>
    </sheetView>
  </sheetViews>
  <sheetFormatPr defaultColWidth="10.5546875" defaultRowHeight="14.25" customHeight="1" x14ac:dyDescent="0.25"/>
  <cols>
    <col min="1" max="1" width="62" style="70" customWidth="1"/>
    <col min="2" max="2" width="18" style="68" customWidth="1"/>
    <col min="3" max="3" width="2.6640625" style="69" customWidth="1"/>
    <col min="4" max="4" width="12.5546875" style="70" customWidth="1"/>
    <col min="5" max="5" width="15.5546875" style="70" customWidth="1"/>
    <col min="6" max="8" width="12.44140625" style="70" customWidth="1"/>
    <col min="9" max="9" width="10.33203125" style="70" customWidth="1"/>
    <col min="10" max="10" width="11.6640625" style="70" customWidth="1"/>
    <col min="11" max="11" width="10.33203125" style="70" customWidth="1"/>
    <col min="12" max="13" width="11.33203125" style="70" customWidth="1"/>
    <col min="14" max="15" width="9.44140625" style="70" customWidth="1"/>
    <col min="16" max="19" width="7.5546875" style="70" customWidth="1"/>
    <col min="20" max="74" width="12.5546875" style="70" bestFit="1" customWidth="1"/>
    <col min="75" max="101" width="13.6640625" style="70" bestFit="1" customWidth="1"/>
    <col min="102" max="125" width="15.44140625" style="70" bestFit="1" customWidth="1"/>
    <col min="126" max="126" width="14" style="70" customWidth="1"/>
    <col min="127" max="141" width="10.6640625" style="70" bestFit="1" customWidth="1"/>
    <col min="142" max="16384" width="10.5546875" style="70"/>
  </cols>
  <sheetData>
    <row r="1" spans="1:5" ht="21" customHeight="1" thickBot="1" x14ac:dyDescent="0.4">
      <c r="A1" s="67" t="s">
        <v>426</v>
      </c>
    </row>
    <row r="2" spans="1:5" ht="21" customHeight="1" thickTop="1" x14ac:dyDescent="0.25">
      <c r="B2" s="68" t="s">
        <v>101</v>
      </c>
      <c r="D2" s="70" t="s">
        <v>92</v>
      </c>
    </row>
    <row r="3" spans="1:5" ht="14.25" customHeight="1" x14ac:dyDescent="0.25">
      <c r="E3" s="71"/>
    </row>
    <row r="4" spans="1:5" ht="17.25" customHeight="1" thickBot="1" x14ac:dyDescent="0.4">
      <c r="A4" s="67" t="s">
        <v>85</v>
      </c>
    </row>
    <row r="5" spans="1:5" ht="17.25" customHeight="1" thickTop="1" x14ac:dyDescent="0.25">
      <c r="A5" s="70" t="s">
        <v>20</v>
      </c>
      <c r="B5" s="68">
        <v>1.4999999999999999E-2</v>
      </c>
      <c r="D5" s="70" t="s">
        <v>93</v>
      </c>
    </row>
    <row r="6" spans="1:5" ht="17.25" customHeight="1" x14ac:dyDescent="0.25">
      <c r="A6" s="70" t="s">
        <v>24</v>
      </c>
      <c r="B6" s="68">
        <v>1.45</v>
      </c>
      <c r="D6" s="70" t="s">
        <v>93</v>
      </c>
    </row>
    <row r="7" spans="1:5" ht="17.25" customHeight="1" x14ac:dyDescent="0.25">
      <c r="A7" s="70" t="s">
        <v>64</v>
      </c>
      <c r="B7" s="68">
        <v>0</v>
      </c>
      <c r="D7" s="70" t="s">
        <v>408</v>
      </c>
    </row>
    <row r="8" spans="1:5" ht="17.25" customHeight="1" x14ac:dyDescent="0.25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25">
      <c r="A9" s="70" t="s">
        <v>17</v>
      </c>
      <c r="B9" s="68">
        <v>2</v>
      </c>
      <c r="D9" s="70" t="s">
        <v>94</v>
      </c>
    </row>
    <row r="10" spans="1:5" ht="17.25" customHeight="1" x14ac:dyDescent="0.3">
      <c r="A10" s="70" t="s">
        <v>386</v>
      </c>
      <c r="B10" s="172">
        <v>550</v>
      </c>
      <c r="D10" s="70" t="s">
        <v>408</v>
      </c>
    </row>
    <row r="11" spans="1:5" ht="17.25" customHeight="1" x14ac:dyDescent="0.25">
      <c r="A11" s="70" t="s">
        <v>27</v>
      </c>
      <c r="B11" s="105">
        <v>2.6</v>
      </c>
      <c r="D11" s="70" t="s">
        <v>408</v>
      </c>
    </row>
    <row r="12" spans="1:5" ht="17.25" customHeight="1" x14ac:dyDescent="0.25">
      <c r="A12" s="70" t="s">
        <v>95</v>
      </c>
      <c r="B12" s="68">
        <v>2250</v>
      </c>
      <c r="D12" s="70" t="s">
        <v>96</v>
      </c>
    </row>
    <row r="13" spans="1:5" ht="17.25" customHeight="1" x14ac:dyDescent="0.25">
      <c r="A13" s="70" t="s">
        <v>19</v>
      </c>
      <c r="B13" s="68">
        <v>6000</v>
      </c>
      <c r="D13" s="70" t="s">
        <v>408</v>
      </c>
    </row>
    <row r="14" spans="1:5" ht="17.25" customHeight="1" x14ac:dyDescent="0.25">
      <c r="A14" s="70" t="s">
        <v>58</v>
      </c>
      <c r="B14" s="68">
        <v>3.1</v>
      </c>
      <c r="D14" s="70" t="s">
        <v>408</v>
      </c>
    </row>
    <row r="15" spans="1:5" ht="17.25" customHeight="1" x14ac:dyDescent="0.25">
      <c r="A15" s="70" t="s">
        <v>86</v>
      </c>
      <c r="B15" s="68">
        <v>-1.52E-2</v>
      </c>
      <c r="D15" s="70" t="s">
        <v>408</v>
      </c>
    </row>
    <row r="16" spans="1:5" ht="17.25" customHeight="1" x14ac:dyDescent="0.25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25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25">
      <c r="A18" s="70" t="s">
        <v>61</v>
      </c>
      <c r="B18" s="68">
        <v>4</v>
      </c>
      <c r="D18" s="70" t="s">
        <v>353</v>
      </c>
    </row>
    <row r="19" spans="1:4" ht="17.25" customHeight="1" x14ac:dyDescent="0.25">
      <c r="A19" s="70" t="s">
        <v>62</v>
      </c>
      <c r="B19" s="68">
        <v>3</v>
      </c>
      <c r="D19" s="70" t="s">
        <v>353</v>
      </c>
    </row>
    <row r="20" spans="1:4" ht="17.25" customHeight="1" x14ac:dyDescent="0.25">
      <c r="A20" s="70" t="s">
        <v>117</v>
      </c>
      <c r="B20" s="68">
        <v>0</v>
      </c>
      <c r="D20" s="70" t="s">
        <v>353</v>
      </c>
    </row>
    <row r="21" spans="1:4" ht="17.25" customHeight="1" x14ac:dyDescent="0.25">
      <c r="A21" s="70" t="s">
        <v>106</v>
      </c>
      <c r="B21" s="68">
        <v>5</v>
      </c>
      <c r="D21" s="70" t="s">
        <v>354</v>
      </c>
    </row>
    <row r="22" spans="1:4" ht="17.25" customHeight="1" x14ac:dyDescent="0.25">
      <c r="A22" s="70" t="s">
        <v>128</v>
      </c>
      <c r="B22" s="68">
        <v>0</v>
      </c>
      <c r="D22" s="70" t="s">
        <v>353</v>
      </c>
    </row>
    <row r="23" spans="1:4" ht="17.25" customHeight="1" x14ac:dyDescent="0.25">
      <c r="A23" s="70" t="s">
        <v>123</v>
      </c>
      <c r="B23" s="68">
        <v>1.2</v>
      </c>
      <c r="D23" s="70" t="s">
        <v>353</v>
      </c>
    </row>
    <row r="24" spans="1:4" ht="17.25" customHeight="1" x14ac:dyDescent="0.25">
      <c r="A24" s="70" t="s">
        <v>127</v>
      </c>
      <c r="B24" s="68">
        <v>0.5</v>
      </c>
      <c r="D24" s="70" t="s">
        <v>353</v>
      </c>
    </row>
    <row r="25" spans="1:4" ht="17.25" customHeight="1" x14ac:dyDescent="0.25">
      <c r="A25" s="70" t="s">
        <v>109</v>
      </c>
      <c r="B25" s="105">
        <v>1.25</v>
      </c>
      <c r="D25" s="72" t="s">
        <v>409</v>
      </c>
    </row>
    <row r="26" spans="1:4" ht="17.25" customHeight="1" x14ac:dyDescent="0.25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25">
      <c r="A27" s="70" t="s">
        <v>132</v>
      </c>
      <c r="B27" s="68" t="s">
        <v>411</v>
      </c>
      <c r="D27" s="70" t="s">
        <v>353</v>
      </c>
    </row>
    <row r="28" spans="1:4" ht="17.25" customHeight="1" x14ac:dyDescent="0.25">
      <c r="A28" s="70" t="s">
        <v>191</v>
      </c>
      <c r="B28" s="68">
        <v>0.8</v>
      </c>
      <c r="D28" s="70" t="s">
        <v>83</v>
      </c>
    </row>
    <row r="29" spans="1:4" ht="17.25" customHeight="1" x14ac:dyDescent="0.25">
      <c r="A29" s="70" t="s">
        <v>88</v>
      </c>
      <c r="B29" s="68">
        <v>1</v>
      </c>
      <c r="D29" s="70" t="s">
        <v>355</v>
      </c>
    </row>
    <row r="30" spans="1:4" ht="17.7" customHeight="1" x14ac:dyDescent="0.25">
      <c r="A30" s="70" t="s">
        <v>147</v>
      </c>
      <c r="B30" s="68">
        <v>0</v>
      </c>
      <c r="D30" s="70" t="s">
        <v>355</v>
      </c>
    </row>
    <row r="31" spans="1:4" ht="25.95" customHeight="1" thickBot="1" x14ac:dyDescent="0.4">
      <c r="A31" s="67" t="s">
        <v>84</v>
      </c>
    </row>
    <row r="32" spans="1:4" ht="17.25" customHeight="1" thickTop="1" x14ac:dyDescent="0.25">
      <c r="A32" s="70" t="s">
        <v>38</v>
      </c>
      <c r="B32" s="68">
        <v>0.3</v>
      </c>
      <c r="D32" s="70" t="s">
        <v>74</v>
      </c>
    </row>
    <row r="33" spans="1:62" ht="17.25" customHeight="1" x14ac:dyDescent="0.25">
      <c r="A33" s="70" t="s">
        <v>35</v>
      </c>
      <c r="B33" s="68">
        <v>0.1</v>
      </c>
      <c r="D33" s="70" t="s">
        <v>74</v>
      </c>
    </row>
    <row r="34" spans="1:62" ht="17.25" customHeight="1" x14ac:dyDescent="0.25">
      <c r="A34" s="70" t="s">
        <v>367</v>
      </c>
      <c r="B34" s="73"/>
      <c r="C34" s="74"/>
    </row>
    <row r="35" spans="1:62" ht="17.25" customHeight="1" x14ac:dyDescent="0.25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25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25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25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25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25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5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25">
      <c r="A42" s="70" t="s">
        <v>10</v>
      </c>
      <c r="B42" s="81">
        <v>223</v>
      </c>
      <c r="D42" s="70" t="s">
        <v>76</v>
      </c>
    </row>
    <row r="43" spans="1:62" ht="17.25" customHeight="1" x14ac:dyDescent="0.25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25">
      <c r="A44" s="70" t="s">
        <v>121</v>
      </c>
    </row>
    <row r="45" spans="1:62" ht="26.7" customHeight="1" thickBot="1" x14ac:dyDescent="0.4">
      <c r="A45" s="67" t="s">
        <v>36</v>
      </c>
    </row>
    <row r="46" spans="1:62" ht="17.25" customHeight="1" thickTop="1" x14ac:dyDescent="0.25"/>
    <row r="47" spans="1:62" ht="17.25" customHeight="1" x14ac:dyDescent="0.25">
      <c r="A47" s="70" t="s">
        <v>358</v>
      </c>
      <c r="B47" s="68">
        <v>1</v>
      </c>
      <c r="D47" s="70" t="s">
        <v>74</v>
      </c>
    </row>
    <row r="48" spans="1:62" ht="29.7" customHeight="1" thickBot="1" x14ac:dyDescent="0.4">
      <c r="A48" s="67" t="s">
        <v>130</v>
      </c>
    </row>
    <row r="49" spans="1:6" s="124" customFormat="1" ht="17.25" customHeight="1" thickTop="1" x14ac:dyDescent="0.25">
      <c r="B49" s="113"/>
      <c r="C49" s="110"/>
    </row>
    <row r="50" spans="1:6" s="108" customFormat="1" ht="17.25" customHeight="1" x14ac:dyDescent="0.25">
      <c r="B50" s="113"/>
      <c r="C50" s="110"/>
    </row>
    <row r="51" spans="1:6" s="108" customFormat="1" ht="17.25" customHeight="1" x14ac:dyDescent="0.25">
      <c r="B51" s="113"/>
      <c r="C51" s="110"/>
    </row>
    <row r="52" spans="1:6" s="108" customFormat="1" ht="17.25" customHeight="1" x14ac:dyDescent="0.25">
      <c r="B52" s="113"/>
      <c r="C52" s="110"/>
    </row>
    <row r="53" spans="1:6" s="108" customFormat="1" ht="17.25" customHeight="1" x14ac:dyDescent="0.25">
      <c r="B53" s="113"/>
      <c r="C53" s="110"/>
    </row>
    <row r="54" spans="1:6" ht="25.95" customHeight="1" thickBot="1" x14ac:dyDescent="0.4">
      <c r="A54" s="67" t="s">
        <v>28</v>
      </c>
    </row>
    <row r="55" spans="1:6" ht="17.25" customHeight="1" thickTop="1" x14ac:dyDescent="0.25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25">
      <c r="A56" s="163">
        <v>2010</v>
      </c>
      <c r="B56" s="162">
        <v>33516.379999999997</v>
      </c>
    </row>
    <row r="57" spans="1:6" s="162" customFormat="1" ht="17.25" customHeight="1" x14ac:dyDescent="0.25">
      <c r="A57" s="163">
        <v>2015</v>
      </c>
      <c r="B57" s="162">
        <v>35700</v>
      </c>
    </row>
    <row r="58" spans="1:6" ht="17.25" customHeight="1" x14ac:dyDescent="0.25">
      <c r="A58" s="70" t="s">
        <v>134</v>
      </c>
      <c r="D58" s="117">
        <v>35705000</v>
      </c>
      <c r="E58" s="70" t="s">
        <v>375</v>
      </c>
    </row>
    <row r="59" spans="1:6" ht="17.25" customHeight="1" x14ac:dyDescent="0.25">
      <c r="A59" s="70" t="s">
        <v>30</v>
      </c>
    </row>
    <row r="60" spans="1:6" ht="17.25" customHeight="1" x14ac:dyDescent="0.25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25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25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25">
      <c r="A63" s="70" t="s">
        <v>381</v>
      </c>
      <c r="D63" s="82">
        <v>2.6</v>
      </c>
      <c r="E63" s="70" t="s">
        <v>384</v>
      </c>
    </row>
    <row r="64" spans="1:6" ht="17.25" customHeight="1" x14ac:dyDescent="0.25">
      <c r="A64" s="70" t="s">
        <v>382</v>
      </c>
      <c r="D64" s="71">
        <v>0.115</v>
      </c>
      <c r="E64" s="70" t="s">
        <v>383</v>
      </c>
    </row>
    <row r="65" spans="1:6" ht="17.25" customHeight="1" x14ac:dyDescent="0.25">
      <c r="A65" s="70" t="s">
        <v>139</v>
      </c>
      <c r="B65" s="68">
        <v>10</v>
      </c>
      <c r="D65" s="70" t="s">
        <v>140</v>
      </c>
    </row>
    <row r="66" spans="1:6" ht="20.7" customHeight="1" x14ac:dyDescent="0.25">
      <c r="A66" s="174" t="s">
        <v>190</v>
      </c>
      <c r="B66" s="175">
        <v>-1E-3</v>
      </c>
    </row>
    <row r="67" spans="1:6" ht="17.25" customHeight="1" thickBot="1" x14ac:dyDescent="0.4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25">
      <c r="A68" s="70" t="s">
        <v>362</v>
      </c>
    </row>
    <row r="69" spans="1:6" ht="17.25" customHeight="1" x14ac:dyDescent="0.25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5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25"/>
    <row r="72" spans="1:6" ht="17.25" customHeight="1" x14ac:dyDescent="0.25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25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35">
      <c r="A74" s="83" t="s">
        <v>135</v>
      </c>
      <c r="B74" s="68" t="s">
        <v>136</v>
      </c>
    </row>
    <row r="75" spans="1:6" ht="17.25" customHeight="1" thickTop="1" x14ac:dyDescent="0.25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25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5">
      <c r="A77" s="70" t="s">
        <v>54</v>
      </c>
      <c r="B77" s="179">
        <v>12</v>
      </c>
      <c r="D77" s="70" t="s">
        <v>75</v>
      </c>
    </row>
    <row r="78" spans="1:6" ht="17.25" customHeight="1" x14ac:dyDescent="0.25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25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5">
      <c r="A80" s="70" t="s">
        <v>68</v>
      </c>
      <c r="B80" s="180">
        <v>0.7</v>
      </c>
      <c r="D80" s="70" t="s">
        <v>75</v>
      </c>
    </row>
    <row r="81" spans="1:4" ht="17.25" customHeight="1" x14ac:dyDescent="0.25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25">
      <c r="A82" s="70" t="s">
        <v>97</v>
      </c>
      <c r="B82" s="68">
        <v>588</v>
      </c>
      <c r="D82" s="70" t="s">
        <v>76</v>
      </c>
    </row>
    <row r="83" spans="1:4" ht="17.25" customHeight="1" x14ac:dyDescent="0.25">
      <c r="A83" s="70" t="s">
        <v>98</v>
      </c>
      <c r="B83" s="178">
        <v>360</v>
      </c>
      <c r="D83" s="70" t="s">
        <v>75</v>
      </c>
    </row>
    <row r="84" spans="1:4" ht="17.25" customHeight="1" x14ac:dyDescent="0.25">
      <c r="A84" s="70" t="s">
        <v>99</v>
      </c>
      <c r="B84" s="178">
        <v>1720</v>
      </c>
      <c r="D84" s="70" t="s">
        <v>137</v>
      </c>
    </row>
    <row r="85" spans="1:4" ht="17.25" customHeight="1" x14ac:dyDescent="0.25"/>
    <row r="86" spans="1:4" ht="17.25" customHeight="1" thickBot="1" x14ac:dyDescent="0.4">
      <c r="A86" s="67" t="s">
        <v>60</v>
      </c>
    </row>
    <row r="87" spans="1:4" ht="17.25" customHeight="1" thickTop="1" x14ac:dyDescent="0.3">
      <c r="A87" s="70" t="s">
        <v>406</v>
      </c>
      <c r="B87" s="84">
        <v>0.5</v>
      </c>
      <c r="D87" s="72" t="s">
        <v>390</v>
      </c>
    </row>
    <row r="88" spans="1:4" ht="17.25" customHeight="1" x14ac:dyDescent="0.3">
      <c r="A88" s="70" t="s">
        <v>31</v>
      </c>
      <c r="B88" s="84">
        <v>1</v>
      </c>
      <c r="D88" s="72" t="s">
        <v>390</v>
      </c>
    </row>
    <row r="89" spans="1:4" ht="17.25" customHeight="1" x14ac:dyDescent="0.25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25">
      <c r="A90" s="70">
        <v>2015</v>
      </c>
      <c r="B90" s="68">
        <v>0.85</v>
      </c>
      <c r="D90" s="72"/>
    </row>
    <row r="91" spans="1:4" ht="17.25" customHeight="1" x14ac:dyDescent="0.25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25">
      <c r="A92" s="70" t="s">
        <v>58</v>
      </c>
      <c r="B92" s="68">
        <v>3.1</v>
      </c>
      <c r="D92" s="72" t="s">
        <v>390</v>
      </c>
    </row>
    <row r="93" spans="1:4" ht="17.25" customHeight="1" x14ac:dyDescent="0.25">
      <c r="A93" s="70" t="s">
        <v>16</v>
      </c>
      <c r="B93" s="68">
        <v>3.6812999999999998</v>
      </c>
      <c r="D93" s="72" t="s">
        <v>390</v>
      </c>
    </row>
    <row r="94" spans="1:4" ht="25.2" customHeight="1" thickBot="1" x14ac:dyDescent="0.4">
      <c r="A94" s="85" t="s">
        <v>141</v>
      </c>
    </row>
    <row r="95" spans="1:4" ht="17.25" customHeight="1" thickTop="1" x14ac:dyDescent="0.25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25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25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4">
      <c r="A98" s="67" t="s">
        <v>91</v>
      </c>
      <c r="C98" s="86"/>
    </row>
    <row r="99" spans="1:12" ht="17.25" customHeight="1" thickTop="1" x14ac:dyDescent="0.25"/>
    <row r="100" spans="1:12" ht="17.25" customHeight="1" x14ac:dyDescent="0.25">
      <c r="A100" s="70" t="s">
        <v>209</v>
      </c>
      <c r="B100" s="73">
        <v>0</v>
      </c>
      <c r="C100" s="74"/>
    </row>
    <row r="101" spans="1:12" ht="17.25" customHeight="1" x14ac:dyDescent="0.25">
      <c r="A101" s="70" t="s">
        <v>192</v>
      </c>
      <c r="B101" s="68">
        <v>400</v>
      </c>
    </row>
    <row r="102" spans="1:12" ht="17.25" customHeight="1" x14ac:dyDescent="0.25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6" customHeight="1" x14ac:dyDescent="0.25">
      <c r="B103" s="109"/>
      <c r="C103" s="110"/>
      <c r="E103" s="111"/>
    </row>
    <row r="104" spans="1:12" s="108" customFormat="1" ht="17.25" customHeight="1" x14ac:dyDescent="0.25">
      <c r="A104" s="112"/>
      <c r="B104" s="113"/>
      <c r="C104" s="110"/>
      <c r="D104" s="114"/>
    </row>
    <row r="105" spans="1:12" s="108" customFormat="1" ht="17.25" customHeight="1" x14ac:dyDescent="0.25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25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25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5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5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25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25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25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25">
      <c r="A113" s="70" t="s">
        <v>194</v>
      </c>
      <c r="F113" s="128"/>
      <c r="G113" s="128"/>
    </row>
    <row r="114" spans="1:727" ht="14.25" customHeight="1" x14ac:dyDescent="0.25">
      <c r="A114" s="70" t="s">
        <v>195</v>
      </c>
    </row>
    <row r="115" spans="1:727" ht="14.25" customHeight="1" x14ac:dyDescent="0.25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25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25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25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25">
      <c r="B119" s="125"/>
      <c r="D119" s="108">
        <f>+D117/B117</f>
        <v>1.0822510822510822</v>
      </c>
      <c r="E119" s="108">
        <f>+E117/C117</f>
        <v>1.1688936316772878</v>
      </c>
    </row>
    <row r="120" spans="1:727" s="108" customFormat="1" ht="14.25" customHeight="1" x14ac:dyDescent="0.25">
      <c r="B120" s="125"/>
    </row>
    <row r="121" spans="1:727" s="108" customFormat="1" ht="14.25" customHeight="1" x14ac:dyDescent="0.25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7" customHeight="1" x14ac:dyDescent="0.25">
      <c r="B122" s="113"/>
      <c r="C122" s="110"/>
    </row>
    <row r="127" spans="1:727" s="108" customFormat="1" ht="14.25" customHeight="1" x14ac:dyDescent="0.25">
      <c r="B127" s="113"/>
      <c r="C127" s="110"/>
    </row>
    <row r="128" spans="1:727" s="108" customFormat="1" ht="14.25" customHeight="1" x14ac:dyDescent="0.25">
      <c r="B128" s="113"/>
      <c r="C128" s="110"/>
    </row>
    <row r="129" spans="2:67" s="108" customFormat="1" ht="14.25" customHeight="1" x14ac:dyDescent="0.25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25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25">
      <c r="B131" s="113"/>
      <c r="C131" s="110"/>
    </row>
    <row r="132" spans="2:67" s="108" customFormat="1" ht="14.25" customHeight="1" x14ac:dyDescent="0.25">
      <c r="B132" s="113"/>
      <c r="C132" s="110"/>
    </row>
    <row r="133" spans="2:67" s="108" customFormat="1" ht="14.25" customHeight="1" x14ac:dyDescent="0.25">
      <c r="B133" s="113"/>
      <c r="C133" s="110"/>
    </row>
    <row r="134" spans="2:67" s="108" customFormat="1" ht="14.25" customHeight="1" x14ac:dyDescent="0.25">
      <c r="B134" s="113"/>
      <c r="C134" s="110"/>
    </row>
    <row r="135" spans="2:67" s="108" customFormat="1" ht="14.25" customHeight="1" x14ac:dyDescent="0.25">
      <c r="B135" s="113"/>
      <c r="C135" s="110"/>
    </row>
    <row r="168" spans="2:3" s="71" customFormat="1" ht="14.25" customHeight="1" x14ac:dyDescent="0.25">
      <c r="B168" s="68"/>
      <c r="C168" s="69"/>
    </row>
    <row r="169" spans="2:3" s="87" customFormat="1" ht="14.25" customHeight="1" x14ac:dyDescent="0.25">
      <c r="B169" s="68"/>
      <c r="C169" s="69"/>
    </row>
    <row r="170" spans="2:3" s="87" customFormat="1" ht="14.25" customHeight="1" x14ac:dyDescent="0.25">
      <c r="B170" s="68"/>
      <c r="C170" s="69"/>
    </row>
    <row r="171" spans="2:3" s="87" customFormat="1" ht="14.25" customHeight="1" x14ac:dyDescent="0.25">
      <c r="B171" s="68"/>
      <c r="C171" s="69"/>
    </row>
    <row r="175" spans="2:3" s="71" customFormat="1" ht="13.95" customHeight="1" x14ac:dyDescent="0.25">
      <c r="B175" s="68"/>
      <c r="C175" s="69"/>
    </row>
    <row r="176" spans="2:3" s="88" customFormat="1" ht="14.25" customHeight="1" x14ac:dyDescent="0.25">
      <c r="B176" s="68"/>
      <c r="C176" s="69"/>
    </row>
    <row r="182" spans="1:125" ht="14.25" customHeight="1" x14ac:dyDescent="0.25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25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25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25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25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A52" zoomScale="55" zoomScaleNormal="55" workbookViewId="0">
      <selection activeCell="J169" sqref="J169"/>
    </sheetView>
  </sheetViews>
  <sheetFormatPr defaultRowHeight="13.2" x14ac:dyDescent="0.25"/>
  <sheetData>
    <row r="157" spans="1:2" x14ac:dyDescent="0.25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zoomScale="85" zoomScaleNormal="85" workbookViewId="0">
      <pane xSplit="1" ySplit="2" topLeftCell="B110" activePane="bottomRight" state="frozen"/>
      <selection pane="topRight" activeCell="B1" sqref="B1"/>
      <selection pane="bottomLeft" activeCell="A3" sqref="A3"/>
      <selection pane="bottomRight" activeCell="B5" sqref="B5:B84"/>
    </sheetView>
  </sheetViews>
  <sheetFormatPr defaultColWidth="12.33203125" defaultRowHeight="20.7" customHeight="1" x14ac:dyDescent="0.3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8671875" style="3" bestFit="1" customWidth="1"/>
    <col min="8" max="17" width="15.6640625" style="3" bestFit="1" customWidth="1"/>
    <col min="18" max="61" width="16.88671875" style="3" bestFit="1" customWidth="1"/>
    <col min="62" max="101" width="13" style="3" bestFit="1" customWidth="1"/>
    <col min="102" max="16384" width="12.33203125" style="3"/>
  </cols>
  <sheetData>
    <row r="1" spans="1:101" s="42" customFormat="1" ht="20.7" customHeight="1" x14ac:dyDescent="0.2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7" customHeight="1" x14ac:dyDescent="0.2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" customHeight="1" thickBot="1" x14ac:dyDescent="0.3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" customHeight="1" thickTop="1" thickBot="1" x14ac:dyDescent="0.3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" customHeight="1" x14ac:dyDescent="0.3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" customHeight="1" x14ac:dyDescent="0.3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" customHeight="1" x14ac:dyDescent="0.3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" customHeight="1" x14ac:dyDescent="0.3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" customHeight="1" thickBot="1" x14ac:dyDescent="0.3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7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7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" customHeight="1" thickBot="1" x14ac:dyDescent="0.3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7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" customHeight="1" thickBot="1" x14ac:dyDescent="0.35">
      <c r="A24" s="186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" customHeight="1" thickBot="1" x14ac:dyDescent="0.3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" customHeight="1" thickTop="1" x14ac:dyDescent="0.3">
      <c r="A32" s="8" t="s">
        <v>26</v>
      </c>
      <c r="B32" s="47">
        <f>+B34*B41/$B39/1000</f>
        <v>7.4106159642307684E-2</v>
      </c>
      <c r="C32" s="2">
        <f t="shared" ref="C32:BI32" si="127">+C34*C41/$B39/1000</f>
        <v>6.6965720018308417E-2</v>
      </c>
      <c r="D32" s="2">
        <f t="shared" si="127"/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7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7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" customHeight="1" thickBot="1" x14ac:dyDescent="0.35">
      <c r="A40" s="186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" customHeight="1" thickTop="1" x14ac:dyDescent="0.3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7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" customHeight="1" thickBot="1" x14ac:dyDescent="0.3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" customHeight="1" thickBot="1" x14ac:dyDescent="0.3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" customHeight="1" x14ac:dyDescent="0.3">
      <c r="A50" s="8" t="s">
        <v>42</v>
      </c>
      <c r="B50" s="46">
        <v>-10993.704</v>
      </c>
      <c r="C50" s="16"/>
      <c r="D50" s="16">
        <f>+B163</f>
        <v>4469.6473437320656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" customHeight="1" thickBot="1" x14ac:dyDescent="0.35">
      <c r="A51" s="186" t="s">
        <v>186</v>
      </c>
      <c r="B51" s="46">
        <v>1</v>
      </c>
      <c r="C51" s="2"/>
      <c r="D51" s="2">
        <f>+D50-B129</f>
        <v>-16.096111094429943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" customHeight="1" thickTop="1" thickBot="1" x14ac:dyDescent="0.3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" customHeight="1" x14ac:dyDescent="0.3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7" customHeight="1" thickBot="1" x14ac:dyDescent="0.3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" customHeight="1" thickTop="1" thickBot="1" x14ac:dyDescent="0.3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" customHeight="1" thickBot="1" x14ac:dyDescent="0.3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" customHeight="1" thickBot="1" x14ac:dyDescent="0.3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" customHeight="1" thickTop="1" x14ac:dyDescent="0.3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" customHeight="1" x14ac:dyDescent="0.3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" customHeight="1" x14ac:dyDescent="0.3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" customHeight="1" x14ac:dyDescent="0.3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" customHeight="1" x14ac:dyDescent="0.3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" customHeight="1" x14ac:dyDescent="0.3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" customHeight="1" x14ac:dyDescent="0.3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" customHeight="1" thickBot="1" x14ac:dyDescent="0.3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7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" customHeight="1" thickBot="1" x14ac:dyDescent="0.3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" customHeight="1" thickBot="1" x14ac:dyDescent="0.3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" customHeight="1" thickBot="1" x14ac:dyDescent="0.3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" customHeight="1" thickTop="1" thickBot="1" x14ac:dyDescent="0.35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" customHeight="1" thickTop="1" x14ac:dyDescent="0.3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7" customHeight="1" x14ac:dyDescent="0.3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7" customHeight="1" x14ac:dyDescent="0.3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7" customHeight="1" x14ac:dyDescent="0.3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35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" customHeight="1" thickTop="1" x14ac:dyDescent="0.3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7" customHeight="1" x14ac:dyDescent="0.3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7" customHeight="1" x14ac:dyDescent="0.3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7" customHeight="1" x14ac:dyDescent="0.3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" customHeight="1" x14ac:dyDescent="0.3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7" customHeight="1" thickBot="1" x14ac:dyDescent="0.35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5" customHeight="1" thickTop="1" x14ac:dyDescent="0.3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45" customHeight="1" x14ac:dyDescent="0.3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45" customHeight="1" x14ac:dyDescent="0.3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45" customHeight="1" thickBot="1" x14ac:dyDescent="0.3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" customHeight="1" thickTop="1" thickBot="1" x14ac:dyDescent="0.3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7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7" customHeight="1" x14ac:dyDescent="0.3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7" customHeight="1" x14ac:dyDescent="0.3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7" customHeight="1" x14ac:dyDescent="0.3">
      <c r="A108" s="8" t="s">
        <v>55</v>
      </c>
      <c r="B108" s="47">
        <f>(B32*(B135)^$B39)*B47^(1-$B$39)</f>
        <v>8.0526473457919765E-6</v>
      </c>
      <c r="C108" s="2">
        <f t="shared" ref="C108:AG108" si="321">(C32*(C135)^$B39)*C47^(1-$B$39)</f>
        <v>8.9059614351086725E-6</v>
      </c>
      <c r="D108" s="2">
        <f t="shared" si="321"/>
        <v>9.8534346960430285E-6</v>
      </c>
      <c r="E108" s="2">
        <f t="shared" si="321"/>
        <v>1.0905820751387618E-5</v>
      </c>
      <c r="F108" s="2">
        <f t="shared" si="321"/>
        <v>1.2075138768025791E-5</v>
      </c>
      <c r="G108" s="2">
        <f t="shared" si="321"/>
        <v>1.3374826419338989E-5</v>
      </c>
      <c r="H108" s="2">
        <f t="shared" si="321"/>
        <v>1.4819911751952261E-5</v>
      </c>
      <c r="I108" s="2">
        <f t="shared" si="321"/>
        <v>1.6427206420554668E-5</v>
      </c>
      <c r="J108" s="2">
        <f t="shared" si="321"/>
        <v>1.8215522928011491E-5</v>
      </c>
      <c r="K108" s="2">
        <f t="shared" si="321"/>
        <v>2.020591896729135E-5</v>
      </c>
      <c r="L108" s="2">
        <f t="shared" si="321"/>
        <v>2.2421972280605634E-5</v>
      </c>
      <c r="M108" s="2">
        <f t="shared" si="321"/>
        <v>2.4890090006206837E-5</v>
      </c>
      <c r="N108" s="2">
        <f t="shared" si="321"/>
        <v>2.7639856788846858E-5</v>
      </c>
      <c r="O108" s="2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7" customHeight="1" x14ac:dyDescent="0.3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3.3229800462865375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7" customHeight="1" x14ac:dyDescent="0.3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7" customHeight="1" thickBot="1" x14ac:dyDescent="0.3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" customHeight="1" thickTop="1" x14ac:dyDescent="0.3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7" customHeight="1" x14ac:dyDescent="0.3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7" customHeight="1" x14ac:dyDescent="0.3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7" customHeight="1" thickBot="1" x14ac:dyDescent="0.3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" customHeight="1" thickTop="1" x14ac:dyDescent="0.3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7" customHeight="1" x14ac:dyDescent="0.3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7" customHeight="1" thickBot="1" x14ac:dyDescent="0.3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" customHeight="1" thickTop="1" x14ac:dyDescent="0.3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7" customHeight="1" x14ac:dyDescent="0.3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7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7" customHeight="1" x14ac:dyDescent="0.3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" customHeight="1" x14ac:dyDescent="0.3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7" customHeight="1" x14ac:dyDescent="0.3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7" customHeight="1" x14ac:dyDescent="0.3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7" customHeight="1" x14ac:dyDescent="0.3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7" customHeight="1" x14ac:dyDescent="0.3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0.91563585043600004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7" customHeight="1" x14ac:dyDescent="0.3">
      <c r="A128" s="8" t="s">
        <v>167</v>
      </c>
      <c r="B128" s="46">
        <f t="shared" ref="B128:AG128" si="443">B$18*B$53*B127</f>
        <v>3338.2311930992023</v>
      </c>
      <c r="C128" s="5">
        <f t="shared" si="443"/>
        <v>3583.0356015617967</v>
      </c>
      <c r="D128" s="5">
        <f t="shared" si="443"/>
        <v>3765.9737792198307</v>
      </c>
      <c r="E128" s="5">
        <f t="shared" si="443"/>
        <v>3891.0230189309632</v>
      </c>
      <c r="F128" s="5">
        <f t="shared" si="443"/>
        <v>3963.5951736446768</v>
      </c>
      <c r="G128" s="5">
        <f t="shared" si="443"/>
        <v>3989.8500111541939</v>
      </c>
      <c r="H128" s="5">
        <f t="shared" si="443"/>
        <v>3976.1889551195682</v>
      </c>
      <c r="I128" s="5">
        <f t="shared" si="443"/>
        <v>3928.8988738241151</v>
      </c>
      <c r="J128" s="5">
        <f t="shared" si="443"/>
        <v>3853.9160421302709</v>
      </c>
      <c r="K128" s="5">
        <f t="shared" si="443"/>
        <v>3756.6829564247487</v>
      </c>
      <c r="L128" s="5">
        <f t="shared" si="443"/>
        <v>3642.0743502104142</v>
      </c>
      <c r="M128" s="5">
        <f t="shared" si="443"/>
        <v>3514.3728251490529</v>
      </c>
      <c r="N128" s="5">
        <f t="shared" si="443"/>
        <v>3377.278481650404</v>
      </c>
      <c r="O128" s="5">
        <f t="shared" si="443"/>
        <v>3233.9405064849238</v>
      </c>
      <c r="P128" s="5">
        <f t="shared" si="443"/>
        <v>3087.0017448068079</v>
      </c>
      <c r="Q128" s="5">
        <f t="shared" si="443"/>
        <v>2938.6497745000197</v>
      </c>
      <c r="R128" s="5">
        <f t="shared" si="443"/>
        <v>2790.6699907457487</v>
      </c>
      <c r="S128" s="5">
        <f t="shared" si="443"/>
        <v>2644.4977345632369</v>
      </c>
      <c r="T128" s="5">
        <f t="shared" si="443"/>
        <v>2501.2781632170081</v>
      </c>
      <c r="U128" s="5">
        <f t="shared" si="443"/>
        <v>2361.8882873653829</v>
      </c>
      <c r="V128" s="5">
        <f t="shared" si="443"/>
        <v>2226.9833380532896</v>
      </c>
      <c r="W128" s="5">
        <f t="shared" si="443"/>
        <v>2097.0355426896122</v>
      </c>
      <c r="X128" s="5">
        <f t="shared" si="443"/>
        <v>1972.3668179199917</v>
      </c>
      <c r="Y128" s="5">
        <f t="shared" si="443"/>
        <v>1853.1763979366028</v>
      </c>
      <c r="Z128" s="5">
        <f t="shared" si="443"/>
        <v>1739.5641590271762</v>
      </c>
      <c r="AA128" s="5">
        <f t="shared" si="443"/>
        <v>1631.5502538017827</v>
      </c>
      <c r="AB128" s="5">
        <f t="shared" si="443"/>
        <v>1529.091575473627</v>
      </c>
      <c r="AC128" s="5">
        <f t="shared" si="443"/>
        <v>1432.0955027716284</v>
      </c>
      <c r="AD128" s="5">
        <f t="shared" si="443"/>
        <v>1340.4313198835625</v>
      </c>
      <c r="AE128" s="5">
        <f t="shared" si="443"/>
        <v>1253.9396579955123</v>
      </c>
      <c r="AF128" s="5">
        <f t="shared" si="443"/>
        <v>1172.4402590986092</v>
      </c>
      <c r="AG128" s="5">
        <f t="shared" si="443"/>
        <v>1095.7383239456069</v>
      </c>
      <c r="AH128" s="5">
        <f t="shared" ref="AH128:BI128" si="444">AH$18*AH$53*AH127</f>
        <v>1023.6296698650622</v>
      </c>
      <c r="AI128" s="5">
        <f t="shared" si="444"/>
        <v>955.90489161119376</v>
      </c>
      <c r="AJ128" s="5">
        <f t="shared" si="444"/>
        <v>892.35269030048971</v>
      </c>
      <c r="AK128" s="5">
        <f t="shared" si="444"/>
        <v>832.76251031386846</v>
      </c>
      <c r="AL128" s="5">
        <f t="shared" si="444"/>
        <v>776.92660204920901</v>
      </c>
      <c r="AM128" s="5">
        <f t="shared" si="444"/>
        <v>724.64160962520168</v>
      </c>
      <c r="AN128" s="5">
        <f t="shared" si="444"/>
        <v>675.70976530681958</v>
      </c>
      <c r="AO128" s="5">
        <f t="shared" si="444"/>
        <v>629.9397584571966</v>
      </c>
      <c r="AP128" s="5">
        <f t="shared" si="444"/>
        <v>587.14733255846693</v>
      </c>
      <c r="AQ128" s="5">
        <f t="shared" si="444"/>
        <v>547.15565166305043</v>
      </c>
      <c r="AR128" s="5">
        <f t="shared" si="444"/>
        <v>509.79546419990243</v>
      </c>
      <c r="AS128" s="5">
        <f t="shared" si="444"/>
        <v>474.90507789339478</v>
      </c>
      <c r="AT128" s="5">
        <f t="shared" si="444"/>
        <v>442.33014148639643</v>
      </c>
      <c r="AU128" s="5">
        <f t="shared" si="444"/>
        <v>411.97655199713989</v>
      </c>
      <c r="AV128" s="5">
        <f t="shared" si="444"/>
        <v>383.64879032128988</v>
      </c>
      <c r="AW128" s="5">
        <f t="shared" si="444"/>
        <v>357.22166885539059</v>
      </c>
      <c r="AX128" s="5">
        <f t="shared" si="444"/>
        <v>332.57444407573581</v>
      </c>
      <c r="AY128" s="5">
        <f t="shared" si="444"/>
        <v>309.59227725573572</v>
      </c>
      <c r="AZ128" s="5">
        <f t="shared" si="444"/>
        <v>288.16673934814128</v>
      </c>
      <c r="BA128" s="5">
        <f t="shared" si="444"/>
        <v>268.19584385867671</v>
      </c>
      <c r="BB128" s="5">
        <f t="shared" si="444"/>
        <v>249.58385739408988</v>
      </c>
      <c r="BC128" s="5">
        <f t="shared" si="444"/>
        <v>232.24101433663148</v>
      </c>
      <c r="BD128" s="5">
        <f t="shared" si="444"/>
        <v>216.08319811061517</v>
      </c>
      <c r="BE128" s="5">
        <f t="shared" si="444"/>
        <v>201.0316186508721</v>
      </c>
      <c r="BF128" s="5">
        <f t="shared" si="444"/>
        <v>187.01249925519909</v>
      </c>
      <c r="BG128" s="5">
        <f t="shared" si="444"/>
        <v>173.95677795934967</v>
      </c>
      <c r="BH128" s="5">
        <f t="shared" si="444"/>
        <v>161.79982490356659</v>
      </c>
      <c r="BI128" s="5">
        <f t="shared" si="444"/>
        <v>150.48117550061363</v>
      </c>
      <c r="BJ128" s="5">
        <f t="shared" ref="BJ128:CW128" si="445">BJ$18*BJ$53*BJ127</f>
        <v>139.94427866833365</v>
      </c>
      <c r="BK128" s="5">
        <f t="shared" si="445"/>
        <v>130.1362592106689</v>
      </c>
      <c r="BL128" s="5">
        <f t="shared" si="445"/>
        <v>121.00769345115364</v>
      </c>
      <c r="BM128" s="5">
        <f t="shared" si="445"/>
        <v>112.51239736122083</v>
      </c>
      <c r="BN128" s="5">
        <f t="shared" si="445"/>
        <v>104.6072264534435</v>
      </c>
      <c r="BO128" s="5">
        <f t="shared" si="445"/>
        <v>97.251886841974311</v>
      </c>
      <c r="BP128" s="5">
        <f t="shared" si="445"/>
        <v>90.408756899465956</v>
      </c>
      <c r="BQ128" s="5">
        <f t="shared" si="445"/>
        <v>84.042718999408692</v>
      </c>
      <c r="BR128" s="5">
        <f t="shared" si="445"/>
        <v>78.12100087084157</v>
      </c>
      <c r="BS128" s="5">
        <f t="shared" si="445"/>
        <v>72.613026105686018</v>
      </c>
      <c r="BT128" s="5">
        <f t="shared" si="445"/>
        <v>67.490273381079376</v>
      </c>
      <c r="BU128" s="5">
        <f t="shared" si="445"/>
        <v>62.726143983918192</v>
      </c>
      <c r="BV128" s="5">
        <f t="shared" si="445"/>
        <v>58.295837216590826</v>
      </c>
      <c r="BW128" s="5">
        <f t="shared" si="445"/>
        <v>54.176233313796459</v>
      </c>
      <c r="BX128" s="5">
        <f t="shared" si="445"/>
        <v>50.345783465969255</v>
      </c>
      <c r="BY128" s="5">
        <f t="shared" si="445"/>
        <v>46.78440660631351</v>
      </c>
      <c r="BZ128" s="5">
        <f t="shared" si="445"/>
        <v>43.473392597724249</v>
      </c>
      <c r="CA128" s="5">
        <f t="shared" si="445"/>
        <v>40.395311492370453</v>
      </c>
      <c r="CB128" s="5">
        <f t="shared" si="445"/>
        <v>37.533928563401339</v>
      </c>
      <c r="CC128" s="5">
        <f t="shared" si="445"/>
        <v>34.874124815985525</v>
      </c>
      <c r="CD128" s="5">
        <f t="shared" si="445"/>
        <v>32.401822740463011</v>
      </c>
      <c r="CE128" s="5">
        <f t="shared" si="445"/>
        <v>30.103917114106544</v>
      </c>
      <c r="CF128" s="5">
        <f t="shared" si="445"/>
        <v>27.968210730069107</v>
      </c>
      <c r="CG128" s="5">
        <f t="shared" si="445"/>
        <v>25.983355045162892</v>
      </c>
      <c r="CH128" s="5">
        <f t="shared" si="445"/>
        <v>24.138795912409204</v>
      </c>
      <c r="CI128" s="5">
        <f t="shared" si="445"/>
        <v>22.424724823557955</v>
      </c>
      <c r="CJ128" s="5">
        <f t="shared" si="445"/>
        <v>20.832036538134187</v>
      </c>
      <c r="CK128" s="5">
        <f t="shared" si="445"/>
        <v>19.352294688477251</v>
      </c>
      <c r="CL128" s="5">
        <f t="shared" si="445"/>
        <v>17.977708202599224</v>
      </c>
      <c r="CM128" s="5">
        <f t="shared" si="445"/>
        <v>16.701123650872255</v>
      </c>
      <c r="CN128" s="5">
        <f t="shared" si="445"/>
        <v>15.497213964906004</v>
      </c>
      <c r="CO128" s="5">
        <f t="shared" si="445"/>
        <v>14.398742335120341</v>
      </c>
      <c r="CP128" s="5">
        <f t="shared" si="445"/>
        <v>13.376720048787714</v>
      </c>
      <c r="CQ128" s="5">
        <f t="shared" si="445"/>
        <v>12.426269827076091</v>
      </c>
      <c r="CR128" s="5">
        <f t="shared" si="445"/>
        <v>11.542667366299652</v>
      </c>
      <c r="CS128" s="5">
        <f t="shared" si="445"/>
        <v>10.721401230773527</v>
      </c>
      <c r="CT128" s="5">
        <f t="shared" si="445"/>
        <v>9.9582014476516321</v>
      </c>
      <c r="CU128" s="5">
        <f t="shared" si="445"/>
        <v>9.2490498531832568</v>
      </c>
      <c r="CV128" s="5">
        <f t="shared" si="445"/>
        <v>8.5901797458236988</v>
      </c>
      <c r="CW128" s="5">
        <f t="shared" si="445"/>
        <v>7.9780693387256285</v>
      </c>
    </row>
    <row r="129" spans="1:101" ht="20.7" customHeight="1" x14ac:dyDescent="0.3">
      <c r="A129" s="22" t="s">
        <v>168</v>
      </c>
      <c r="B129" s="56">
        <f>SUM(B128:CW128)*5*B49+B50</f>
        <v>4485.7434548264955</v>
      </c>
      <c r="C129" s="7">
        <v>4485.7434548264955</v>
      </c>
      <c r="D129" s="7">
        <f>+B129-C129</f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" customHeight="1" thickBot="1" x14ac:dyDescent="0.3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5" thickTop="1" x14ac:dyDescent="0.3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25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7" customHeight="1" x14ac:dyDescent="0.3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7" customHeight="1" x14ac:dyDescent="0.3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6.95" customHeight="1" x14ac:dyDescent="0.25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7" customHeight="1" x14ac:dyDescent="0.3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7" customHeight="1" x14ac:dyDescent="0.3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3">
      <c r="A138" s="62" t="s">
        <v>208</v>
      </c>
      <c r="B138" s="63">
        <f>+C154</f>
        <v>5.0985233798044316E-2</v>
      </c>
      <c r="C138" s="63">
        <f t="shared" ref="C138:BH138" si="455">+D154</f>
        <v>4.9847853353266691E-2</v>
      </c>
      <c r="D138" s="63">
        <f t="shared" si="455"/>
        <v>4.8731405084677881E-2</v>
      </c>
      <c r="E138" s="63">
        <f t="shared" si="455"/>
        <v>4.7645229712202752E-2</v>
      </c>
      <c r="F138" s="63">
        <f t="shared" si="455"/>
        <v>4.6593128337137024E-2</v>
      </c>
      <c r="G138" s="63">
        <f t="shared" si="455"/>
        <v>4.5576091120795192E-2</v>
      </c>
      <c r="H138" s="63">
        <f t="shared" si="455"/>
        <v>4.4593762994517894E-2</v>
      </c>
      <c r="I138" s="63">
        <f t="shared" si="455"/>
        <v>4.3645213958160012E-2</v>
      </c>
      <c r="J138" s="63">
        <f t="shared" si="455"/>
        <v>4.2729329994416254E-2</v>
      </c>
      <c r="K138" s="63">
        <f t="shared" si="455"/>
        <v>4.1844999155256968E-2</v>
      </c>
      <c r="L138" s="63">
        <f t="shared" si="455"/>
        <v>4.0991190712703407E-2</v>
      </c>
      <c r="M138" s="63">
        <f t="shared" si="455"/>
        <v>4.0166982872033463E-2</v>
      </c>
      <c r="N138" s="63">
        <f t="shared" si="455"/>
        <v>3.9371568782595734E-2</v>
      </c>
      <c r="O138" s="63">
        <f t="shared" si="455"/>
        <v>3.8604265178436625E-2</v>
      </c>
      <c r="P138" s="63">
        <f t="shared" si="455"/>
        <v>3.7864536871408339E-2</v>
      </c>
      <c r="Q138" s="63">
        <f t="shared" si="455"/>
        <v>3.7152059572001406E-2</v>
      </c>
      <c r="R138" s="63">
        <f t="shared" si="455"/>
        <v>3.6466852256338722E-2</v>
      </c>
      <c r="S138" s="63">
        <f t="shared" si="455"/>
        <v>3.5816156268140276E-2</v>
      </c>
      <c r="T138" s="63">
        <f t="shared" si="455"/>
        <v>3.5195346644926184E-2</v>
      </c>
      <c r="U138" s="63">
        <f t="shared" si="455"/>
        <v>3.4601346256484922E-2</v>
      </c>
      <c r="V138" s="63">
        <f t="shared" si="455"/>
        <v>3.4031998323349688E-2</v>
      </c>
      <c r="W138" s="63">
        <f t="shared" si="455"/>
        <v>3.3485699904040711E-2</v>
      </c>
      <c r="X138" s="63">
        <f t="shared" si="455"/>
        <v>3.2961186855964941E-2</v>
      </c>
      <c r="Y138" s="63">
        <f t="shared" si="455"/>
        <v>3.2457407396552895E-2</v>
      </c>
      <c r="Z138" s="63">
        <f t="shared" si="455"/>
        <v>3.1973447114220788E-2</v>
      </c>
      <c r="AA138" s="63">
        <f t="shared" si="455"/>
        <v>3.1508485025631749E-2</v>
      </c>
      <c r="AB138" s="63">
        <f t="shared" si="455"/>
        <v>3.1061767218703684E-2</v>
      </c>
      <c r="AC138" s="63">
        <f t="shared" si="455"/>
        <v>3.0632590419722661E-2</v>
      </c>
      <c r="AD138" s="63">
        <f t="shared" si="455"/>
        <v>3.0220292985198904E-2</v>
      </c>
      <c r="AE138" s="63">
        <f t="shared" si="455"/>
        <v>2.9824248297401601E-2</v>
      </c>
      <c r="AF138" s="63">
        <f t="shared" si="455"/>
        <v>2.9443860354399387E-2</v>
      </c>
      <c r="AG138" s="63">
        <f t="shared" si="455"/>
        <v>2.9078560334404147E-2</v>
      </c>
      <c r="AH138" s="63">
        <f t="shared" si="455"/>
        <v>2.8727802365413613E-2</v>
      </c>
      <c r="AI138" s="63">
        <f t="shared" si="455"/>
        <v>2.8391057975996725E-2</v>
      </c>
      <c r="AJ138" s="63">
        <f t="shared" si="455"/>
        <v>2.8067807319655858E-2</v>
      </c>
      <c r="AK138" s="63">
        <f t="shared" si="455"/>
        <v>2.7757523981948307E-2</v>
      </c>
      <c r="AL138" s="63">
        <f t="shared" si="455"/>
        <v>2.7459649413591691E-2</v>
      </c>
      <c r="AM138" s="63">
        <f t="shared" si="455"/>
        <v>2.717354621002932E-2</v>
      </c>
      <c r="AN138" s="63">
        <f t="shared" si="455"/>
        <v>2.6898417581302958E-2</v>
      </c>
      <c r="AO138" s="63">
        <f t="shared" si="455"/>
        <v>2.6633162840577151E-2</v>
      </c>
      <c r="AP138" s="63">
        <f t="shared" si="455"/>
        <v>2.6376122918335243E-2</v>
      </c>
      <c r="AQ138" s="63">
        <f t="shared" si="455"/>
        <v>2.6124629534229227E-2</v>
      </c>
      <c r="AR138" s="63">
        <f t="shared" si="455"/>
        <v>2.5874211650339207E-2</v>
      </c>
      <c r="AS138" s="63">
        <f t="shared" si="455"/>
        <v>2.5617200500545945E-2</v>
      </c>
      <c r="AT138" s="63">
        <f t="shared" si="455"/>
        <v>2.5776236177252443E-2</v>
      </c>
      <c r="AU138" s="63">
        <f t="shared" si="455"/>
        <v>2.5530112921960724E-2</v>
      </c>
      <c r="AV138" s="63">
        <f t="shared" si="455"/>
        <v>2.5316710511851248E-2</v>
      </c>
      <c r="AW138" s="63">
        <f t="shared" si="455"/>
        <v>2.5117721672643478E-2</v>
      </c>
      <c r="AX138" s="63">
        <f t="shared" si="455"/>
        <v>2.4923839333460984E-2</v>
      </c>
      <c r="AY138" s="63">
        <f t="shared" si="455"/>
        <v>2.473073681877036E-2</v>
      </c>
      <c r="AZ138" s="63">
        <f t="shared" si="455"/>
        <v>2.4536759672900921E-2</v>
      </c>
      <c r="BA138" s="63">
        <f t="shared" si="455"/>
        <v>2.4341620535517805E-2</v>
      </c>
      <c r="BB138" s="63">
        <f t="shared" si="455"/>
        <v>2.4145675630300678E-2</v>
      </c>
      <c r="BC138" s="63">
        <f t="shared" si="455"/>
        <v>2.3949535801423893E-2</v>
      </c>
      <c r="BD138" s="63">
        <f t="shared" si="455"/>
        <v>2.375386639430288E-2</v>
      </c>
      <c r="BE138" s="63">
        <f t="shared" si="455"/>
        <v>2.3559292122971254E-2</v>
      </c>
      <c r="BF138" s="63">
        <f t="shared" si="455"/>
        <v>2.3366357833189078E-2</v>
      </c>
      <c r="BG138" s="63">
        <f t="shared" si="455"/>
        <v>2.3175518761545E-2</v>
      </c>
      <c r="BH138" s="63">
        <f t="shared" si="455"/>
        <v>2.2987144060604203E-2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" customHeight="1" x14ac:dyDescent="0.3">
      <c r="A139" s="26"/>
    </row>
    <row r="140" spans="1:101" ht="20.7" customHeight="1" x14ac:dyDescent="0.3">
      <c r="A140" s="26" t="s">
        <v>418</v>
      </c>
    </row>
    <row r="141" spans="1:101" ht="20.7" customHeight="1" x14ac:dyDescent="0.3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7" customHeight="1" x14ac:dyDescent="0.3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7" customHeight="1" x14ac:dyDescent="0.3">
      <c r="A143" s="26"/>
    </row>
    <row r="144" spans="1:101" ht="20.7" customHeight="1" x14ac:dyDescent="0.3">
      <c r="A144" s="26"/>
    </row>
    <row r="145" spans="1:101" ht="20.7" customHeight="1" x14ac:dyDescent="0.3">
      <c r="A145" s="10"/>
      <c r="B145" s="47"/>
    </row>
    <row r="146" spans="1:101" ht="20.7" customHeight="1" thickBot="1" x14ac:dyDescent="0.35">
      <c r="A146" s="196" t="s">
        <v>211</v>
      </c>
      <c r="B146" s="47"/>
    </row>
    <row r="147" spans="1:101" ht="20.7" customHeight="1" thickTop="1" x14ac:dyDescent="0.3">
      <c r="A147" s="9" t="s">
        <v>173</v>
      </c>
      <c r="B147" s="47"/>
    </row>
    <row r="148" spans="1:101" ht="20.7" customHeight="1" x14ac:dyDescent="0.3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7" customHeight="1" x14ac:dyDescent="0.3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7" customHeight="1" x14ac:dyDescent="0.3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7" customHeight="1" x14ac:dyDescent="0.3">
      <c r="A151" s="9" t="s">
        <v>177</v>
      </c>
      <c r="B151" s="47"/>
      <c r="C151" s="3">
        <f>+C150*C149</f>
        <v>1.0509852337980443</v>
      </c>
      <c r="D151" s="3">
        <f t="shared" ref="D151:BI151" si="465">+D150*D149</f>
        <v>1.0498478533532667</v>
      </c>
      <c r="E151" s="3">
        <f t="shared" si="465"/>
        <v>1.0487314050846779</v>
      </c>
      <c r="F151" s="3">
        <f t="shared" si="465"/>
        <v>1.0476452297122028</v>
      </c>
      <c r="G151" s="3">
        <f t="shared" si="465"/>
        <v>1.046593128337137</v>
      </c>
      <c r="H151" s="3">
        <f t="shared" si="465"/>
        <v>1.0455760911207952</v>
      </c>
      <c r="I151" s="3">
        <f t="shared" si="465"/>
        <v>1.0445937629945179</v>
      </c>
      <c r="J151" s="3">
        <f t="shared" si="465"/>
        <v>1.04364521395816</v>
      </c>
      <c r="K151" s="3">
        <f t="shared" si="465"/>
        <v>1.0427293299944163</v>
      </c>
      <c r="L151" s="3">
        <f t="shared" si="465"/>
        <v>1.041844999155257</v>
      </c>
      <c r="M151" s="3">
        <f t="shared" si="465"/>
        <v>1.0409911907127034</v>
      </c>
      <c r="N151" s="3">
        <f t="shared" si="465"/>
        <v>1.0401669828720335</v>
      </c>
      <c r="O151" s="3">
        <f t="shared" si="465"/>
        <v>1.0393715687825957</v>
      </c>
      <c r="P151" s="3">
        <f t="shared" si="465"/>
        <v>1.0386042651784366</v>
      </c>
      <c r="Q151" s="3">
        <f t="shared" si="465"/>
        <v>1.0378645368714083</v>
      </c>
      <c r="R151" s="3">
        <f t="shared" si="465"/>
        <v>1.0371520595720014</v>
      </c>
      <c r="S151" s="3">
        <f t="shared" si="465"/>
        <v>1.0364668522563387</v>
      </c>
      <c r="T151" s="3">
        <f t="shared" si="465"/>
        <v>1.0358161562681403</v>
      </c>
      <c r="U151" s="3">
        <f t="shared" si="465"/>
        <v>1.0351953466449262</v>
      </c>
      <c r="V151" s="3">
        <f t="shared" si="465"/>
        <v>1.0346013462564849</v>
      </c>
      <c r="W151" s="3">
        <f t="shared" si="465"/>
        <v>1.0340319983233497</v>
      </c>
      <c r="X151" s="3">
        <f t="shared" si="465"/>
        <v>1.0334856999040407</v>
      </c>
      <c r="Y151" s="3">
        <f t="shared" si="465"/>
        <v>1.0329611868559649</v>
      </c>
      <c r="Z151" s="3">
        <f t="shared" si="465"/>
        <v>1.0324574073965529</v>
      </c>
      <c r="AA151" s="3">
        <f t="shared" si="465"/>
        <v>1.0319734471142208</v>
      </c>
      <c r="AB151" s="3">
        <f t="shared" si="465"/>
        <v>1.0315084850256317</v>
      </c>
      <c r="AC151" s="3">
        <f t="shared" si="465"/>
        <v>1.0310617672187037</v>
      </c>
      <c r="AD151" s="3">
        <f t="shared" si="465"/>
        <v>1.0306325904197227</v>
      </c>
      <c r="AE151" s="3">
        <f t="shared" si="465"/>
        <v>1.0302202929851989</v>
      </c>
      <c r="AF151" s="3">
        <f t="shared" si="465"/>
        <v>1.0298242482974016</v>
      </c>
      <c r="AG151" s="3">
        <f t="shared" si="465"/>
        <v>1.0294438603543994</v>
      </c>
      <c r="AH151" s="3">
        <f t="shared" si="465"/>
        <v>1.0290785603344041</v>
      </c>
      <c r="AI151" s="3">
        <f t="shared" si="465"/>
        <v>1.0287278023654136</v>
      </c>
      <c r="AJ151" s="3">
        <f t="shared" si="465"/>
        <v>1.0283910579759967</v>
      </c>
      <c r="AK151" s="3">
        <f t="shared" si="465"/>
        <v>1.0280678073196559</v>
      </c>
      <c r="AL151" s="3">
        <f t="shared" si="465"/>
        <v>1.0277575239819483</v>
      </c>
      <c r="AM151" s="3">
        <f t="shared" si="465"/>
        <v>1.0274596494135917</v>
      </c>
      <c r="AN151" s="3">
        <f t="shared" si="465"/>
        <v>1.0271735462100293</v>
      </c>
      <c r="AO151" s="3">
        <f t="shared" si="465"/>
        <v>1.026898417581303</v>
      </c>
      <c r="AP151" s="3">
        <f t="shared" si="465"/>
        <v>1.0266331628405772</v>
      </c>
      <c r="AQ151" s="3">
        <f t="shared" si="465"/>
        <v>1.0263761229183352</v>
      </c>
      <c r="AR151" s="3">
        <f t="shared" si="465"/>
        <v>1.0261246295342292</v>
      </c>
      <c r="AS151" s="3">
        <f t="shared" si="465"/>
        <v>1.0258742116503392</v>
      </c>
      <c r="AT151" s="3">
        <f t="shared" si="465"/>
        <v>1.0256172005005459</v>
      </c>
      <c r="AU151" s="3">
        <f t="shared" si="465"/>
        <v>1.0257762361772524</v>
      </c>
      <c r="AV151" s="3">
        <f t="shared" si="465"/>
        <v>1.0255301129219607</v>
      </c>
      <c r="AW151" s="3">
        <f t="shared" si="465"/>
        <v>1.0253167105118512</v>
      </c>
      <c r="AX151" s="3">
        <f t="shared" si="465"/>
        <v>1.0251177216726435</v>
      </c>
      <c r="AY151" s="3">
        <f t="shared" si="465"/>
        <v>1.024923839333461</v>
      </c>
      <c r="AZ151" s="3">
        <f t="shared" si="465"/>
        <v>1.0247307368187704</v>
      </c>
      <c r="BA151" s="3">
        <f t="shared" si="465"/>
        <v>1.0245367596729009</v>
      </c>
      <c r="BB151" s="3">
        <f t="shared" si="465"/>
        <v>1.0243416205355178</v>
      </c>
      <c r="BC151" s="3">
        <f t="shared" si="465"/>
        <v>1.0241456756303007</v>
      </c>
      <c r="BD151" s="3">
        <f t="shared" si="465"/>
        <v>1.0239495358014239</v>
      </c>
      <c r="BE151" s="3">
        <f t="shared" si="465"/>
        <v>1.0237538663943029</v>
      </c>
      <c r="BF151" s="3">
        <f t="shared" si="465"/>
        <v>1.0235592921229713</v>
      </c>
      <c r="BG151" s="3">
        <f t="shared" si="465"/>
        <v>1.0233663578331891</v>
      </c>
      <c r="BH151" s="3">
        <f t="shared" si="465"/>
        <v>1.023175518761545</v>
      </c>
      <c r="BI151" s="3">
        <f t="shared" si="465"/>
        <v>1.0229871440606042</v>
      </c>
    </row>
    <row r="152" spans="1:101" ht="20.7" customHeight="1" x14ac:dyDescent="0.3">
      <c r="A152" s="9" t="s">
        <v>3</v>
      </c>
      <c r="B152" s="47"/>
      <c r="C152" s="3">
        <f>+C151-1</f>
        <v>5.0985233798044316E-2</v>
      </c>
      <c r="D152" s="3">
        <f t="shared" ref="D152" si="466">+D151-1</f>
        <v>4.9847853353266691E-2</v>
      </c>
      <c r="E152" s="3">
        <f t="shared" ref="E152" si="467">+E151-1</f>
        <v>4.8731405084677881E-2</v>
      </c>
      <c r="F152" s="3">
        <f t="shared" ref="F152" si="468">+F151-1</f>
        <v>4.7645229712202752E-2</v>
      </c>
      <c r="G152" s="3">
        <f t="shared" ref="G152" si="469">+G151-1</f>
        <v>4.6593128337137024E-2</v>
      </c>
      <c r="H152" s="3">
        <f t="shared" ref="H152" si="470">+H151-1</f>
        <v>4.5576091120795192E-2</v>
      </c>
      <c r="I152" s="3">
        <f t="shared" ref="I152" si="471">+I151-1</f>
        <v>4.4593762994517894E-2</v>
      </c>
      <c r="J152" s="3">
        <f t="shared" ref="J152" si="472">+J151-1</f>
        <v>4.3645213958160012E-2</v>
      </c>
      <c r="K152" s="3">
        <f t="shared" ref="K152" si="473">+K151-1</f>
        <v>4.2729329994416254E-2</v>
      </c>
      <c r="L152" s="3">
        <f t="shared" ref="L152" si="474">+L151-1</f>
        <v>4.1844999155256968E-2</v>
      </c>
      <c r="M152" s="3">
        <f t="shared" ref="M152" si="475">+M151-1</f>
        <v>4.0991190712703407E-2</v>
      </c>
      <c r="N152" s="3">
        <f t="shared" ref="N152" si="476">+N151-1</f>
        <v>4.0166982872033463E-2</v>
      </c>
      <c r="O152" s="3">
        <f t="shared" ref="O152" si="477">+O151-1</f>
        <v>3.9371568782595734E-2</v>
      </c>
      <c r="P152" s="3">
        <f t="shared" ref="P152" si="478">+P151-1</f>
        <v>3.8604265178436625E-2</v>
      </c>
      <c r="Q152" s="3">
        <f t="shared" ref="Q152" si="479">+Q151-1</f>
        <v>3.7864536871408339E-2</v>
      </c>
      <c r="R152" s="3">
        <f t="shared" ref="R152" si="480">+R151-1</f>
        <v>3.7152059572001406E-2</v>
      </c>
      <c r="S152" s="3">
        <f t="shared" ref="S152" si="481">+S151-1</f>
        <v>3.6466852256338722E-2</v>
      </c>
      <c r="T152" s="3">
        <f t="shared" ref="T152" si="482">+T151-1</f>
        <v>3.5816156268140276E-2</v>
      </c>
      <c r="U152" s="3">
        <f t="shared" ref="U152" si="483">+U151-1</f>
        <v>3.5195346644926184E-2</v>
      </c>
      <c r="V152" s="3">
        <f t="shared" ref="V152" si="484">+V151-1</f>
        <v>3.4601346256484922E-2</v>
      </c>
      <c r="W152" s="3">
        <f t="shared" ref="W152" si="485">+W151-1</f>
        <v>3.4031998323349688E-2</v>
      </c>
      <c r="X152" s="3">
        <f t="shared" ref="X152" si="486">+X151-1</f>
        <v>3.3485699904040711E-2</v>
      </c>
      <c r="Y152" s="3">
        <f t="shared" ref="Y152" si="487">+Y151-1</f>
        <v>3.2961186855964941E-2</v>
      </c>
      <c r="Z152" s="3">
        <f t="shared" ref="Z152" si="488">+Z151-1</f>
        <v>3.2457407396552895E-2</v>
      </c>
      <c r="AA152" s="3">
        <f t="shared" ref="AA152" si="489">+AA151-1</f>
        <v>3.1973447114220788E-2</v>
      </c>
      <c r="AB152" s="3">
        <f t="shared" ref="AB152" si="490">+AB151-1</f>
        <v>3.1508485025631749E-2</v>
      </c>
      <c r="AC152" s="3">
        <f t="shared" ref="AC152" si="491">+AC151-1</f>
        <v>3.1061767218703684E-2</v>
      </c>
      <c r="AD152" s="3">
        <f t="shared" ref="AD152" si="492">+AD151-1</f>
        <v>3.0632590419722661E-2</v>
      </c>
      <c r="AE152" s="3">
        <f t="shared" ref="AE152" si="493">+AE151-1</f>
        <v>3.0220292985198904E-2</v>
      </c>
      <c r="AF152" s="3">
        <f t="shared" ref="AF152" si="494">+AF151-1</f>
        <v>2.9824248297401601E-2</v>
      </c>
      <c r="AG152" s="3">
        <f t="shared" ref="AG152" si="495">+AG151-1</f>
        <v>2.9443860354399387E-2</v>
      </c>
      <c r="AH152" s="3">
        <f t="shared" ref="AH152" si="496">+AH151-1</f>
        <v>2.9078560334404147E-2</v>
      </c>
      <c r="AI152" s="3">
        <f t="shared" ref="AI152" si="497">+AI151-1</f>
        <v>2.8727802365413613E-2</v>
      </c>
      <c r="AJ152" s="3">
        <f t="shared" ref="AJ152" si="498">+AJ151-1</f>
        <v>2.8391057975996725E-2</v>
      </c>
      <c r="AK152" s="3">
        <f t="shared" ref="AK152" si="499">+AK151-1</f>
        <v>2.8067807319655858E-2</v>
      </c>
      <c r="AL152" s="3">
        <f t="shared" ref="AL152" si="500">+AL151-1</f>
        <v>2.7757523981948307E-2</v>
      </c>
      <c r="AM152" s="3">
        <f t="shared" ref="AM152" si="501">+AM151-1</f>
        <v>2.7459649413591691E-2</v>
      </c>
      <c r="AN152" s="3">
        <f t="shared" ref="AN152" si="502">+AN151-1</f>
        <v>2.717354621002932E-2</v>
      </c>
      <c r="AO152" s="3">
        <f t="shared" ref="AO152" si="503">+AO151-1</f>
        <v>2.6898417581302958E-2</v>
      </c>
      <c r="AP152" s="3">
        <f t="shared" ref="AP152" si="504">+AP151-1</f>
        <v>2.6633162840577151E-2</v>
      </c>
      <c r="AQ152" s="3">
        <f t="shared" ref="AQ152" si="505">+AQ151-1</f>
        <v>2.6376122918335243E-2</v>
      </c>
      <c r="AR152" s="3">
        <f t="shared" ref="AR152" si="506">+AR151-1</f>
        <v>2.6124629534229227E-2</v>
      </c>
      <c r="AS152" s="3">
        <f t="shared" ref="AS152" si="507">+AS151-1</f>
        <v>2.5874211650339207E-2</v>
      </c>
      <c r="AT152" s="3">
        <f t="shared" ref="AT152" si="508">+AT151-1</f>
        <v>2.5617200500545945E-2</v>
      </c>
      <c r="AU152" s="3">
        <f t="shared" ref="AU152" si="509">+AU151-1</f>
        <v>2.5776236177252443E-2</v>
      </c>
      <c r="AV152" s="3">
        <f t="shared" ref="AV152" si="510">+AV151-1</f>
        <v>2.5530112921960724E-2</v>
      </c>
      <c r="AW152" s="3">
        <f t="shared" ref="AW152" si="511">+AW151-1</f>
        <v>2.5316710511851248E-2</v>
      </c>
      <c r="AX152" s="3">
        <f t="shared" ref="AX152" si="512">+AX151-1</f>
        <v>2.5117721672643478E-2</v>
      </c>
      <c r="AY152" s="3">
        <f t="shared" ref="AY152" si="513">+AY151-1</f>
        <v>2.4923839333460984E-2</v>
      </c>
      <c r="AZ152" s="3">
        <f t="shared" ref="AZ152" si="514">+AZ151-1</f>
        <v>2.473073681877036E-2</v>
      </c>
      <c r="BA152" s="3">
        <f t="shared" ref="BA152" si="515">+BA151-1</f>
        <v>2.4536759672900921E-2</v>
      </c>
      <c r="BB152" s="3">
        <f t="shared" ref="BB152" si="516">+BB151-1</f>
        <v>2.4341620535517805E-2</v>
      </c>
      <c r="BC152" s="3">
        <f t="shared" ref="BC152" si="517">+BC151-1</f>
        <v>2.4145675630300678E-2</v>
      </c>
      <c r="BD152" s="3">
        <f t="shared" ref="BD152" si="518">+BD151-1</f>
        <v>2.3949535801423893E-2</v>
      </c>
      <c r="BE152" s="3">
        <f t="shared" ref="BE152" si="519">+BE151-1</f>
        <v>2.375386639430288E-2</v>
      </c>
      <c r="BF152" s="3">
        <f t="shared" ref="BF152" si="520">+BF151-1</f>
        <v>2.3559292122971254E-2</v>
      </c>
      <c r="BG152" s="3">
        <f t="shared" ref="BG152" si="521">+BG151-1</f>
        <v>2.3366357833189078E-2</v>
      </c>
      <c r="BH152" s="3">
        <f t="shared" ref="BH152" si="522">+BH151-1</f>
        <v>2.3175518761545E-2</v>
      </c>
      <c r="BI152" s="3">
        <f t="shared" ref="BI152" si="523">+BI151-1</f>
        <v>2.2987144060604203E-2</v>
      </c>
    </row>
    <row r="153" spans="1:101" ht="20.7" customHeight="1" x14ac:dyDescent="0.3">
      <c r="A153" s="9" t="s">
        <v>178</v>
      </c>
      <c r="B153" s="47"/>
      <c r="C153" s="3">
        <f>+C151/(1+$B$17)-1</f>
        <v>5.0985233798044316E-2</v>
      </c>
      <c r="D153" s="3">
        <f>+D151/(1+$B$17)-1</f>
        <v>4.9847853353266691E-2</v>
      </c>
      <c r="E153" s="3">
        <f t="shared" ref="E153:BI153" si="524">+E151/(1+$B$17)-1</f>
        <v>4.8731405084677881E-2</v>
      </c>
      <c r="F153" s="3">
        <f t="shared" si="524"/>
        <v>4.7645229712202752E-2</v>
      </c>
      <c r="G153" s="3">
        <f t="shared" si="524"/>
        <v>4.6593128337137024E-2</v>
      </c>
      <c r="H153" s="3">
        <f t="shared" si="524"/>
        <v>4.5576091120795192E-2</v>
      </c>
      <c r="I153" s="3">
        <f t="shared" si="524"/>
        <v>4.4593762994517894E-2</v>
      </c>
      <c r="J153" s="3">
        <f t="shared" si="524"/>
        <v>4.3645213958160012E-2</v>
      </c>
      <c r="K153" s="3">
        <f t="shared" si="524"/>
        <v>4.2729329994416254E-2</v>
      </c>
      <c r="L153" s="3">
        <f t="shared" si="524"/>
        <v>4.1844999155256968E-2</v>
      </c>
      <c r="M153" s="3">
        <f t="shared" si="524"/>
        <v>4.0991190712703407E-2</v>
      </c>
      <c r="N153" s="3">
        <f t="shared" si="524"/>
        <v>4.0166982872033463E-2</v>
      </c>
      <c r="O153" s="3">
        <f t="shared" si="524"/>
        <v>3.9371568782595734E-2</v>
      </c>
      <c r="P153" s="3">
        <f t="shared" si="524"/>
        <v>3.8604265178436625E-2</v>
      </c>
      <c r="Q153" s="3">
        <f t="shared" si="524"/>
        <v>3.7864536871408339E-2</v>
      </c>
      <c r="R153" s="3">
        <f t="shared" si="524"/>
        <v>3.7152059572001406E-2</v>
      </c>
      <c r="S153" s="3">
        <f t="shared" si="524"/>
        <v>3.6466852256338722E-2</v>
      </c>
      <c r="T153" s="3">
        <f t="shared" si="524"/>
        <v>3.5816156268140276E-2</v>
      </c>
      <c r="U153" s="3">
        <f t="shared" si="524"/>
        <v>3.5195346644926184E-2</v>
      </c>
      <c r="V153" s="3">
        <f t="shared" si="524"/>
        <v>3.4601346256484922E-2</v>
      </c>
      <c r="W153" s="3">
        <f t="shared" si="524"/>
        <v>3.4031998323349688E-2</v>
      </c>
      <c r="X153" s="3">
        <f t="shared" si="524"/>
        <v>3.3485699904040711E-2</v>
      </c>
      <c r="Y153" s="3">
        <f t="shared" si="524"/>
        <v>3.2961186855964941E-2</v>
      </c>
      <c r="Z153" s="3">
        <f t="shared" si="524"/>
        <v>3.2457407396552895E-2</v>
      </c>
      <c r="AA153" s="3">
        <f t="shared" si="524"/>
        <v>3.1973447114220788E-2</v>
      </c>
      <c r="AB153" s="3">
        <f t="shared" si="524"/>
        <v>3.1508485025631749E-2</v>
      </c>
      <c r="AC153" s="3">
        <f t="shared" si="524"/>
        <v>3.1061767218703684E-2</v>
      </c>
      <c r="AD153" s="3">
        <f t="shared" si="524"/>
        <v>3.0632590419722661E-2</v>
      </c>
      <c r="AE153" s="3">
        <f t="shared" si="524"/>
        <v>3.0220292985198904E-2</v>
      </c>
      <c r="AF153" s="3">
        <f t="shared" si="524"/>
        <v>2.9824248297401601E-2</v>
      </c>
      <c r="AG153" s="3">
        <f t="shared" si="524"/>
        <v>2.9443860354399387E-2</v>
      </c>
      <c r="AH153" s="3">
        <f t="shared" si="524"/>
        <v>2.9078560334404147E-2</v>
      </c>
      <c r="AI153" s="3">
        <f t="shared" si="524"/>
        <v>2.8727802365413613E-2</v>
      </c>
      <c r="AJ153" s="3">
        <f t="shared" si="524"/>
        <v>2.8391057975996725E-2</v>
      </c>
      <c r="AK153" s="3">
        <f t="shared" si="524"/>
        <v>2.8067807319655858E-2</v>
      </c>
      <c r="AL153" s="3">
        <f t="shared" si="524"/>
        <v>2.7757523981948307E-2</v>
      </c>
      <c r="AM153" s="3">
        <f t="shared" si="524"/>
        <v>2.7459649413591691E-2</v>
      </c>
      <c r="AN153" s="3">
        <f t="shared" si="524"/>
        <v>2.717354621002932E-2</v>
      </c>
      <c r="AO153" s="3">
        <f t="shared" si="524"/>
        <v>2.6898417581302958E-2</v>
      </c>
      <c r="AP153" s="3">
        <f t="shared" si="524"/>
        <v>2.6633162840577151E-2</v>
      </c>
      <c r="AQ153" s="3">
        <f t="shared" si="524"/>
        <v>2.6376122918335243E-2</v>
      </c>
      <c r="AR153" s="3">
        <f t="shared" si="524"/>
        <v>2.6124629534229227E-2</v>
      </c>
      <c r="AS153" s="3">
        <f t="shared" si="524"/>
        <v>2.5874211650339207E-2</v>
      </c>
      <c r="AT153" s="3">
        <f t="shared" si="524"/>
        <v>2.5617200500545945E-2</v>
      </c>
      <c r="AU153" s="3">
        <f t="shared" si="524"/>
        <v>2.5776236177252443E-2</v>
      </c>
      <c r="AV153" s="3">
        <f t="shared" si="524"/>
        <v>2.5530112921960724E-2</v>
      </c>
      <c r="AW153" s="3">
        <f t="shared" si="524"/>
        <v>2.5316710511851248E-2</v>
      </c>
      <c r="AX153" s="3">
        <f t="shared" si="524"/>
        <v>2.5117721672643478E-2</v>
      </c>
      <c r="AY153" s="3">
        <f t="shared" si="524"/>
        <v>2.4923839333460984E-2</v>
      </c>
      <c r="AZ153" s="3">
        <f t="shared" si="524"/>
        <v>2.473073681877036E-2</v>
      </c>
      <c r="BA153" s="3">
        <f t="shared" si="524"/>
        <v>2.4536759672900921E-2</v>
      </c>
      <c r="BB153" s="3">
        <f t="shared" si="524"/>
        <v>2.4341620535517805E-2</v>
      </c>
      <c r="BC153" s="3">
        <f t="shared" si="524"/>
        <v>2.4145675630300678E-2</v>
      </c>
      <c r="BD153" s="3">
        <f t="shared" si="524"/>
        <v>2.3949535801423893E-2</v>
      </c>
      <c r="BE153" s="3">
        <f t="shared" si="524"/>
        <v>2.375386639430288E-2</v>
      </c>
      <c r="BF153" s="3">
        <f t="shared" si="524"/>
        <v>2.3559292122971254E-2</v>
      </c>
      <c r="BG153" s="3">
        <f t="shared" si="524"/>
        <v>2.3366357833189078E-2</v>
      </c>
      <c r="BH153" s="3">
        <f t="shared" si="524"/>
        <v>2.3175518761545E-2</v>
      </c>
      <c r="BI153" s="3">
        <f t="shared" si="524"/>
        <v>2.2987144060604203E-2</v>
      </c>
    </row>
    <row r="154" spans="1:101" ht="20.7" customHeight="1" x14ac:dyDescent="0.3">
      <c r="A154" s="9" t="s">
        <v>179</v>
      </c>
      <c r="B154" s="47"/>
      <c r="C154" s="3">
        <f>+C151*(1+$B$9)-1</f>
        <v>5.0985233798044316E-2</v>
      </c>
      <c r="D154" s="3">
        <f>+D151*(1+$B$9)-1</f>
        <v>4.9847853353266691E-2</v>
      </c>
      <c r="E154" s="3">
        <f t="shared" ref="E154:BI154" si="525">+E151*(1+$B$9)-1</f>
        <v>4.8731405084677881E-2</v>
      </c>
      <c r="F154" s="3">
        <f t="shared" si="525"/>
        <v>4.7645229712202752E-2</v>
      </c>
      <c r="G154" s="3">
        <f t="shared" si="525"/>
        <v>4.6593128337137024E-2</v>
      </c>
      <c r="H154" s="3">
        <f t="shared" si="525"/>
        <v>4.5576091120795192E-2</v>
      </c>
      <c r="I154" s="3">
        <f t="shared" si="525"/>
        <v>4.4593762994517894E-2</v>
      </c>
      <c r="J154" s="3">
        <f t="shared" si="525"/>
        <v>4.3645213958160012E-2</v>
      </c>
      <c r="K154" s="3">
        <f t="shared" si="525"/>
        <v>4.2729329994416254E-2</v>
      </c>
      <c r="L154" s="3">
        <f t="shared" si="525"/>
        <v>4.1844999155256968E-2</v>
      </c>
      <c r="M154" s="3">
        <f t="shared" si="525"/>
        <v>4.0991190712703407E-2</v>
      </c>
      <c r="N154" s="3">
        <f t="shared" si="525"/>
        <v>4.0166982872033463E-2</v>
      </c>
      <c r="O154" s="3">
        <f t="shared" si="525"/>
        <v>3.9371568782595734E-2</v>
      </c>
      <c r="P154" s="3">
        <f t="shared" si="525"/>
        <v>3.8604265178436625E-2</v>
      </c>
      <c r="Q154" s="3">
        <f t="shared" si="525"/>
        <v>3.7864536871408339E-2</v>
      </c>
      <c r="R154" s="3">
        <f t="shared" si="525"/>
        <v>3.7152059572001406E-2</v>
      </c>
      <c r="S154" s="3">
        <f t="shared" si="525"/>
        <v>3.6466852256338722E-2</v>
      </c>
      <c r="T154" s="3">
        <f t="shared" si="525"/>
        <v>3.5816156268140276E-2</v>
      </c>
      <c r="U154" s="3">
        <f t="shared" si="525"/>
        <v>3.5195346644926184E-2</v>
      </c>
      <c r="V154" s="3">
        <f t="shared" si="525"/>
        <v>3.4601346256484922E-2</v>
      </c>
      <c r="W154" s="3">
        <f t="shared" si="525"/>
        <v>3.4031998323349688E-2</v>
      </c>
      <c r="X154" s="3">
        <f t="shared" si="525"/>
        <v>3.3485699904040711E-2</v>
      </c>
      <c r="Y154" s="3">
        <f t="shared" si="525"/>
        <v>3.2961186855964941E-2</v>
      </c>
      <c r="Z154" s="3">
        <f t="shared" si="525"/>
        <v>3.2457407396552895E-2</v>
      </c>
      <c r="AA154" s="3">
        <f t="shared" si="525"/>
        <v>3.1973447114220788E-2</v>
      </c>
      <c r="AB154" s="3">
        <f t="shared" si="525"/>
        <v>3.1508485025631749E-2</v>
      </c>
      <c r="AC154" s="3">
        <f t="shared" si="525"/>
        <v>3.1061767218703684E-2</v>
      </c>
      <c r="AD154" s="3">
        <f t="shared" si="525"/>
        <v>3.0632590419722661E-2</v>
      </c>
      <c r="AE154" s="3">
        <f t="shared" si="525"/>
        <v>3.0220292985198904E-2</v>
      </c>
      <c r="AF154" s="3">
        <f t="shared" si="525"/>
        <v>2.9824248297401601E-2</v>
      </c>
      <c r="AG154" s="3">
        <f t="shared" si="525"/>
        <v>2.9443860354399387E-2</v>
      </c>
      <c r="AH154" s="3">
        <f t="shared" si="525"/>
        <v>2.9078560334404147E-2</v>
      </c>
      <c r="AI154" s="3">
        <f t="shared" si="525"/>
        <v>2.8727802365413613E-2</v>
      </c>
      <c r="AJ154" s="3">
        <f t="shared" si="525"/>
        <v>2.8391057975996725E-2</v>
      </c>
      <c r="AK154" s="3">
        <f t="shared" si="525"/>
        <v>2.8067807319655858E-2</v>
      </c>
      <c r="AL154" s="3">
        <f t="shared" si="525"/>
        <v>2.7757523981948307E-2</v>
      </c>
      <c r="AM154" s="3">
        <f t="shared" si="525"/>
        <v>2.7459649413591691E-2</v>
      </c>
      <c r="AN154" s="3">
        <f t="shared" si="525"/>
        <v>2.717354621002932E-2</v>
      </c>
      <c r="AO154" s="3">
        <f t="shared" si="525"/>
        <v>2.6898417581302958E-2</v>
      </c>
      <c r="AP154" s="3">
        <f t="shared" si="525"/>
        <v>2.6633162840577151E-2</v>
      </c>
      <c r="AQ154" s="3">
        <f t="shared" si="525"/>
        <v>2.6376122918335243E-2</v>
      </c>
      <c r="AR154" s="3">
        <f t="shared" si="525"/>
        <v>2.6124629534229227E-2</v>
      </c>
      <c r="AS154" s="3">
        <f t="shared" si="525"/>
        <v>2.5874211650339207E-2</v>
      </c>
      <c r="AT154" s="3">
        <f t="shared" si="525"/>
        <v>2.5617200500545945E-2</v>
      </c>
      <c r="AU154" s="3">
        <f t="shared" si="525"/>
        <v>2.5776236177252443E-2</v>
      </c>
      <c r="AV154" s="3">
        <f t="shared" si="525"/>
        <v>2.5530112921960724E-2</v>
      </c>
      <c r="AW154" s="3">
        <f t="shared" si="525"/>
        <v>2.5316710511851248E-2</v>
      </c>
      <c r="AX154" s="3">
        <f t="shared" si="525"/>
        <v>2.5117721672643478E-2</v>
      </c>
      <c r="AY154" s="3">
        <f t="shared" si="525"/>
        <v>2.4923839333460984E-2</v>
      </c>
      <c r="AZ154" s="3">
        <f t="shared" si="525"/>
        <v>2.473073681877036E-2</v>
      </c>
      <c r="BA154" s="3">
        <f t="shared" si="525"/>
        <v>2.4536759672900921E-2</v>
      </c>
      <c r="BB154" s="3">
        <f t="shared" si="525"/>
        <v>2.4341620535517805E-2</v>
      </c>
      <c r="BC154" s="3">
        <f t="shared" si="525"/>
        <v>2.4145675630300678E-2</v>
      </c>
      <c r="BD154" s="3">
        <f t="shared" si="525"/>
        <v>2.3949535801423893E-2</v>
      </c>
      <c r="BE154" s="3">
        <f t="shared" si="525"/>
        <v>2.375386639430288E-2</v>
      </c>
      <c r="BF154" s="3">
        <f t="shared" si="525"/>
        <v>2.3559292122971254E-2</v>
      </c>
      <c r="BG154" s="3">
        <f t="shared" si="525"/>
        <v>2.3366357833189078E-2</v>
      </c>
      <c r="BH154" s="3">
        <f t="shared" si="525"/>
        <v>2.3175518761545E-2</v>
      </c>
      <c r="BI154" s="3">
        <f t="shared" si="525"/>
        <v>2.2987144060604203E-2</v>
      </c>
    </row>
    <row r="155" spans="1:101" ht="20.7" customHeight="1" x14ac:dyDescent="0.3">
      <c r="A155" s="197" t="s">
        <v>181</v>
      </c>
      <c r="B155" s="46">
        <v>1</v>
      </c>
      <c r="C155" s="27">
        <f>+B155/(1+C152)^5</f>
        <v>0.77986050843096788</v>
      </c>
      <c r="D155" s="27">
        <f t="shared" ref="D155:BI155" si="526">+C155/(1+D152)^5</f>
        <v>0.61148401114071549</v>
      </c>
      <c r="E155" s="27">
        <f t="shared" si="526"/>
        <v>0.48201853486151586</v>
      </c>
      <c r="F155" s="27">
        <f t="shared" si="526"/>
        <v>0.38193770934863802</v>
      </c>
      <c r="G155" s="27">
        <f t="shared" si="526"/>
        <v>0.30416073177075159</v>
      </c>
      <c r="H155" s="27">
        <f t="shared" si="526"/>
        <v>0.24340243879080681</v>
      </c>
      <c r="I155" s="27">
        <f t="shared" si="526"/>
        <v>0.19569862899548954</v>
      </c>
      <c r="J155" s="27">
        <f t="shared" si="526"/>
        <v>0.15806050094095425</v>
      </c>
      <c r="K155" s="27">
        <f t="shared" si="526"/>
        <v>0.12822284420484445</v>
      </c>
      <c r="L155" s="27">
        <f t="shared" si="526"/>
        <v>0.1044599584507947</v>
      </c>
      <c r="M155" s="27">
        <f t="shared" si="526"/>
        <v>8.5450493848382339E-2</v>
      </c>
      <c r="N155" s="27">
        <f t="shared" si="526"/>
        <v>7.0177720252397074E-2</v>
      </c>
      <c r="O155" s="27">
        <f t="shared" si="526"/>
        <v>5.7855558671771695E-2</v>
      </c>
      <c r="P155" s="27">
        <f t="shared" si="526"/>
        <v>4.7873434215755371E-2</v>
      </c>
      <c r="Q155" s="27">
        <f t="shared" si="526"/>
        <v>3.9754950731145267E-2</v>
      </c>
      <c r="R155" s="27">
        <f t="shared" si="526"/>
        <v>3.3126766692671387E-2</v>
      </c>
      <c r="S155" s="27">
        <f t="shared" si="526"/>
        <v>2.769503782837255E-2</v>
      </c>
      <c r="T155" s="27">
        <f t="shared" si="526"/>
        <v>2.3226756083624053E-2</v>
      </c>
      <c r="U155" s="27">
        <f t="shared" si="526"/>
        <v>1.9537860465050735E-2</v>
      </c>
      <c r="V155" s="27">
        <f t="shared" si="526"/>
        <v>1.6482072027184685E-2</v>
      </c>
      <c r="W155" s="27">
        <f t="shared" si="526"/>
        <v>1.3942540548943812E-2</v>
      </c>
      <c r="X155" s="27">
        <f t="shared" si="526"/>
        <v>1.1825501223081606E-2</v>
      </c>
      <c r="Y155" s="27">
        <f t="shared" si="526"/>
        <v>1.0055404379655434E-2</v>
      </c>
      <c r="Z155" s="27">
        <f t="shared" si="526"/>
        <v>8.5711445240706161E-3</v>
      </c>
      <c r="AA155" s="27">
        <f t="shared" si="526"/>
        <v>7.3231208871846728E-3</v>
      </c>
      <c r="AB155" s="27">
        <f t="shared" si="526"/>
        <v>6.2709332721169984E-3</v>
      </c>
      <c r="AC155" s="27">
        <f t="shared" si="526"/>
        <v>5.3815671552420903E-3</v>
      </c>
      <c r="AD155" s="27">
        <f t="shared" si="526"/>
        <v>4.6279579749187441E-3</v>
      </c>
      <c r="AE155" s="27">
        <f t="shared" si="526"/>
        <v>3.9878508367840034E-3</v>
      </c>
      <c r="AF155" s="27">
        <f t="shared" si="526"/>
        <v>3.4428915101105571E-3</v>
      </c>
      <c r="AG155" s="27">
        <f t="shared" si="526"/>
        <v>2.977899238791922E-3</v>
      </c>
      <c r="AH155" s="27">
        <f t="shared" si="526"/>
        <v>2.5802830374313072E-3</v>
      </c>
      <c r="AI155" s="27">
        <f t="shared" si="526"/>
        <v>2.2395716500027709E-3</v>
      </c>
      <c r="AJ155" s="27">
        <f t="shared" si="526"/>
        <v>1.9470338529242136E-3</v>
      </c>
      <c r="AK155" s="27">
        <f t="shared" si="526"/>
        <v>1.695370815370205E-3</v>
      </c>
      <c r="AL155" s="27">
        <f t="shared" si="526"/>
        <v>1.4784661260831074E-3</v>
      </c>
      <c r="AM155" s="27">
        <f t="shared" si="526"/>
        <v>1.2911821178365496E-3</v>
      </c>
      <c r="AN155" s="27">
        <f t="shared" si="526"/>
        <v>1.1291935073135737E-3</v>
      </c>
      <c r="AO155" s="27">
        <f t="shared" si="526"/>
        <v>9.8885120987132042E-4</v>
      </c>
      <c r="AP155" s="27">
        <f t="shared" si="526"/>
        <v>8.6707068727597154E-4</v>
      </c>
      <c r="AQ155" s="27">
        <f t="shared" si="526"/>
        <v>7.6124035485092723E-4</v>
      </c>
      <c r="AR155" s="27">
        <f t="shared" si="526"/>
        <v>6.6914655073641277E-4</v>
      </c>
      <c r="AS155" s="27">
        <f t="shared" si="526"/>
        <v>5.889123747300452E-4</v>
      </c>
      <c r="AT155" s="27">
        <f t="shared" si="526"/>
        <v>5.1894842893415423E-4</v>
      </c>
      <c r="AU155" s="27">
        <f t="shared" si="526"/>
        <v>4.5694195247478528E-4</v>
      </c>
      <c r="AV155" s="27">
        <f t="shared" si="526"/>
        <v>4.0282734788604221E-4</v>
      </c>
      <c r="AW155" s="27">
        <f t="shared" si="526"/>
        <v>3.5549113042257106E-4</v>
      </c>
      <c r="AX155" s="27">
        <f t="shared" si="526"/>
        <v>3.1402199062941671E-4</v>
      </c>
      <c r="AY155" s="27">
        <f t="shared" si="526"/>
        <v>2.7765281980488422E-4</v>
      </c>
      <c r="AZ155" s="27">
        <f t="shared" si="526"/>
        <v>2.4572722325283793E-4</v>
      </c>
      <c r="BA155" s="27">
        <f t="shared" si="526"/>
        <v>2.1767850550293816E-4</v>
      </c>
      <c r="BB155" s="27">
        <f t="shared" si="526"/>
        <v>1.9301517349474279E-4</v>
      </c>
      <c r="BC155" s="27">
        <f t="shared" si="526"/>
        <v>1.7131002311515447E-4</v>
      </c>
      <c r="BD155" s="27">
        <f t="shared" si="526"/>
        <v>1.5219136296377664E-4</v>
      </c>
      <c r="BE155" s="27">
        <f t="shared" si="526"/>
        <v>1.3533565574994471E-4</v>
      </c>
      <c r="BF155" s="27">
        <f t="shared" si="526"/>
        <v>1.2046120556086596E-4</v>
      </c>
      <c r="BG155" s="27">
        <f t="shared" si="526"/>
        <v>1.0732268415421703E-4</v>
      </c>
      <c r="BH155" s="27">
        <f t="shared" si="526"/>
        <v>9.5706365536229671E-5</v>
      </c>
      <c r="BI155" s="27">
        <f t="shared" si="526"/>
        <v>8.5425975031681075E-5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" customHeight="1" thickBot="1" x14ac:dyDescent="0.35">
      <c r="A158" s="198" t="s">
        <v>47</v>
      </c>
      <c r="B158" s="49" t="s">
        <v>414</v>
      </c>
      <c r="F158" s="37"/>
      <c r="G158" s="37"/>
    </row>
    <row r="159" spans="1:101" ht="20.7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" customHeight="1" x14ac:dyDescent="0.3">
      <c r="A160" s="9" t="s">
        <v>180</v>
      </c>
      <c r="B160" s="47">
        <f>+SUMPRODUCT(B155:T155*B123:T123)*5</f>
        <v>3776.9285112663001</v>
      </c>
      <c r="C160" s="3">
        <v>3776.4221217090844</v>
      </c>
      <c r="D160" s="3">
        <f>+B160-C160</f>
        <v>0.50638955721569801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" customHeight="1" x14ac:dyDescent="0.3">
      <c r="A161" s="9" t="s">
        <v>50</v>
      </c>
      <c r="B161" s="47">
        <f>+SUMPRODUCT(B155:AN155*B123:AN123)*5</f>
        <v>4376.1400641290938</v>
      </c>
      <c r="C161" s="3">
        <v>4377.5172061638978</v>
      </c>
      <c r="D161" s="3">
        <f t="shared" ref="D161:D163" si="527">+B161-C161</f>
        <v>-1.3771420348039101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" customHeight="1" x14ac:dyDescent="0.3">
      <c r="A162" s="9" t="s">
        <v>48</v>
      </c>
      <c r="B162" s="47">
        <f>+SUMPRODUCT(B155:BH155*B123:BH123)*5</f>
        <v>4468.0522871105868</v>
      </c>
      <c r="C162" s="3">
        <v>4470.6228008417265</v>
      </c>
      <c r="D162" s="3">
        <f t="shared" si="527"/>
        <v>-2.5705137311397266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" customHeight="1" x14ac:dyDescent="0.3">
      <c r="A163" s="9" t="s">
        <v>49</v>
      </c>
      <c r="B163" s="57">
        <f>+SUMPRODUCT(B155:CW155*B123:CW123)*5</f>
        <v>4469.6473437320656</v>
      </c>
      <c r="C163" s="3">
        <v>4472.2469382806266</v>
      </c>
      <c r="D163" s="38">
        <f t="shared" si="527"/>
        <v>-2.5995945485610719</v>
      </c>
      <c r="E163" s="57"/>
      <c r="G163" s="4"/>
    </row>
    <row r="164" spans="1:61" ht="20.7" customHeight="1" x14ac:dyDescent="0.3">
      <c r="A164" s="9" t="s">
        <v>185</v>
      </c>
      <c r="B164" s="58">
        <f>+B129</f>
        <v>4485.7434548264955</v>
      </c>
      <c r="C164" s="3">
        <f>+B164-B163</f>
        <v>16.096111094429943</v>
      </c>
      <c r="D164" s="38"/>
      <c r="E164" s="58"/>
      <c r="G164" s="4"/>
    </row>
    <row r="165" spans="1:61" ht="20.7" customHeight="1" thickBot="1" x14ac:dyDescent="0.35">
      <c r="A165" s="198" t="s">
        <v>80</v>
      </c>
      <c r="B165" s="47"/>
    </row>
    <row r="166" spans="1:61" ht="20.7" customHeight="1" thickTop="1" x14ac:dyDescent="0.3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7" customHeight="1" x14ac:dyDescent="0.3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7" customHeight="1" x14ac:dyDescent="0.3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7" customHeight="1" x14ac:dyDescent="0.3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7" customHeight="1" x14ac:dyDescent="0.3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7" customHeight="1" x14ac:dyDescent="0.3">
      <c r="B172" s="47"/>
    </row>
    <row r="173" spans="1:61" ht="20.7" customHeight="1" x14ac:dyDescent="0.3">
      <c r="A173" s="3"/>
    </row>
    <row r="174" spans="1:61" ht="20.7" customHeight="1" x14ac:dyDescent="0.3">
      <c r="A174" s="3"/>
    </row>
    <row r="175" spans="1:61" ht="20.7" customHeight="1" x14ac:dyDescent="0.3">
      <c r="A175" s="3"/>
    </row>
    <row r="176" spans="1:61" ht="20.7" customHeight="1" x14ac:dyDescent="0.3">
      <c r="A176" s="3"/>
    </row>
    <row r="177" spans="1:2" ht="20.7" customHeight="1" x14ac:dyDescent="0.3">
      <c r="A177" s="3"/>
      <c r="B177" s="47"/>
    </row>
    <row r="178" spans="1:2" ht="20.7" customHeight="1" x14ac:dyDescent="0.3">
      <c r="A178" s="3"/>
      <c r="B178" s="47"/>
    </row>
    <row r="179" spans="1:2" ht="20.7" customHeight="1" x14ac:dyDescent="0.3">
      <c r="A179" s="3"/>
      <c r="B179" s="47"/>
    </row>
    <row r="180" spans="1:2" ht="20.7" customHeight="1" x14ac:dyDescent="0.3">
      <c r="A180" s="3"/>
      <c r="B180" s="47"/>
    </row>
    <row r="181" spans="1:2" ht="20.7" customHeight="1" x14ac:dyDescent="0.3">
      <c r="A181" s="3"/>
      <c r="B181" s="47"/>
    </row>
    <row r="182" spans="1:2" ht="20.7" customHeight="1" x14ac:dyDescent="0.3">
      <c r="A182" s="3"/>
      <c r="B182" s="47"/>
    </row>
    <row r="183" spans="1:2" ht="20.7" customHeight="1" x14ac:dyDescent="0.3">
      <c r="A183" s="3"/>
      <c r="B183" s="47"/>
    </row>
    <row r="184" spans="1:2" ht="20.7" customHeight="1" x14ac:dyDescent="0.3">
      <c r="A184" s="3"/>
      <c r="B184" s="47"/>
    </row>
    <row r="185" spans="1:2" ht="20.7" customHeight="1" x14ac:dyDescent="0.3">
      <c r="A185" s="3"/>
      <c r="B185" s="47"/>
    </row>
    <row r="186" spans="1:2" ht="20.7" customHeight="1" x14ac:dyDescent="0.3">
      <c r="A186" s="3"/>
      <c r="B186" s="47"/>
    </row>
    <row r="187" spans="1:2" ht="20.7" customHeight="1" x14ac:dyDescent="0.3">
      <c r="A187" s="3"/>
      <c r="B187" s="47"/>
    </row>
    <row r="188" spans="1:2" ht="20.7" customHeight="1" x14ac:dyDescent="0.3">
      <c r="A188" s="3"/>
      <c r="B188" s="47"/>
    </row>
    <row r="189" spans="1:2" ht="20.7" customHeight="1" x14ac:dyDescent="0.3">
      <c r="A189" s="3"/>
      <c r="B189" s="47"/>
    </row>
    <row r="190" spans="1:2" ht="20.7" customHeight="1" x14ac:dyDescent="0.3">
      <c r="A190" s="3"/>
      <c r="B190" s="47"/>
    </row>
    <row r="191" spans="1:2" ht="20.7" customHeight="1" x14ac:dyDescent="0.3">
      <c r="A191" s="3"/>
      <c r="B191" s="47"/>
    </row>
    <row r="192" spans="1:2" ht="20.7" customHeight="1" x14ac:dyDescent="0.3">
      <c r="A192" s="3"/>
      <c r="B192" s="47"/>
    </row>
    <row r="193" spans="1:2" ht="20.7" customHeight="1" x14ac:dyDescent="0.3">
      <c r="A193" s="3"/>
      <c r="B193" s="47"/>
    </row>
    <row r="194" spans="1:2" ht="20.7" customHeight="1" x14ac:dyDescent="0.3">
      <c r="A194" s="3"/>
      <c r="B194" s="47"/>
    </row>
    <row r="195" spans="1:2" ht="20.7" customHeight="1" x14ac:dyDescent="0.3">
      <c r="A195" s="3"/>
      <c r="B195" s="47"/>
    </row>
    <row r="196" spans="1:2" ht="20.7" customHeight="1" x14ac:dyDescent="0.3">
      <c r="A196" s="3"/>
      <c r="B196" s="47"/>
    </row>
    <row r="197" spans="1:2" ht="20.7" customHeight="1" x14ac:dyDescent="0.3">
      <c r="A197" s="3"/>
      <c r="B197" s="47"/>
    </row>
    <row r="198" spans="1:2" ht="20.7" customHeight="1" x14ac:dyDescent="0.3">
      <c r="A198" s="3"/>
      <c r="B198" s="47"/>
    </row>
    <row r="199" spans="1:2" ht="20.7" customHeight="1" x14ac:dyDescent="0.3">
      <c r="A199" s="3"/>
      <c r="B199" s="47"/>
    </row>
    <row r="200" spans="1:2" ht="20.7" customHeight="1" x14ac:dyDescent="0.3">
      <c r="A200" s="3"/>
      <c r="B200" s="47"/>
    </row>
    <row r="201" spans="1:2" ht="20.7" customHeight="1" x14ac:dyDescent="0.3">
      <c r="A201" s="3"/>
      <c r="B201" s="47"/>
    </row>
    <row r="202" spans="1:2" ht="20.7" customHeight="1" x14ac:dyDescent="0.3">
      <c r="A202" s="3"/>
      <c r="B202" s="47"/>
    </row>
    <row r="203" spans="1:2" ht="20.7" customHeight="1" x14ac:dyDescent="0.3">
      <c r="A203" s="3"/>
      <c r="B203" s="47"/>
    </row>
    <row r="204" spans="1:2" ht="20.7" customHeight="1" x14ac:dyDescent="0.3">
      <c r="A204" s="3"/>
      <c r="B204" s="47"/>
    </row>
    <row r="205" spans="1:2" ht="20.7" customHeight="1" x14ac:dyDescent="0.3">
      <c r="A205" s="3"/>
      <c r="B205" s="47"/>
    </row>
    <row r="206" spans="1:2" ht="20.7" customHeight="1" x14ac:dyDescent="0.3">
      <c r="A206" s="3"/>
      <c r="B206" s="47"/>
    </row>
    <row r="207" spans="1:2" ht="20.7" customHeight="1" x14ac:dyDescent="0.3">
      <c r="A207" s="3"/>
      <c r="B207" s="47"/>
    </row>
    <row r="208" spans="1:2" ht="20.7" customHeight="1" x14ac:dyDescent="0.3">
      <c r="A208" s="3"/>
      <c r="B208" s="47"/>
    </row>
    <row r="209" spans="1:2" ht="20.7" customHeight="1" x14ac:dyDescent="0.3">
      <c r="A209" s="3"/>
      <c r="B209" s="47"/>
    </row>
    <row r="210" spans="1:2" ht="20.7" customHeight="1" x14ac:dyDescent="0.3">
      <c r="A210" s="3"/>
      <c r="B210" s="47"/>
    </row>
    <row r="211" spans="1:2" ht="20.7" customHeight="1" x14ac:dyDescent="0.3">
      <c r="A211" s="3"/>
      <c r="B211" s="47"/>
    </row>
    <row r="212" spans="1:2" ht="20.7" customHeight="1" x14ac:dyDescent="0.3">
      <c r="A212" s="3"/>
      <c r="B212" s="47"/>
    </row>
    <row r="213" spans="1:2" ht="20.7" customHeight="1" x14ac:dyDescent="0.3">
      <c r="A213" s="3"/>
      <c r="B213" s="47"/>
    </row>
    <row r="214" spans="1:2" ht="20.7" customHeight="1" x14ac:dyDescent="0.3">
      <c r="A214" s="3"/>
      <c r="B214" s="47"/>
    </row>
    <row r="215" spans="1:2" ht="20.7" customHeight="1" x14ac:dyDescent="0.3">
      <c r="A215" s="3"/>
      <c r="B215" s="47"/>
    </row>
    <row r="216" spans="1:2" ht="20.7" customHeight="1" x14ac:dyDescent="0.3">
      <c r="A216" s="3"/>
      <c r="B216" s="47"/>
    </row>
    <row r="217" spans="1:2" ht="20.7" customHeight="1" x14ac:dyDescent="0.3">
      <c r="A217" s="3"/>
      <c r="B217" s="47"/>
    </row>
    <row r="218" spans="1:2" ht="20.7" customHeight="1" x14ac:dyDescent="0.3">
      <c r="A218" s="3"/>
      <c r="B218" s="47"/>
    </row>
    <row r="219" spans="1:2" ht="20.7" customHeight="1" x14ac:dyDescent="0.3">
      <c r="A219" s="3"/>
      <c r="B219" s="47"/>
    </row>
    <row r="220" spans="1:2" ht="20.7" customHeight="1" x14ac:dyDescent="0.3">
      <c r="A220" s="3"/>
      <c r="B220" s="47"/>
    </row>
    <row r="221" spans="1:2" ht="20.7" customHeight="1" x14ac:dyDescent="0.3">
      <c r="A221" s="3"/>
      <c r="B221" s="47"/>
    </row>
    <row r="222" spans="1:2" ht="20.7" customHeight="1" x14ac:dyDescent="0.3">
      <c r="A222" s="3"/>
      <c r="B222" s="47"/>
    </row>
    <row r="223" spans="1:2" ht="20.7" customHeight="1" x14ac:dyDescent="0.3">
      <c r="A223" s="3"/>
      <c r="B223" s="47"/>
    </row>
    <row r="224" spans="1:2" ht="20.7" customHeight="1" x14ac:dyDescent="0.3">
      <c r="A224" s="3"/>
      <c r="B224" s="47"/>
    </row>
    <row r="225" spans="1:2" ht="20.7" customHeight="1" x14ac:dyDescent="0.3">
      <c r="A225" s="3"/>
      <c r="B225" s="47"/>
    </row>
    <row r="226" spans="1:2" ht="20.7" customHeight="1" x14ac:dyDescent="0.3">
      <c r="A226" s="3"/>
      <c r="B226" s="47"/>
    </row>
    <row r="227" spans="1:2" ht="20.7" customHeight="1" x14ac:dyDescent="0.3">
      <c r="A227" s="3"/>
      <c r="B227" s="47"/>
    </row>
    <row r="228" spans="1:2" ht="20.7" customHeight="1" x14ac:dyDescent="0.3">
      <c r="A228" s="3"/>
      <c r="B228" s="47"/>
    </row>
    <row r="229" spans="1:2" ht="20.7" customHeight="1" x14ac:dyDescent="0.3">
      <c r="A229" s="3"/>
      <c r="B229" s="47"/>
    </row>
    <row r="230" spans="1:2" ht="20.7" customHeight="1" x14ac:dyDescent="0.3">
      <c r="A230" s="3"/>
      <c r="B230" s="47"/>
    </row>
    <row r="231" spans="1:2" ht="20.7" customHeight="1" x14ac:dyDescent="0.3">
      <c r="A231" s="3"/>
      <c r="B231" s="47"/>
    </row>
    <row r="232" spans="1:2" ht="20.7" customHeight="1" x14ac:dyDescent="0.3">
      <c r="A232" s="3"/>
      <c r="B232" s="47"/>
    </row>
    <row r="233" spans="1:2" ht="20.7" customHeight="1" x14ac:dyDescent="0.3">
      <c r="A233" s="3"/>
      <c r="B233" s="47"/>
    </row>
    <row r="234" spans="1:2" ht="20.7" customHeight="1" x14ac:dyDescent="0.3">
      <c r="A234" s="3"/>
      <c r="B234" s="47"/>
    </row>
    <row r="235" spans="1:2" ht="20.7" customHeight="1" x14ac:dyDescent="0.3">
      <c r="A235" s="3"/>
      <c r="B235" s="47"/>
    </row>
    <row r="236" spans="1:2" ht="20.7" customHeight="1" x14ac:dyDescent="0.3">
      <c r="A236" s="3"/>
      <c r="B236" s="47"/>
    </row>
    <row r="237" spans="1:2" ht="20.7" customHeight="1" x14ac:dyDescent="0.3">
      <c r="A237" s="3"/>
      <c r="B237" s="47"/>
    </row>
    <row r="238" spans="1:2" ht="20.7" customHeight="1" x14ac:dyDescent="0.3">
      <c r="A238" s="3"/>
      <c r="B238" s="47"/>
    </row>
    <row r="239" spans="1:2" ht="20.7" customHeight="1" x14ac:dyDescent="0.3">
      <c r="A239" s="3"/>
      <c r="B239" s="47"/>
    </row>
    <row r="240" spans="1:2" ht="20.7" customHeight="1" x14ac:dyDescent="0.3">
      <c r="A240" s="3"/>
      <c r="B240" s="47"/>
    </row>
    <row r="241" spans="1:2" ht="20.7" customHeight="1" x14ac:dyDescent="0.3">
      <c r="A241" s="3"/>
      <c r="B241" s="47"/>
    </row>
    <row r="242" spans="1:2" ht="20.7" customHeight="1" x14ac:dyDescent="0.3">
      <c r="A242" s="3"/>
      <c r="B242" s="47"/>
    </row>
    <row r="243" spans="1:2" ht="20.7" customHeight="1" x14ac:dyDescent="0.3">
      <c r="A243" s="3"/>
      <c r="B243" s="47"/>
    </row>
    <row r="244" spans="1:2" ht="20.7" customHeight="1" x14ac:dyDescent="0.3">
      <c r="A244" s="3"/>
      <c r="B244" s="47"/>
    </row>
    <row r="245" spans="1:2" ht="20.7" customHeight="1" x14ac:dyDescent="0.3">
      <c r="A245" s="3"/>
      <c r="B245" s="47"/>
    </row>
    <row r="246" spans="1:2" ht="20.7" customHeight="1" x14ac:dyDescent="0.3">
      <c r="A246" s="3"/>
      <c r="B246" s="47"/>
    </row>
    <row r="247" spans="1:2" ht="20.7" customHeight="1" x14ac:dyDescent="0.3">
      <c r="A247" s="3"/>
      <c r="B247" s="47"/>
    </row>
    <row r="248" spans="1:2" ht="20.7" customHeight="1" x14ac:dyDescent="0.3">
      <c r="A248" s="3"/>
      <c r="B248" s="47"/>
    </row>
    <row r="249" spans="1:2" ht="20.7" customHeight="1" x14ac:dyDescent="0.3">
      <c r="A249" s="3"/>
      <c r="B249" s="47"/>
    </row>
    <row r="250" spans="1:2" ht="20.7" customHeight="1" x14ac:dyDescent="0.3">
      <c r="A250" s="3"/>
      <c r="B250" s="47"/>
    </row>
    <row r="251" spans="1:2" ht="20.7" customHeight="1" x14ac:dyDescent="0.3">
      <c r="A251" s="3"/>
      <c r="B251" s="47"/>
    </row>
    <row r="252" spans="1:2" ht="20.7" customHeight="1" x14ac:dyDescent="0.3">
      <c r="A252" s="3"/>
      <c r="B252" s="47"/>
    </row>
    <row r="253" spans="1:2" ht="20.7" customHeight="1" x14ac:dyDescent="0.3">
      <c r="A253" s="3"/>
      <c r="B253" s="47"/>
    </row>
    <row r="254" spans="1:2" ht="20.7" customHeight="1" x14ac:dyDescent="0.3">
      <c r="A254" s="3"/>
      <c r="B254" s="47"/>
    </row>
    <row r="255" spans="1:2" ht="20.7" customHeight="1" x14ac:dyDescent="0.3">
      <c r="A255" s="3"/>
      <c r="B255" s="47"/>
    </row>
    <row r="256" spans="1:2" ht="20.7" customHeight="1" x14ac:dyDescent="0.3">
      <c r="A256" s="3"/>
      <c r="B256" s="47"/>
    </row>
    <row r="257" spans="1:2" ht="20.7" customHeight="1" x14ac:dyDescent="0.3">
      <c r="A257" s="3"/>
      <c r="B257" s="47"/>
    </row>
    <row r="258" spans="1:2" ht="20.7" customHeight="1" x14ac:dyDescent="0.3">
      <c r="A258" s="3"/>
      <c r="B258" s="47"/>
    </row>
    <row r="259" spans="1:2" ht="20.7" customHeight="1" x14ac:dyDescent="0.3">
      <c r="A259" s="3"/>
      <c r="B259" s="47"/>
    </row>
    <row r="260" spans="1:2" ht="20.7" customHeight="1" x14ac:dyDescent="0.3">
      <c r="A260" s="3"/>
      <c r="B260" s="47"/>
    </row>
    <row r="261" spans="1:2" ht="20.7" customHeight="1" x14ac:dyDescent="0.3">
      <c r="A261" s="3"/>
      <c r="B261" s="47"/>
    </row>
    <row r="262" spans="1:2" ht="20.7" customHeight="1" x14ac:dyDescent="0.3">
      <c r="A262" s="3"/>
      <c r="B262" s="47"/>
    </row>
    <row r="263" spans="1:2" ht="20.7" customHeight="1" x14ac:dyDescent="0.3">
      <c r="A263" s="3"/>
      <c r="B263" s="47"/>
    </row>
    <row r="264" spans="1:2" ht="20.7" customHeight="1" x14ac:dyDescent="0.3">
      <c r="A264" s="3"/>
      <c r="B264" s="47"/>
    </row>
    <row r="265" spans="1:2" ht="20.7" customHeight="1" x14ac:dyDescent="0.3">
      <c r="A265" s="3"/>
      <c r="B265" s="47"/>
    </row>
    <row r="266" spans="1:2" ht="20.7" customHeight="1" x14ac:dyDescent="0.3">
      <c r="A266" s="3"/>
      <c r="B266" s="47"/>
    </row>
    <row r="267" spans="1:2" ht="20.7" customHeight="1" x14ac:dyDescent="0.3">
      <c r="A267" s="3"/>
      <c r="B267" s="47"/>
    </row>
    <row r="268" spans="1:2" ht="20.7" customHeight="1" x14ac:dyDescent="0.3">
      <c r="A268" s="3"/>
      <c r="B268" s="47"/>
    </row>
    <row r="269" spans="1:2" ht="20.7" customHeight="1" x14ac:dyDescent="0.3">
      <c r="A269" s="3"/>
      <c r="B269" s="47"/>
    </row>
    <row r="270" spans="1:2" ht="20.7" customHeight="1" x14ac:dyDescent="0.3">
      <c r="A270" s="3"/>
      <c r="B270" s="47"/>
    </row>
    <row r="271" spans="1:2" ht="20.7" customHeight="1" x14ac:dyDescent="0.3">
      <c r="A271" s="3"/>
      <c r="B271" s="47"/>
    </row>
    <row r="272" spans="1:2" ht="20.7" customHeight="1" x14ac:dyDescent="0.3">
      <c r="A272" s="3"/>
      <c r="B272" s="47"/>
    </row>
    <row r="273" spans="1:2" ht="20.7" customHeight="1" x14ac:dyDescent="0.3">
      <c r="A273" s="3"/>
      <c r="B273" s="47"/>
    </row>
    <row r="274" spans="1:2" ht="20.7" customHeight="1" x14ac:dyDescent="0.3">
      <c r="A274" s="3"/>
      <c r="B274" s="47"/>
    </row>
    <row r="275" spans="1:2" ht="20.7" customHeight="1" x14ac:dyDescent="0.3">
      <c r="A275" s="3"/>
      <c r="B275" s="47"/>
    </row>
    <row r="276" spans="1:2" ht="20.7" customHeight="1" x14ac:dyDescent="0.3">
      <c r="A276" s="3"/>
      <c r="B276" s="47"/>
    </row>
    <row r="277" spans="1:2" ht="20.7" customHeight="1" x14ac:dyDescent="0.3">
      <c r="A277" s="3"/>
      <c r="B277" s="47"/>
    </row>
    <row r="278" spans="1:2" ht="20.7" customHeight="1" x14ac:dyDescent="0.3">
      <c r="A278" s="3"/>
      <c r="B278" s="47"/>
    </row>
    <row r="279" spans="1:2" ht="20.7" customHeight="1" x14ac:dyDescent="0.3">
      <c r="A279" s="3"/>
      <c r="B279" s="47"/>
    </row>
    <row r="280" spans="1:2" ht="20.7" customHeight="1" x14ac:dyDescent="0.3">
      <c r="A280" s="3"/>
      <c r="B280" s="47"/>
    </row>
    <row r="281" spans="1:2" ht="20.7" customHeight="1" x14ac:dyDescent="0.3">
      <c r="A281" s="3"/>
      <c r="B281" s="47"/>
    </row>
    <row r="282" spans="1:2" ht="20.7" customHeight="1" x14ac:dyDescent="0.3">
      <c r="A282" s="3"/>
      <c r="B282" s="47"/>
    </row>
    <row r="283" spans="1:2" ht="20.7" customHeight="1" x14ac:dyDescent="0.3">
      <c r="A283" s="3"/>
      <c r="B283" s="47"/>
    </row>
    <row r="284" spans="1:2" ht="20.7" customHeight="1" x14ac:dyDescent="0.3">
      <c r="A284" s="3"/>
      <c r="B284" s="47"/>
    </row>
    <row r="285" spans="1:2" ht="20.7" customHeight="1" x14ac:dyDescent="0.3">
      <c r="A285" s="3"/>
      <c r="B285" s="47"/>
    </row>
    <row r="286" spans="1:2" ht="20.7" customHeight="1" x14ac:dyDescent="0.3">
      <c r="A286" s="3"/>
      <c r="B286" s="47"/>
    </row>
    <row r="287" spans="1:2" ht="20.7" customHeight="1" x14ac:dyDescent="0.3">
      <c r="A287" s="3"/>
      <c r="B287" s="47"/>
    </row>
    <row r="288" spans="1:2" ht="20.7" customHeight="1" x14ac:dyDescent="0.3">
      <c r="A288" s="3"/>
      <c r="B288" s="47"/>
    </row>
    <row r="289" spans="1:2" ht="20.7" customHeight="1" x14ac:dyDescent="0.3">
      <c r="A289" s="3"/>
      <c r="B289" s="47"/>
    </row>
    <row r="290" spans="1:2" ht="20.7" customHeight="1" x14ac:dyDescent="0.3">
      <c r="A290" s="3"/>
      <c r="B290" s="47"/>
    </row>
    <row r="291" spans="1:2" ht="20.7" customHeight="1" x14ac:dyDescent="0.3">
      <c r="A291" s="3"/>
      <c r="B291" s="47"/>
    </row>
    <row r="292" spans="1:2" ht="20.7" customHeight="1" x14ac:dyDescent="0.3">
      <c r="A292" s="3"/>
      <c r="B292" s="47"/>
    </row>
    <row r="293" spans="1:2" ht="20.7" customHeight="1" x14ac:dyDescent="0.3">
      <c r="A293" s="3"/>
      <c r="B293" s="47"/>
    </row>
    <row r="294" spans="1:2" ht="20.7" customHeight="1" x14ac:dyDescent="0.3">
      <c r="A294" s="3"/>
      <c r="B294" s="47"/>
    </row>
    <row r="295" spans="1:2" ht="20.7" customHeight="1" x14ac:dyDescent="0.3">
      <c r="A295" s="3"/>
      <c r="B295" s="47"/>
    </row>
    <row r="296" spans="1:2" ht="20.7" customHeight="1" x14ac:dyDescent="0.3">
      <c r="A296" s="3"/>
      <c r="B296" s="47"/>
    </row>
    <row r="297" spans="1:2" ht="20.7" customHeight="1" x14ac:dyDescent="0.3">
      <c r="A297" s="3"/>
      <c r="B297" s="47"/>
    </row>
    <row r="298" spans="1:2" ht="20.7" customHeight="1" x14ac:dyDescent="0.3">
      <c r="A298" s="3"/>
      <c r="B298" s="47"/>
    </row>
    <row r="299" spans="1:2" ht="20.7" customHeight="1" x14ac:dyDescent="0.3">
      <c r="A299" s="3"/>
      <c r="B299" s="47"/>
    </row>
    <row r="300" spans="1:2" ht="20.7" customHeight="1" x14ac:dyDescent="0.3">
      <c r="A300" s="3"/>
      <c r="B300" s="47"/>
    </row>
    <row r="301" spans="1:2" ht="20.7" customHeight="1" x14ac:dyDescent="0.3">
      <c r="A301" s="3"/>
      <c r="B301" s="47"/>
    </row>
    <row r="302" spans="1:2" ht="20.7" customHeight="1" x14ac:dyDescent="0.3">
      <c r="A302" s="3"/>
      <c r="B302" s="47"/>
    </row>
    <row r="303" spans="1:2" ht="20.7" customHeight="1" x14ac:dyDescent="0.3">
      <c r="A303" s="3"/>
      <c r="B303" s="47"/>
    </row>
    <row r="304" spans="1:2" ht="20.7" customHeight="1" x14ac:dyDescent="0.3">
      <c r="A304" s="3"/>
      <c r="B304" s="47"/>
    </row>
    <row r="305" spans="1:2" ht="20.7" customHeight="1" x14ac:dyDescent="0.3">
      <c r="A305" s="3"/>
      <c r="B305" s="47"/>
    </row>
    <row r="306" spans="1:2" ht="20.7" customHeight="1" x14ac:dyDescent="0.3">
      <c r="A306" s="3"/>
      <c r="B306" s="47"/>
    </row>
    <row r="307" spans="1:2" ht="20.7" customHeight="1" x14ac:dyDescent="0.3">
      <c r="A307" s="3"/>
      <c r="B307" s="47"/>
    </row>
    <row r="308" spans="1:2" ht="20.7" customHeight="1" x14ac:dyDescent="0.3">
      <c r="A308" s="3"/>
      <c r="B308" s="47"/>
    </row>
    <row r="309" spans="1:2" ht="20.7" customHeight="1" x14ac:dyDescent="0.3">
      <c r="A309" s="3"/>
      <c r="B309" s="47"/>
    </row>
    <row r="310" spans="1:2" ht="20.7" customHeight="1" x14ac:dyDescent="0.3">
      <c r="A310" s="3"/>
      <c r="B310" s="47"/>
    </row>
    <row r="311" spans="1:2" ht="20.7" customHeight="1" x14ac:dyDescent="0.3">
      <c r="A311" s="3"/>
      <c r="B311" s="47"/>
    </row>
    <row r="312" spans="1:2" ht="20.7" customHeight="1" x14ac:dyDescent="0.3">
      <c r="A312" s="3"/>
      <c r="B312" s="47"/>
    </row>
    <row r="313" spans="1:2" ht="20.7" customHeight="1" x14ac:dyDescent="0.3">
      <c r="A313" s="3"/>
      <c r="B313" s="47"/>
    </row>
    <row r="314" spans="1:2" ht="20.7" customHeight="1" x14ac:dyDescent="0.3">
      <c r="A314" s="3"/>
      <c r="B314" s="47"/>
    </row>
    <row r="315" spans="1:2" ht="20.7" customHeight="1" x14ac:dyDescent="0.3">
      <c r="A315" s="3"/>
      <c r="B315" s="47"/>
    </row>
    <row r="316" spans="1:2" ht="20.7" customHeight="1" x14ac:dyDescent="0.3">
      <c r="A316" s="3"/>
      <c r="B316" s="47"/>
    </row>
    <row r="317" spans="1:2" ht="20.7" customHeight="1" x14ac:dyDescent="0.3">
      <c r="A317" s="3"/>
      <c r="B317" s="47"/>
    </row>
    <row r="318" spans="1:2" ht="20.7" customHeight="1" x14ac:dyDescent="0.3">
      <c r="A318" s="3"/>
      <c r="B318" s="47"/>
    </row>
    <row r="319" spans="1:2" ht="20.7" customHeight="1" x14ac:dyDescent="0.3">
      <c r="A319" s="3"/>
      <c r="B319" s="47"/>
    </row>
    <row r="320" spans="1:2" ht="20.7" customHeight="1" x14ac:dyDescent="0.3">
      <c r="A320" s="3"/>
      <c r="B320" s="47"/>
    </row>
    <row r="321" spans="1:2" ht="20.7" customHeight="1" x14ac:dyDescent="0.3">
      <c r="A321" s="3"/>
      <c r="B321" s="47"/>
    </row>
    <row r="322" spans="1:2" ht="20.7" customHeight="1" x14ac:dyDescent="0.3">
      <c r="A322" s="3"/>
      <c r="B322" s="47"/>
    </row>
    <row r="323" spans="1:2" ht="20.7" customHeight="1" x14ac:dyDescent="0.3">
      <c r="A323" s="3"/>
      <c r="B323" s="47"/>
    </row>
    <row r="324" spans="1:2" ht="20.7" customHeight="1" x14ac:dyDescent="0.3">
      <c r="A324" s="3"/>
      <c r="B324" s="47"/>
    </row>
    <row r="325" spans="1:2" ht="20.7" customHeight="1" x14ac:dyDescent="0.3">
      <c r="A325" s="3"/>
      <c r="B325" s="47"/>
    </row>
    <row r="326" spans="1:2" ht="20.7" customHeight="1" x14ac:dyDescent="0.3">
      <c r="A326" s="3"/>
      <c r="B326" s="47"/>
    </row>
    <row r="327" spans="1:2" ht="20.7" customHeight="1" x14ac:dyDescent="0.3">
      <c r="A327" s="3"/>
      <c r="B327" s="47"/>
    </row>
    <row r="328" spans="1:2" ht="20.7" customHeight="1" x14ac:dyDescent="0.3">
      <c r="A328" s="3"/>
      <c r="B328" s="47"/>
    </row>
    <row r="329" spans="1:2" ht="20.7" customHeight="1" x14ac:dyDescent="0.3">
      <c r="A329" s="3"/>
      <c r="B329" s="47"/>
    </row>
    <row r="330" spans="1:2" ht="20.7" customHeight="1" x14ac:dyDescent="0.3">
      <c r="A330" s="3"/>
      <c r="B330" s="47"/>
    </row>
    <row r="331" spans="1:2" ht="20.7" customHeight="1" x14ac:dyDescent="0.3">
      <c r="A331" s="3"/>
      <c r="B331" s="47"/>
    </row>
    <row r="332" spans="1:2" ht="20.7" customHeight="1" x14ac:dyDescent="0.3">
      <c r="A332" s="3"/>
      <c r="B332" s="47"/>
    </row>
    <row r="333" spans="1:2" ht="20.7" customHeight="1" x14ac:dyDescent="0.3">
      <c r="A333" s="3"/>
      <c r="B333" s="47"/>
    </row>
    <row r="334" spans="1:2" ht="20.7" customHeight="1" x14ac:dyDescent="0.3">
      <c r="A334" s="3"/>
      <c r="B334" s="47"/>
    </row>
    <row r="335" spans="1:2" ht="20.7" customHeight="1" x14ac:dyDescent="0.3">
      <c r="A335" s="3"/>
      <c r="B335" s="47"/>
    </row>
    <row r="336" spans="1:2" ht="20.7" customHeight="1" x14ac:dyDescent="0.3">
      <c r="A336" s="3"/>
      <c r="B336" s="47"/>
    </row>
    <row r="337" spans="1:2" ht="20.7" customHeight="1" x14ac:dyDescent="0.3">
      <c r="A337" s="3"/>
      <c r="B337" s="47"/>
    </row>
    <row r="338" spans="1:2" ht="20.7" customHeight="1" x14ac:dyDescent="0.3">
      <c r="A338" s="3"/>
      <c r="B338" s="47"/>
    </row>
    <row r="339" spans="1:2" ht="20.7" customHeight="1" x14ac:dyDescent="0.3">
      <c r="A339" s="3"/>
      <c r="B339" s="47"/>
    </row>
    <row r="340" spans="1:2" ht="20.7" customHeight="1" x14ac:dyDescent="0.3">
      <c r="A340" s="3"/>
      <c r="B340" s="47"/>
    </row>
    <row r="341" spans="1:2" ht="20.7" customHeight="1" x14ac:dyDescent="0.3">
      <c r="A341" s="3"/>
      <c r="B341" s="47"/>
    </row>
    <row r="342" spans="1:2" ht="20.7" customHeight="1" x14ac:dyDescent="0.3">
      <c r="A342" s="3"/>
      <c r="B342" s="47"/>
    </row>
    <row r="343" spans="1:2" ht="20.7" customHeight="1" x14ac:dyDescent="0.3">
      <c r="A343" s="3"/>
      <c r="B343" s="47"/>
    </row>
    <row r="344" spans="1:2" ht="20.7" customHeight="1" x14ac:dyDescent="0.3">
      <c r="A344" s="3"/>
      <c r="B344" s="47"/>
    </row>
    <row r="345" spans="1:2" ht="20.7" customHeight="1" x14ac:dyDescent="0.3">
      <c r="A345" s="3"/>
      <c r="B345" s="47"/>
    </row>
    <row r="346" spans="1:2" ht="20.7" customHeight="1" x14ac:dyDescent="0.3">
      <c r="A346" s="3"/>
      <c r="B346" s="47"/>
    </row>
    <row r="347" spans="1:2" ht="20.7" customHeight="1" x14ac:dyDescent="0.3">
      <c r="A347" s="3"/>
      <c r="B347" s="47"/>
    </row>
    <row r="348" spans="1:2" ht="20.7" customHeight="1" x14ac:dyDescent="0.3">
      <c r="A348" s="3"/>
      <c r="B348" s="47"/>
    </row>
    <row r="349" spans="1:2" ht="20.7" customHeight="1" x14ac:dyDescent="0.3">
      <c r="A349" s="3"/>
      <c r="B349" s="47"/>
    </row>
    <row r="350" spans="1:2" ht="20.7" customHeight="1" x14ac:dyDescent="0.3">
      <c r="A350" s="3"/>
      <c r="B350" s="47"/>
    </row>
    <row r="351" spans="1:2" ht="20.7" customHeight="1" x14ac:dyDescent="0.3">
      <c r="A351" s="3"/>
      <c r="B351" s="47"/>
    </row>
    <row r="352" spans="1:2" ht="20.7" customHeight="1" x14ac:dyDescent="0.3">
      <c r="A352" s="3"/>
      <c r="B352" s="47"/>
    </row>
    <row r="353" spans="1:2" ht="20.7" customHeight="1" x14ac:dyDescent="0.3">
      <c r="A353" s="3"/>
      <c r="B353" s="47"/>
    </row>
    <row r="354" spans="1:2" ht="20.7" customHeight="1" x14ac:dyDescent="0.3">
      <c r="A354" s="3"/>
      <c r="B354" s="47"/>
    </row>
    <row r="355" spans="1:2" ht="20.7" customHeight="1" x14ac:dyDescent="0.3">
      <c r="A355" s="3"/>
      <c r="B355" s="47"/>
    </row>
    <row r="356" spans="1:2" ht="20.7" customHeight="1" x14ac:dyDescent="0.3">
      <c r="A356" s="3"/>
      <c r="B356" s="47"/>
    </row>
    <row r="357" spans="1:2" ht="20.7" customHeight="1" x14ac:dyDescent="0.3">
      <c r="A357" s="3"/>
      <c r="B357" s="47"/>
    </row>
    <row r="358" spans="1:2" ht="20.7" customHeight="1" x14ac:dyDescent="0.3">
      <c r="A358" s="3"/>
      <c r="B358" s="47"/>
    </row>
    <row r="359" spans="1:2" ht="20.7" customHeight="1" x14ac:dyDescent="0.3">
      <c r="A359" s="3"/>
      <c r="B359" s="47"/>
    </row>
    <row r="360" spans="1:2" ht="20.7" customHeight="1" x14ac:dyDescent="0.3">
      <c r="A360" s="3"/>
      <c r="B360" s="47"/>
    </row>
    <row r="361" spans="1:2" ht="20.7" customHeight="1" x14ac:dyDescent="0.3">
      <c r="A361" s="3"/>
      <c r="B361" s="47"/>
    </row>
    <row r="362" spans="1:2" ht="20.7" customHeight="1" x14ac:dyDescent="0.3">
      <c r="A362" s="3"/>
      <c r="B362" s="47"/>
    </row>
    <row r="363" spans="1:2" ht="20.7" customHeight="1" x14ac:dyDescent="0.3">
      <c r="A363" s="3"/>
      <c r="B363" s="47"/>
    </row>
    <row r="364" spans="1:2" ht="20.7" customHeight="1" x14ac:dyDescent="0.3">
      <c r="A364" s="3"/>
      <c r="B364" s="47"/>
    </row>
    <row r="365" spans="1:2" ht="20.7" customHeight="1" x14ac:dyDescent="0.3">
      <c r="A365" s="3"/>
      <c r="B365" s="47"/>
    </row>
    <row r="366" spans="1:2" ht="20.7" customHeight="1" x14ac:dyDescent="0.3">
      <c r="A366" s="3"/>
      <c r="B366" s="47"/>
    </row>
    <row r="367" spans="1:2" ht="20.7" customHeight="1" x14ac:dyDescent="0.3">
      <c r="A367" s="3"/>
      <c r="B367" s="47"/>
    </row>
    <row r="368" spans="1:2" ht="20.7" customHeight="1" x14ac:dyDescent="0.3">
      <c r="A368" s="3"/>
      <c r="B368" s="47"/>
    </row>
    <row r="369" spans="1:2" ht="20.7" customHeight="1" x14ac:dyDescent="0.3">
      <c r="A369" s="3"/>
      <c r="B369" s="47"/>
    </row>
    <row r="370" spans="1:2" ht="20.7" customHeight="1" x14ac:dyDescent="0.3">
      <c r="A370" s="3"/>
      <c r="B370" s="47"/>
    </row>
    <row r="371" spans="1:2" ht="20.7" customHeight="1" x14ac:dyDescent="0.3">
      <c r="A371" s="3"/>
      <c r="B371" s="47"/>
    </row>
    <row r="372" spans="1:2" ht="20.7" customHeight="1" x14ac:dyDescent="0.3">
      <c r="A372" s="3"/>
      <c r="B372" s="47"/>
    </row>
    <row r="373" spans="1:2" ht="20.7" customHeight="1" x14ac:dyDescent="0.3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3.2" x14ac:dyDescent="0.25"/>
  <cols>
    <col min="1" max="1" width="32.5546875" customWidth="1"/>
    <col min="2" max="61" width="10" bestFit="1" customWidth="1"/>
  </cols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 s="64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5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5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5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5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5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5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5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5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5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5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5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5">
      <c r="A129" t="s">
        <v>332</v>
      </c>
      <c r="B129">
        <v>2668.2118865870998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5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5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5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5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5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5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5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5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25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25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25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25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25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25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25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25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25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25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25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25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25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25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25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25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25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25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25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25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25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25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25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25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25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25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25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25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25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25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25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25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25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25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25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25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25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25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25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25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25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25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25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25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25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25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25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25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25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25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25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25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25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25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25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25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25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25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25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25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25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25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25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25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25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25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25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25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25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25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25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25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25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25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25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25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25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25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25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25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25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25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25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25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25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25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25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25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25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25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25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25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25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25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25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25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25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25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25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25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25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25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25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25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25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25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25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25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25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25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25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25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25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25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25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25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25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25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25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25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25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25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25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25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1.6811796234684322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25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25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25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25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25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0.98728786288947368</v>
      </c>
      <c r="D138" s="40">
        <f>IFERROR(Base!C138/GAMSbase!C138,"")</f>
        <v>0.98271874797609504</v>
      </c>
      <c r="E138" s="40">
        <f>IFERROR(Base!D138/GAMSbase!D138,"")</f>
        <v>0.98144542378492494</v>
      </c>
      <c r="F138" s="40">
        <f>IFERROR(Base!E138/GAMSbase!E138,"")</f>
        <v>0.98206491013150232</v>
      </c>
      <c r="G138" s="40">
        <f>IFERROR(Base!F138/GAMSbase!F138,"")</f>
        <v>0.98378952593654345</v>
      </c>
      <c r="H138" s="40">
        <f>IFERROR(Base!G138/GAMSbase!G138,"")</f>
        <v>0.98617066577939738</v>
      </c>
      <c r="I138" s="40">
        <f>IFERROR(Base!H138/GAMSbase!H138,"")</f>
        <v>0.98894998958658331</v>
      </c>
      <c r="J138" s="40">
        <f>IFERROR(Base!I138/GAMSbase!I138,"")</f>
        <v>0.99197692131288318</v>
      </c>
      <c r="K138" s="40">
        <f>IFERROR(Base!J138/GAMSbase!J138,"")</f>
        <v>0.9951620553523276</v>
      </c>
      <c r="L138" s="40">
        <f>IFERROR(Base!K138/GAMSbase!K138,"")</f>
        <v>0.99845057397563797</v>
      </c>
      <c r="M138" s="40">
        <f>IFERROR(Base!L138/GAMSbase!L138,"")</f>
        <v>1.0018070082291231</v>
      </c>
      <c r="N138" s="40">
        <f>IFERROR(Base!M138/GAMSbase!M138,"")</f>
        <v>1.0052065973101629</v>
      </c>
      <c r="O138" s="40">
        <f>IFERROR(Base!N138/GAMSbase!N138,"")</f>
        <v>1.0086304709838076</v>
      </c>
      <c r="P138" s="40">
        <f>IFERROR(Base!O138/GAMSbase!O138,"")</f>
        <v>1.0120632681913957</v>
      </c>
      <c r="Q138" s="40">
        <f>IFERROR(Base!P138/GAMSbase!P138,"")</f>
        <v>1.0154923457802161</v>
      </c>
      <c r="R138" s="40">
        <f>IFERROR(Base!Q138/GAMSbase!Q138,"")</f>
        <v>1.0189083373462038</v>
      </c>
      <c r="S138" s="40">
        <f>IFERROR(Base!R138/GAMSbase!R138,"")</f>
        <v>1.0223072843185981</v>
      </c>
      <c r="T138" s="40">
        <f>IFERROR(Base!S138/GAMSbase!S138,"")</f>
        <v>1.0258847726513316</v>
      </c>
      <c r="U138" s="40">
        <f>IFERROR(Base!T138/GAMSbase!T138,"")</f>
        <v>1.0293174820760636</v>
      </c>
      <c r="V138" s="40">
        <f>IFERROR(Base!U138/GAMSbase!U138,"")</f>
        <v>1.0326206636845103</v>
      </c>
      <c r="W138" s="40">
        <f>IFERROR(Base!V138/GAMSbase!V138,"")</f>
        <v>1.0357988790188337</v>
      </c>
      <c r="X138" s="40">
        <f>IFERROR(Base!W138/GAMSbase!W138,"")</f>
        <v>1.0388506512055387</v>
      </c>
      <c r="Y138" s="40">
        <f>IFERROR(Base!X138/GAMSbase!X138,"")</f>
        <v>1.0417712753408197</v>
      </c>
      <c r="Z138" s="40">
        <f>IFERROR(Base!Y138/GAMSbase!Y138,"")</f>
        <v>1.0445545232998352</v>
      </c>
      <c r="AA138" s="40">
        <f>IFERROR(Base!Z138/GAMSbase!Z138,"")</f>
        <v>1.0471936287466568</v>
      </c>
      <c r="AB138" s="40">
        <f>IFERROR(Base!AA138/GAMSbase!AA138,"")</f>
        <v>1.0496818913049528</v>
      </c>
      <c r="AC138" s="40">
        <f>IFERROR(Base!AB138/GAMSbase!AB138,"")</f>
        <v>1.0520130152923197</v>
      </c>
      <c r="AD138" s="40">
        <f>IFERROR(Base!AC138/GAMSbase!AC138,"")</f>
        <v>1.0541812357320361</v>
      </c>
      <c r="AE138" s="40">
        <f>IFERROR(Base!AD138/GAMSbase!AD138,"")</f>
        <v>1.0561814471518405</v>
      </c>
      <c r="AF138" s="40">
        <f>IFERROR(Base!AE138/GAMSbase!AE138,"")</f>
        <v>1.0580091767484512</v>
      </c>
      <c r="AG138" s="40">
        <f>IFERROR(Base!AF138/GAMSbase!AF138,"")</f>
        <v>1.059660628664586</v>
      </c>
      <c r="AH138" s="40">
        <f>IFERROR(Base!AG138/GAMSbase!AG138,"")</f>
        <v>1.0611326966520251</v>
      </c>
      <c r="AI138" s="40">
        <f>IFERROR(Base!AH138/GAMSbase!AH138,"")</f>
        <v>1.0624230799515855</v>
      </c>
      <c r="AJ138" s="40">
        <f>IFERROR(Base!AI138/GAMSbase!AI138,"")</f>
        <v>1.0635305809237356</v>
      </c>
      <c r="AK138" s="40">
        <f>IFERROR(Base!AJ138/GAMSbase!AJ138,"")</f>
        <v>1.0644556727266419</v>
      </c>
      <c r="AL138" s="40">
        <f>IFERROR(Base!AK138/GAMSbase!AK138,"")</f>
        <v>1.0652016834584561</v>
      </c>
      <c r="AM138" s="40">
        <f>IFERROR(Base!AL138/GAMSbase!AL138,"")</f>
        <v>1.0657769863996926</v>
      </c>
      <c r="AN138" s="40">
        <f>IFERROR(Base!AM138/GAMSbase!AM138,"")</f>
        <v>1.06619903990533</v>
      </c>
      <c r="AO138" s="40">
        <f>IFERROR(Base!AN138/GAMSbase!AN138,"")</f>
        <v>1.0665016870433586</v>
      </c>
      <c r="AP138" s="40">
        <f>IFERROR(Base!AO138/GAMSbase!AO138,"")</f>
        <v>1.0667482372707839</v>
      </c>
      <c r="AQ138" s="40">
        <f>IFERROR(Base!AP138/GAMSbase!AP138,"")</f>
        <v>1.0670548452321245</v>
      </c>
      <c r="AR138" s="40">
        <f>IFERROR(Base!AQ138/GAMSbase!AQ138,"")</f>
        <v>1.0676320878838168</v>
      </c>
      <c r="AS138" s="40">
        <f>IFERROR(Base!AR138/GAMSbase!AR138,"")</f>
        <v>1.0688592346887222</v>
      </c>
      <c r="AT138" s="40">
        <f>IFERROR(Base!AS138/GAMSbase!AS138,"")</f>
        <v>1.0714176792473329</v>
      </c>
      <c r="AU138" s="40">
        <f>IFERROR(Base!AT138/GAMSbase!AT138,"")</f>
        <v>1.0597852049877798</v>
      </c>
      <c r="AV138" s="40">
        <f>IFERROR(Base!AU138/GAMSbase!AU138,"")</f>
        <v>1.0515120423795752</v>
      </c>
      <c r="AW138" s="40">
        <f>IFERROR(Base!AV138/GAMSbase!AV138,"")</f>
        <v>1.0419715530591032</v>
      </c>
      <c r="AX138" s="40">
        <f>IFERROR(Base!AW138/GAMSbase!AW138,"")</f>
        <v>1.0306070407006436</v>
      </c>
      <c r="AY138" s="40">
        <f>IFERROR(Base!AX138/GAMSbase!AX138,"")</f>
        <v>1.0157140267437705</v>
      </c>
      <c r="AZ138" s="40">
        <f>IFERROR(Base!AY138/GAMSbase!AY138,"")</f>
        <v>1.4361586243291564</v>
      </c>
      <c r="BA138" s="40">
        <f>IFERROR(Base!AZ138/GAMSbase!AZ138,"")</f>
        <v>0.95709944596637886</v>
      </c>
      <c r="BB138" s="40">
        <f>IFERROR(Base!BA138/GAMSbase!BA138,"")</f>
        <v>0.97850154280477764</v>
      </c>
      <c r="BC138" s="40">
        <f>IFERROR(Base!BB138/GAMSbase!BB138,"")</f>
        <v>0.99436304097964412</v>
      </c>
      <c r="BD138" s="40">
        <f>IFERROR(Base!BC138/GAMSbase!BC138,"")</f>
        <v>1.0062852281571986</v>
      </c>
      <c r="BE138" s="40">
        <f>IFERROR(Base!BD138/GAMSbase!BD138,"")</f>
        <v>1.0154274361530859</v>
      </c>
      <c r="BF138" s="40">
        <f>IFERROR(Base!BE138/GAMSbase!BE138,"")</f>
        <v>1.0200209379430296</v>
      </c>
      <c r="BG138" s="40">
        <f>IFERROR(Base!BF138/GAMSbase!BF138,"")</f>
        <v>1.0123638526403405</v>
      </c>
      <c r="BH138" s="40">
        <f>IFERROR(Base!BG138/GAMSbase!BG138,"")</f>
        <v>1.0299738324747973</v>
      </c>
      <c r="BI138" s="40">
        <f>IFERROR(Base!BH138/GAMSbase!BH138,"")</f>
        <v>1.0545542376253136</v>
      </c>
      <c r="BJ138" s="40" t="str">
        <f>IFERROR(Base!BI138/GAMSbase!BI138,"")</f>
        <v/>
      </c>
    </row>
    <row r="143" spans="1:62" x14ac:dyDescent="0.25">
      <c r="C143" s="40">
        <f>+AVERAGE(C3:C138)</f>
        <v>22.303643425845387</v>
      </c>
      <c r="D143" s="40">
        <f t="shared" ref="D143:BI143" si="0">+AVERAGE(D3:D138)</f>
        <v>1.3372638268614805</v>
      </c>
      <c r="E143" s="40">
        <f t="shared" si="0"/>
        <v>1.2995567355955011</v>
      </c>
      <c r="F143" s="40">
        <f t="shared" si="0"/>
        <v>1.2753570046426546</v>
      </c>
      <c r="G143" s="40">
        <f t="shared" si="0"/>
        <v>1.2584445485975384</v>
      </c>
      <c r="H143" s="40">
        <f t="shared" si="0"/>
        <v>1.2460193163963704</v>
      </c>
      <c r="I143" s="40">
        <f t="shared" si="0"/>
        <v>1.236664321204948</v>
      </c>
      <c r="J143" s="40">
        <f t="shared" si="0"/>
        <v>1.2296032018981844</v>
      </c>
      <c r="K143" s="40">
        <f t="shared" si="0"/>
        <v>1.2243873225109705</v>
      </c>
      <c r="L143" s="40">
        <f t="shared" si="0"/>
        <v>1.2207491593640367</v>
      </c>
      <c r="M143" s="40">
        <f t="shared" si="0"/>
        <v>1.2185279400719218</v>
      </c>
      <c r="N143" s="40">
        <f t="shared" si="0"/>
        <v>1.2176296199566419</v>
      </c>
      <c r="O143" s="40">
        <f t="shared" si="0"/>
        <v>1.2180043689599174</v>
      </c>
      <c r="P143" s="40">
        <f t="shared" si="0"/>
        <v>1.2196335115432526</v>
      </c>
      <c r="Q143" s="40">
        <f t="shared" si="0"/>
        <v>1.2225218236633928</v>
      </c>
      <c r="R143" s="40">
        <f t="shared" si="0"/>
        <v>1.2266929662580897</v>
      </c>
      <c r="S143" s="40">
        <f t="shared" si="0"/>
        <v>1.2321868211210505</v>
      </c>
      <c r="T143" s="40">
        <f t="shared" si="0"/>
        <v>1.239062503790846</v>
      </c>
      <c r="U143" s="40">
        <f t="shared" si="0"/>
        <v>1.2461818522132881</v>
      </c>
      <c r="V143" s="40">
        <f t="shared" si="0"/>
        <v>1.2561861078784478</v>
      </c>
      <c r="W143" s="40">
        <f t="shared" si="0"/>
        <v>1.267821049755457</v>
      </c>
      <c r="X143" s="40">
        <f t="shared" si="0"/>
        <v>1.2811996822952534</v>
      </c>
      <c r="Y143" s="40">
        <f t="shared" si="0"/>
        <v>1.2964526404884773</v>
      </c>
      <c r="Z143" s="40">
        <f t="shared" si="0"/>
        <v>1.3137291292435476</v>
      </c>
      <c r="AA143" s="40">
        <f t="shared" si="0"/>
        <v>1.3331982000218134</v>
      </c>
      <c r="AB143" s="40">
        <f t="shared" si="0"/>
        <v>1.3550503360732917</v>
      </c>
      <c r="AC143" s="40">
        <f t="shared" si="0"/>
        <v>1.3794993054065814</v>
      </c>
      <c r="AD143" s="40">
        <f t="shared" si="0"/>
        <v>1.4067842997714042</v>
      </c>
      <c r="AE143" s="40">
        <f t="shared" si="0"/>
        <v>1.437172344660737</v>
      </c>
      <c r="AF143" s="40">
        <f t="shared" si="0"/>
        <v>1.4709609894477036</v>
      </c>
      <c r="AG143" s="40">
        <f t="shared" si="0"/>
        <v>1.5084813354067539</v>
      </c>
      <c r="AH143" s="40">
        <f t="shared" si="0"/>
        <v>1.5501012951595665</v>
      </c>
      <c r="AI143" s="40">
        <f t="shared" si="0"/>
        <v>1.5962292845139292</v>
      </c>
      <c r="AJ143" s="40">
        <f t="shared" si="0"/>
        <v>1.6473181839717621</v>
      </c>
      <c r="AK143" s="40">
        <f t="shared" si="0"/>
        <v>1.7038695791005531</v>
      </c>
      <c r="AL143" s="40">
        <f t="shared" si="0"/>
        <v>1.7664383868705116</v>
      </c>
      <c r="AM143" s="40">
        <f t="shared" si="0"/>
        <v>1.835637475594402</v>
      </c>
      <c r="AN143" s="40">
        <f t="shared" si="0"/>
        <v>1.9121423879780715</v>
      </c>
      <c r="AO143" s="40">
        <f t="shared" si="0"/>
        <v>1.9966954959027998</v>
      </c>
      <c r="AP143" s="40">
        <f t="shared" si="0"/>
        <v>2.0901083988382902</v>
      </c>
      <c r="AQ143" s="40">
        <f t="shared" si="0"/>
        <v>2.1932602594319341</v>
      </c>
      <c r="AR143" s="40">
        <f t="shared" si="0"/>
        <v>2.3070875726039133</v>
      </c>
      <c r="AS143" s="40">
        <f t="shared" si="0"/>
        <v>2.4325501424282061</v>
      </c>
      <c r="AT143" s="40">
        <f t="shared" si="0"/>
        <v>2.5705316781323608</v>
      </c>
      <c r="AU143" s="40">
        <f t="shared" si="0"/>
        <v>2.7211206357352191</v>
      </c>
      <c r="AV143" s="40">
        <f t="shared" si="0"/>
        <v>2.8712815778866125</v>
      </c>
      <c r="AW143" s="40">
        <f t="shared" si="0"/>
        <v>3.0627513890117175</v>
      </c>
      <c r="AX143" s="40">
        <f t="shared" si="0"/>
        <v>3.2743540191370748</v>
      </c>
      <c r="AY143" s="40">
        <f t="shared" si="0"/>
        <v>3.5082139265996766</v>
      </c>
      <c r="AZ143" s="40">
        <f t="shared" si="0"/>
        <v>3.7772758589044471</v>
      </c>
      <c r="BA143" s="40">
        <f t="shared" si="0"/>
        <v>4.0494902922104243</v>
      </c>
      <c r="BB143" s="40">
        <f t="shared" si="0"/>
        <v>4.3619693408824025</v>
      </c>
      <c r="BC143" s="40">
        <f t="shared" si="0"/>
        <v>4.708241965049341</v>
      </c>
      <c r="BD143" s="40">
        <f t="shared" si="0"/>
        <v>5.0915630631771647</v>
      </c>
      <c r="BE143" s="40">
        <f t="shared" si="0"/>
        <v>5.5156362751470587</v>
      </c>
      <c r="BF143" s="40">
        <f t="shared" si="0"/>
        <v>5.9845343682354688</v>
      </c>
      <c r="BG143" s="40">
        <f t="shared" si="0"/>
        <v>6.5133351085638749</v>
      </c>
      <c r="BH143" s="40">
        <f t="shared" si="0"/>
        <v>7.1058525262739867</v>
      </c>
      <c r="BI143" s="40">
        <f t="shared" si="0"/>
        <v>8.1011448817660092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3.2" x14ac:dyDescent="0.25"/>
  <cols>
    <col min="1" max="1" width="32.5546875" customWidth="1"/>
    <col min="2" max="61" width="10" bestFit="1" customWidth="1"/>
  </cols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5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5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5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5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5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5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5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5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5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5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5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5">
      <c r="A129" t="s">
        <v>332</v>
      </c>
      <c r="B129">
        <v>2689.1762111685998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5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5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5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5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5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5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5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5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5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5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5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5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5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5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5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5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5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5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5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5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5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5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5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5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5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5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5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5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5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5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5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5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5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5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5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5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5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5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5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5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5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5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5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5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5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5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5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5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5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5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5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5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5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5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5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5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5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5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5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5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5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5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5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5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5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5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5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5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5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5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5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5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5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5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5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5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5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5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5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5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5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5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5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5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5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5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5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5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5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5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5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5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5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5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5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5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5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5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5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5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5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5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5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5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5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5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5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5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5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5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5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5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5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5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5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5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5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5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5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5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5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5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5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5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5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5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5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5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5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5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5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5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5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5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5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5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5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5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5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5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5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5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5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5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5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5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5">
      <c r="A129" t="s">
        <v>332</v>
      </c>
      <c r="B129">
        <v>2670.7775001934001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5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5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5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5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5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5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5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5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5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5">
      <c r="A16" t="s">
        <v>226</v>
      </c>
      <c r="B16">
        <v>1E-3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5">
      <c r="A19" t="s">
        <v>229</v>
      </c>
      <c r="B19">
        <v>1.01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5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5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5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5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5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5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5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5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5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5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5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5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5">
      <c r="A129" t="s">
        <v>332</v>
      </c>
      <c r="B129">
        <v>123452.43002689299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5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5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5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5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5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5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5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5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 t="s">
        <v>363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5">
      <c r="A16" t="s">
        <v>226</v>
      </c>
      <c r="B16">
        <v>1E-3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5">
      <c r="A19" t="s">
        <v>229</v>
      </c>
      <c r="B19">
        <v>2.1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5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5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5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5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5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5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5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5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5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5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5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5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5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5">
      <c r="A129" t="s">
        <v>332</v>
      </c>
      <c r="B129">
        <v>-8486.8082735778007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5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5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5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5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5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5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5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5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5">
      <c r="D145" s="1"/>
    </row>
    <row r="146" spans="4:4" x14ac:dyDescent="0.25">
      <c r="D146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3.2" x14ac:dyDescent="0.25"/>
  <sheetData>
    <row r="1" spans="1:61" x14ac:dyDescent="0.25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5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5">
      <c r="A3" t="s">
        <v>213</v>
      </c>
    </row>
    <row r="4" spans="1:61" x14ac:dyDescent="0.25">
      <c r="A4" t="s">
        <v>214</v>
      </c>
    </row>
    <row r="5" spans="1:61" x14ac:dyDescent="0.25">
      <c r="A5" t="s">
        <v>215</v>
      </c>
      <c r="B5">
        <v>0.3</v>
      </c>
    </row>
    <row r="6" spans="1:61" x14ac:dyDescent="0.25">
      <c r="A6" t="s">
        <v>111</v>
      </c>
      <c r="B6">
        <v>0.1</v>
      </c>
    </row>
    <row r="7" spans="1:61" x14ac:dyDescent="0.25">
      <c r="A7" t="s">
        <v>216</v>
      </c>
      <c r="B7" t="s">
        <v>217</v>
      </c>
    </row>
    <row r="8" spans="1:61" x14ac:dyDescent="0.25">
      <c r="A8" t="s">
        <v>218</v>
      </c>
      <c r="B8" t="s">
        <v>217</v>
      </c>
    </row>
    <row r="9" spans="1:61" x14ac:dyDescent="0.25">
      <c r="A9" t="s">
        <v>219</v>
      </c>
      <c r="B9" t="s">
        <v>217</v>
      </c>
    </row>
    <row r="10" spans="1:61" x14ac:dyDescent="0.25">
      <c r="A10" t="s">
        <v>220</v>
      </c>
      <c r="B10" t="s">
        <v>217</v>
      </c>
    </row>
    <row r="11" spans="1:61" x14ac:dyDescent="0.25">
      <c r="A11" t="s">
        <v>221</v>
      </c>
      <c r="B11">
        <v>63.581986819100003</v>
      </c>
    </row>
    <row r="12" spans="1:61" x14ac:dyDescent="0.25">
      <c r="A12" t="s">
        <v>222</v>
      </c>
      <c r="B12">
        <v>135</v>
      </c>
    </row>
    <row r="13" spans="1:61" x14ac:dyDescent="0.25">
      <c r="A13" t="s">
        <v>223</v>
      </c>
      <c r="B13">
        <v>3.8</v>
      </c>
    </row>
    <row r="14" spans="1:61" x14ac:dyDescent="0.25">
      <c r="A14" t="s">
        <v>224</v>
      </c>
    </row>
    <row r="15" spans="1:61" x14ac:dyDescent="0.25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5">
      <c r="A16" t="s">
        <v>226</v>
      </c>
      <c r="B16">
        <v>1.4999999999999999E-2</v>
      </c>
    </row>
    <row r="17" spans="1:61" x14ac:dyDescent="0.25">
      <c r="A17" t="s">
        <v>227</v>
      </c>
      <c r="B17" t="s">
        <v>217</v>
      </c>
    </row>
    <row r="18" spans="1:61" x14ac:dyDescent="0.25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5">
      <c r="A19" t="s">
        <v>229</v>
      </c>
      <c r="B19">
        <v>1.45</v>
      </c>
    </row>
    <row r="20" spans="1:61" x14ac:dyDescent="0.25">
      <c r="A20" t="s">
        <v>230</v>
      </c>
    </row>
    <row r="21" spans="1:61" x14ac:dyDescent="0.25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5">
      <c r="A22" t="s">
        <v>232</v>
      </c>
      <c r="B22">
        <v>3.8</v>
      </c>
    </row>
    <row r="23" spans="1:61" x14ac:dyDescent="0.25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5">
      <c r="A24" t="s">
        <v>234</v>
      </c>
    </row>
    <row r="25" spans="1:61" x14ac:dyDescent="0.25">
      <c r="A25" t="s">
        <v>235</v>
      </c>
      <c r="B25">
        <v>0</v>
      </c>
    </row>
    <row r="26" spans="1:61" x14ac:dyDescent="0.25">
      <c r="A26" t="s">
        <v>236</v>
      </c>
      <c r="B26">
        <v>2.6700000000000001E-3</v>
      </c>
    </row>
    <row r="27" spans="1:61" x14ac:dyDescent="0.25">
      <c r="A27" t="s">
        <v>237</v>
      </c>
      <c r="B27">
        <v>2</v>
      </c>
    </row>
    <row r="28" spans="1:61" x14ac:dyDescent="0.25">
      <c r="A28" t="s">
        <v>238</v>
      </c>
      <c r="B28" t="s">
        <v>239</v>
      </c>
    </row>
    <row r="29" spans="1:61" x14ac:dyDescent="0.25">
      <c r="A29" t="s">
        <v>240</v>
      </c>
      <c r="B29" t="s">
        <v>241</v>
      </c>
    </row>
    <row r="30" spans="1:61" x14ac:dyDescent="0.25">
      <c r="A30" t="s">
        <v>242</v>
      </c>
      <c r="B30" t="s">
        <v>243</v>
      </c>
    </row>
    <row r="31" spans="1:61" x14ac:dyDescent="0.25">
      <c r="A31" t="s">
        <v>244</v>
      </c>
    </row>
    <row r="32" spans="1:61" x14ac:dyDescent="0.25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5">
      <c r="A33" t="s">
        <v>245</v>
      </c>
      <c r="B33">
        <v>344</v>
      </c>
    </row>
    <row r="34" spans="1:61" x14ac:dyDescent="0.25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5">
      <c r="A35" t="s">
        <v>247</v>
      </c>
      <c r="B35" t="s">
        <v>217</v>
      </c>
    </row>
    <row r="36" spans="1:61" x14ac:dyDescent="0.25">
      <c r="A36" t="s">
        <v>248</v>
      </c>
      <c r="B36" t="s">
        <v>217</v>
      </c>
    </row>
    <row r="37" spans="1:61" x14ac:dyDescent="0.25">
      <c r="A37" t="s">
        <v>249</v>
      </c>
      <c r="B37">
        <v>1.2</v>
      </c>
    </row>
    <row r="38" spans="1:61" x14ac:dyDescent="0.25">
      <c r="A38" t="s">
        <v>250</v>
      </c>
      <c r="B38" t="s">
        <v>217</v>
      </c>
    </row>
    <row r="39" spans="1:61" x14ac:dyDescent="0.25">
      <c r="A39" t="s">
        <v>27</v>
      </c>
      <c r="B39">
        <v>2.8</v>
      </c>
    </row>
    <row r="40" spans="1:61" x14ac:dyDescent="0.25">
      <c r="A40" t="s">
        <v>251</v>
      </c>
    </row>
    <row r="41" spans="1:61" x14ac:dyDescent="0.25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5">
      <c r="A42" t="s">
        <v>253</v>
      </c>
      <c r="B42">
        <v>0.5491283629</v>
      </c>
    </row>
    <row r="43" spans="1:61" x14ac:dyDescent="0.25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5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5">
      <c r="A45" t="s">
        <v>256</v>
      </c>
      <c r="B45">
        <v>3.3</v>
      </c>
    </row>
    <row r="46" spans="1:61" x14ac:dyDescent="0.25">
      <c r="A46" t="s">
        <v>257</v>
      </c>
    </row>
    <row r="47" spans="1:61" x14ac:dyDescent="0.25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5">
      <c r="A48" t="s">
        <v>259</v>
      </c>
    </row>
    <row r="49" spans="1:61" x14ac:dyDescent="0.25">
      <c r="A49" t="s">
        <v>260</v>
      </c>
      <c r="B49">
        <v>1.6408662000000001E-2</v>
      </c>
    </row>
    <row r="50" spans="1:61" x14ac:dyDescent="0.25">
      <c r="A50" t="s">
        <v>261</v>
      </c>
      <c r="B50">
        <v>-3855.1068949999999</v>
      </c>
    </row>
    <row r="51" spans="1:61" x14ac:dyDescent="0.25">
      <c r="A51" t="s">
        <v>262</v>
      </c>
      <c r="B51" t="s">
        <v>217</v>
      </c>
    </row>
    <row r="52" spans="1:61" x14ac:dyDescent="0.25">
      <c r="A52" t="s">
        <v>263</v>
      </c>
    </row>
    <row r="53" spans="1:61" x14ac:dyDescent="0.25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5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5">
      <c r="A55" t="s">
        <v>266</v>
      </c>
    </row>
    <row r="56" spans="1:61" x14ac:dyDescent="0.25">
      <c r="A56" t="s">
        <v>267</v>
      </c>
    </row>
    <row r="57" spans="1:61" x14ac:dyDescent="0.25">
      <c r="A57" t="s">
        <v>268</v>
      </c>
      <c r="B57">
        <v>6000</v>
      </c>
    </row>
    <row r="58" spans="1:61" x14ac:dyDescent="0.25">
      <c r="A58" t="s">
        <v>269</v>
      </c>
    </row>
    <row r="59" spans="1:61" x14ac:dyDescent="0.25">
      <c r="A59" t="s">
        <v>270</v>
      </c>
    </row>
    <row r="60" spans="1:61" x14ac:dyDescent="0.25">
      <c r="A60" t="s">
        <v>271</v>
      </c>
      <c r="B60">
        <v>830.4</v>
      </c>
    </row>
    <row r="61" spans="1:61" x14ac:dyDescent="0.25">
      <c r="A61" t="s">
        <v>272</v>
      </c>
      <c r="B61" t="s">
        <v>217</v>
      </c>
    </row>
    <row r="62" spans="1:61" x14ac:dyDescent="0.25">
      <c r="A62" t="s">
        <v>273</v>
      </c>
      <c r="B62">
        <v>1527</v>
      </c>
    </row>
    <row r="63" spans="1:61" x14ac:dyDescent="0.25">
      <c r="A63" t="s">
        <v>274</v>
      </c>
      <c r="B63">
        <v>10010</v>
      </c>
    </row>
    <row r="64" spans="1:61" x14ac:dyDescent="0.25">
      <c r="A64" t="s">
        <v>275</v>
      </c>
    </row>
    <row r="65" spans="1:61" x14ac:dyDescent="0.25">
      <c r="A65" t="s">
        <v>276</v>
      </c>
      <c r="B65">
        <v>0.91200000000000003</v>
      </c>
    </row>
    <row r="66" spans="1:61" x14ac:dyDescent="0.25">
      <c r="A66" t="s">
        <v>277</v>
      </c>
      <c r="B66">
        <v>3.8328888899999997E-2</v>
      </c>
    </row>
    <row r="67" spans="1:61" x14ac:dyDescent="0.25">
      <c r="A67" t="s">
        <v>278</v>
      </c>
      <c r="B67">
        <v>8.7999999999999995E-2</v>
      </c>
    </row>
    <row r="68" spans="1:61" x14ac:dyDescent="0.25">
      <c r="A68" t="s">
        <v>279</v>
      </c>
      <c r="B68">
        <v>0.95917111109999997</v>
      </c>
    </row>
    <row r="69" spans="1:61" x14ac:dyDescent="0.25">
      <c r="A69" t="s">
        <v>280</v>
      </c>
      <c r="B69">
        <v>3.3750000000000002E-4</v>
      </c>
    </row>
    <row r="70" spans="1:61" x14ac:dyDescent="0.25">
      <c r="A70" t="s">
        <v>281</v>
      </c>
      <c r="B70">
        <v>2.5000000000000001E-3</v>
      </c>
    </row>
    <row r="71" spans="1:61" x14ac:dyDescent="0.25">
      <c r="A71" t="s">
        <v>282</v>
      </c>
      <c r="B71">
        <v>0.99966250000000001</v>
      </c>
    </row>
    <row r="72" spans="1:61" x14ac:dyDescent="0.25">
      <c r="A72" t="s">
        <v>283</v>
      </c>
    </row>
    <row r="73" spans="1:61" x14ac:dyDescent="0.25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5">
      <c r="A74" t="s">
        <v>285</v>
      </c>
      <c r="B74">
        <v>0.25</v>
      </c>
    </row>
    <row r="75" spans="1:61" x14ac:dyDescent="0.25">
      <c r="A75" t="s">
        <v>286</v>
      </c>
      <c r="B75">
        <v>0.7</v>
      </c>
    </row>
    <row r="76" spans="1:61" x14ac:dyDescent="0.25">
      <c r="A76" t="s">
        <v>287</v>
      </c>
      <c r="B76">
        <v>0.8</v>
      </c>
    </row>
    <row r="77" spans="1:61" x14ac:dyDescent="0.25">
      <c r="A77" t="s">
        <v>288</v>
      </c>
      <c r="B77">
        <v>6.7999999999999996E-3</v>
      </c>
    </row>
    <row r="78" spans="1:61" x14ac:dyDescent="0.25">
      <c r="A78" t="s">
        <v>289</v>
      </c>
    </row>
    <row r="79" spans="1:61" x14ac:dyDescent="0.25">
      <c r="A79" t="s">
        <v>290</v>
      </c>
      <c r="B79">
        <v>2.9</v>
      </c>
    </row>
    <row r="80" spans="1:61" x14ac:dyDescent="0.25">
      <c r="A80" t="s">
        <v>291</v>
      </c>
      <c r="B80">
        <v>3.8</v>
      </c>
    </row>
    <row r="81" spans="1:61" x14ac:dyDescent="0.25">
      <c r="A81" t="s">
        <v>292</v>
      </c>
    </row>
    <row r="82" spans="1:61" x14ac:dyDescent="0.25">
      <c r="A82" t="s">
        <v>293</v>
      </c>
      <c r="B82">
        <v>9.8000000000000004E-2</v>
      </c>
    </row>
    <row r="83" spans="1:61" x14ac:dyDescent="0.25">
      <c r="A83" t="s">
        <v>294</v>
      </c>
      <c r="B83">
        <v>8.7999999999999995E-2</v>
      </c>
    </row>
    <row r="84" spans="1:61" x14ac:dyDescent="0.25">
      <c r="A84" t="s">
        <v>295</v>
      </c>
      <c r="B84">
        <v>2.5000000000000001E-2</v>
      </c>
    </row>
    <row r="85" spans="1:61" x14ac:dyDescent="0.25">
      <c r="A85" t="s">
        <v>296</v>
      </c>
    </row>
    <row r="86" spans="1:61" x14ac:dyDescent="0.25">
      <c r="A86" t="s">
        <v>297</v>
      </c>
    </row>
    <row r="87" spans="1:61" x14ac:dyDescent="0.25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5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5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5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5">
      <c r="A91" t="s">
        <v>298</v>
      </c>
    </row>
    <row r="92" spans="1:61" x14ac:dyDescent="0.25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5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5">
      <c r="A94" t="s">
        <v>301</v>
      </c>
      <c r="B94" t="s">
        <v>217</v>
      </c>
    </row>
    <row r="95" spans="1:61" x14ac:dyDescent="0.25">
      <c r="A95" t="s">
        <v>90</v>
      </c>
      <c r="B95" t="s">
        <v>217</v>
      </c>
    </row>
    <row r="96" spans="1:61" x14ac:dyDescent="0.25">
      <c r="A96" t="s">
        <v>82</v>
      </c>
      <c r="B96" t="s">
        <v>217</v>
      </c>
    </row>
    <row r="97" spans="1:61" x14ac:dyDescent="0.25">
      <c r="A97" t="s">
        <v>302</v>
      </c>
      <c r="B97" t="s">
        <v>217</v>
      </c>
    </row>
    <row r="98" spans="1:61" x14ac:dyDescent="0.25">
      <c r="A98" t="s">
        <v>303</v>
      </c>
    </row>
    <row r="99" spans="1:61" x14ac:dyDescent="0.25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5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5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5">
      <c r="A102" t="s">
        <v>307</v>
      </c>
    </row>
    <row r="103" spans="1:61" x14ac:dyDescent="0.25">
      <c r="A103" t="s">
        <v>308</v>
      </c>
    </row>
    <row r="104" spans="1:61" x14ac:dyDescent="0.25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5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5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5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5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5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5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5">
      <c r="A111" t="s">
        <v>251</v>
      </c>
    </row>
    <row r="112" spans="1:61" x14ac:dyDescent="0.25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5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5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5">
      <c r="A115" t="s">
        <v>319</v>
      </c>
    </row>
    <row r="116" spans="1:61" x14ac:dyDescent="0.25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5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5">
      <c r="A118" t="s">
        <v>322</v>
      </c>
    </row>
    <row r="119" spans="1:61" x14ac:dyDescent="0.25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5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5">
      <c r="A121" t="s">
        <v>325</v>
      </c>
      <c r="B121" t="s">
        <v>217</v>
      </c>
    </row>
    <row r="122" spans="1:61" x14ac:dyDescent="0.25">
      <c r="A122" t="s">
        <v>224</v>
      </c>
    </row>
    <row r="123" spans="1:61" x14ac:dyDescent="0.25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5">
      <c r="A124" t="s">
        <v>327</v>
      </c>
      <c r="B124" t="s">
        <v>217</v>
      </c>
    </row>
    <row r="125" spans="1:61" x14ac:dyDescent="0.25">
      <c r="A125" t="s">
        <v>328</v>
      </c>
      <c r="B125" t="s">
        <v>217</v>
      </c>
    </row>
    <row r="126" spans="1:61" x14ac:dyDescent="0.25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5">
      <c r="A127" t="s">
        <v>330</v>
      </c>
      <c r="B127" t="s">
        <v>217</v>
      </c>
    </row>
    <row r="128" spans="1:61" x14ac:dyDescent="0.25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5">
      <c r="A129" t="s">
        <v>332</v>
      </c>
      <c r="B129">
        <v>2683.1858984114001</v>
      </c>
    </row>
    <row r="130" spans="1:61" x14ac:dyDescent="0.25">
      <c r="A130" t="s">
        <v>333</v>
      </c>
    </row>
    <row r="131" spans="1:61" x14ac:dyDescent="0.25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5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5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5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5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5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5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5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5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3.2" x14ac:dyDescent="0.25"/>
  <cols>
    <col min="1" max="1" width="20.5546875" customWidth="1"/>
    <col min="2" max="2" width="28.6640625" customWidth="1"/>
    <col min="3" max="3" width="12.5546875" bestFit="1" customWidth="1"/>
    <col min="4" max="4" width="13.33203125" customWidth="1"/>
    <col min="5" max="5" width="10.33203125" bestFit="1" customWidth="1"/>
    <col min="6" max="6" width="12.33203125" customWidth="1"/>
    <col min="7" max="36" width="9.6640625" bestFit="1" customWidth="1"/>
    <col min="37" max="37" width="13" customWidth="1"/>
    <col min="38" max="40" width="9.6640625" bestFit="1" customWidth="1"/>
    <col min="41" max="41" width="13" customWidth="1"/>
    <col min="42" max="46" width="9.6640625" bestFit="1" customWidth="1"/>
    <col min="47" max="47" width="11.44140625" customWidth="1"/>
    <col min="48" max="48" width="12.6640625" customWidth="1"/>
    <col min="49" max="49" width="13.5546875" customWidth="1"/>
    <col min="50" max="50" width="11.6640625" customWidth="1"/>
    <col min="51" max="51" width="12.33203125" customWidth="1"/>
    <col min="52" max="52" width="11" customWidth="1"/>
    <col min="53" max="62" width="9.6640625" bestFit="1" customWidth="1"/>
  </cols>
  <sheetData>
    <row r="1" spans="1:62" x14ac:dyDescent="0.25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5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5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5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5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5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5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5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5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5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5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5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5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5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5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5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5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5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5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5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5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5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5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5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5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5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5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5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5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5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5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5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5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5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5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5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5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5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5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5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5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5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5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5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5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5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5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5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5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5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5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5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5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5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5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5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5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5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5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5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5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5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5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5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5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5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5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5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5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5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5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5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5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5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5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5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5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5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5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5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5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5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5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5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5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5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5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5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5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5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5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5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5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5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5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5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5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5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5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5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5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5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5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5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5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5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5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5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5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5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5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5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5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5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5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5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5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5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5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5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5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5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5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5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5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5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5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5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5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5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5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5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5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5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5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5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5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5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5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AD136" sqref="AD136"/>
    </sheetView>
  </sheetViews>
  <sheetFormatPr defaultColWidth="12.33203125" defaultRowHeight="14.4" x14ac:dyDescent="0.3"/>
  <cols>
    <col min="1" max="1" width="49.33203125" style="9" customWidth="1"/>
    <col min="2" max="2" width="17.33203125" style="46" bestFit="1" customWidth="1"/>
    <col min="3" max="6" width="15.6640625" style="3" bestFit="1" customWidth="1"/>
    <col min="7" max="7" width="17.88671875" style="3" bestFit="1" customWidth="1"/>
    <col min="8" max="17" width="15.6640625" style="3" bestFit="1" customWidth="1"/>
    <col min="18" max="61" width="16.88671875" style="3" bestFit="1" customWidth="1"/>
    <col min="62" max="101" width="13" style="3" bestFit="1" customWidth="1"/>
    <col min="102" max="16384" width="12.33203125" style="3"/>
  </cols>
  <sheetData>
    <row r="1" spans="1:101" s="42" customFormat="1" ht="20.7" customHeight="1" x14ac:dyDescent="0.25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7" customHeight="1" x14ac:dyDescent="0.25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7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7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7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7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7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7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7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7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7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7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7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7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7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7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7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7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7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7" customHeight="1" thickBot="1" x14ac:dyDescent="0.3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7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7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7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7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7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7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7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7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7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7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7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7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7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7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7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7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7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7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7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7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7" customHeight="1" thickTop="1" x14ac:dyDescent="0.3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7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7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2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7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7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7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7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7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7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7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7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7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7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7" customHeight="1" thickBot="1" x14ac:dyDescent="0.3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7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7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7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7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7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7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7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7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7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7" customHeight="1" thickTop="1" x14ac:dyDescent="0.3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7" customHeight="1" x14ac:dyDescent="0.3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7" customHeight="1" x14ac:dyDescent="0.3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7" customHeight="1" x14ac:dyDescent="0.3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7" customHeight="1" x14ac:dyDescent="0.3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7" customHeight="1" x14ac:dyDescent="0.3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7" customHeight="1" x14ac:dyDescent="0.3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7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7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7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7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7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7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7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7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7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7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7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7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7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7" customHeight="1" thickBot="1" x14ac:dyDescent="0.3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7" customHeight="1" thickTop="1" thickBot="1" x14ac:dyDescent="0.35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7" customHeight="1" thickTop="1" x14ac:dyDescent="0.3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7" customHeight="1" x14ac:dyDescent="0.3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7" customHeight="1" x14ac:dyDescent="0.3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7" customHeight="1" x14ac:dyDescent="0.3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35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7" customHeight="1" thickTop="1" x14ac:dyDescent="0.3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7" customHeight="1" x14ac:dyDescent="0.3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7" customHeight="1" x14ac:dyDescent="0.3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7" customHeight="1" x14ac:dyDescent="0.3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7" customHeight="1" x14ac:dyDescent="0.3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7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7" customHeight="1" thickBot="1" x14ac:dyDescent="0.35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5" customHeight="1" thickTop="1" x14ac:dyDescent="0.3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45" customHeight="1" x14ac:dyDescent="0.3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45" customHeight="1" x14ac:dyDescent="0.3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45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7" customHeight="1" thickTop="1" thickBot="1" x14ac:dyDescent="0.3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1.7231775486164835E-2</v>
      </c>
      <c r="S103" s="115">
        <f t="shared" si="28"/>
        <v>1.6632175587156572E-2</v>
      </c>
      <c r="T103" s="115">
        <f t="shared" si="28"/>
        <v>1.6060338256178586E-2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7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7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7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7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7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7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7" customHeight="1" x14ac:dyDescent="0.3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705.90838335541298</v>
      </c>
      <c r="S110" s="200">
        <f t="shared" si="41"/>
        <v>764.48901999957423</v>
      </c>
      <c r="T110" s="200">
        <f t="shared" si="41"/>
        <v>825.69506991397714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7" customHeight="1" thickBot="1" x14ac:dyDescent="0.3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7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7" customHeight="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7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7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7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7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7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7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7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7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7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7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7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7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7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7" customHeight="1" x14ac:dyDescent="0.3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7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7" customHeight="1" x14ac:dyDescent="0.3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7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8" thickTop="1" x14ac:dyDescent="0.25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3.2" x14ac:dyDescent="0.25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7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7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6.95" customHeight="1" x14ac:dyDescent="0.25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7" customHeight="1" x14ac:dyDescent="0.3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7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3.7517795487059358E-2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7" customHeight="1" x14ac:dyDescent="0.3">
      <c r="A139" s="26"/>
    </row>
    <row r="140" spans="1:101" ht="20.7" customHeight="1" x14ac:dyDescent="0.3">
      <c r="A140" s="26" t="s">
        <v>418</v>
      </c>
    </row>
    <row r="141" spans="1:101" ht="20.7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7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7" customHeight="1" x14ac:dyDescent="0.3">
      <c r="A143" s="26"/>
    </row>
    <row r="144" spans="1:101" ht="20.7" customHeight="1" x14ac:dyDescent="0.3">
      <c r="A144" s="26"/>
    </row>
    <row r="145" spans="1:101" ht="20.7" customHeight="1" x14ac:dyDescent="0.3">
      <c r="A145" s="10"/>
      <c r="B145" s="47"/>
    </row>
    <row r="146" spans="1:101" ht="20.7" customHeight="1" thickBot="1" x14ac:dyDescent="0.35">
      <c r="A146" s="35" t="s">
        <v>211</v>
      </c>
      <c r="B146" s="47"/>
    </row>
    <row r="147" spans="1:101" ht="20.7" customHeight="1" thickTop="1" x14ac:dyDescent="0.3">
      <c r="A147" s="9" t="s">
        <v>173</v>
      </c>
      <c r="B147" s="47"/>
    </row>
    <row r="148" spans="1:101" ht="20.7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7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7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7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7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7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7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7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7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7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7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7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7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7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7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7" customHeight="1" x14ac:dyDescent="0.3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7" customHeight="1" x14ac:dyDescent="0.3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7" customHeight="1" thickBot="1" x14ac:dyDescent="0.35">
      <c r="A165" s="33" t="s">
        <v>80</v>
      </c>
      <c r="B165" s="47"/>
    </row>
    <row r="166" spans="1:61" ht="20.7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7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7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7" customHeight="1" x14ac:dyDescent="0.3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7" customHeight="1" x14ac:dyDescent="0.3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7" customHeight="1" x14ac:dyDescent="0.3">
      <c r="B172" s="47"/>
    </row>
    <row r="173" spans="1:61" ht="20.7" customHeight="1" x14ac:dyDescent="0.3">
      <c r="A173" s="3"/>
    </row>
    <row r="174" spans="1:61" ht="20.7" customHeight="1" x14ac:dyDescent="0.3">
      <c r="A174" s="3"/>
    </row>
    <row r="175" spans="1:61" ht="20.7" customHeight="1" x14ac:dyDescent="0.3">
      <c r="A175" s="3"/>
    </row>
    <row r="176" spans="1:61" ht="20.7" customHeight="1" x14ac:dyDescent="0.3">
      <c r="A176" s="3"/>
    </row>
    <row r="177" spans="1:2" ht="20.7" customHeight="1" x14ac:dyDescent="0.3">
      <c r="A177" s="3"/>
      <c r="B177" s="47"/>
    </row>
    <row r="178" spans="1:2" ht="20.7" customHeight="1" x14ac:dyDescent="0.3">
      <c r="A178" s="3"/>
      <c r="B178" s="47"/>
    </row>
    <row r="179" spans="1:2" ht="20.7" customHeight="1" x14ac:dyDescent="0.3">
      <c r="A179" s="3"/>
      <c r="B179" s="47"/>
    </row>
    <row r="180" spans="1:2" ht="20.7" customHeight="1" x14ac:dyDescent="0.3">
      <c r="A180" s="3"/>
      <c r="B180" s="47"/>
    </row>
    <row r="181" spans="1:2" ht="20.7" customHeight="1" x14ac:dyDescent="0.3">
      <c r="A181" s="3"/>
      <c r="B181" s="47"/>
    </row>
    <row r="182" spans="1:2" ht="20.7" customHeight="1" x14ac:dyDescent="0.3">
      <c r="A182" s="3"/>
      <c r="B182" s="47"/>
    </row>
    <row r="183" spans="1:2" ht="20.7" customHeight="1" x14ac:dyDescent="0.3">
      <c r="A183" s="3"/>
      <c r="B183" s="47"/>
    </row>
    <row r="184" spans="1:2" ht="20.7" customHeight="1" x14ac:dyDescent="0.3">
      <c r="A184" s="3"/>
      <c r="B184" s="47"/>
    </row>
    <row r="185" spans="1:2" ht="20.7" customHeight="1" x14ac:dyDescent="0.3">
      <c r="A185" s="3"/>
      <c r="B185" s="47"/>
    </row>
    <row r="186" spans="1:2" ht="20.7" customHeight="1" x14ac:dyDescent="0.3">
      <c r="A186" s="3"/>
      <c r="B186" s="47"/>
    </row>
    <row r="187" spans="1:2" ht="20.7" customHeight="1" x14ac:dyDescent="0.3">
      <c r="A187" s="3"/>
      <c r="B187" s="47"/>
    </row>
    <row r="188" spans="1:2" ht="20.7" customHeight="1" x14ac:dyDescent="0.3">
      <c r="A188" s="3"/>
      <c r="B188" s="47"/>
    </row>
    <row r="189" spans="1:2" ht="20.7" customHeight="1" x14ac:dyDescent="0.3">
      <c r="A189" s="3"/>
      <c r="B189" s="47"/>
    </row>
    <row r="190" spans="1:2" ht="20.7" customHeight="1" x14ac:dyDescent="0.3">
      <c r="A190" s="3"/>
      <c r="B190" s="47"/>
    </row>
    <row r="191" spans="1:2" ht="20.7" customHeight="1" x14ac:dyDescent="0.3">
      <c r="A191" s="3"/>
      <c r="B191" s="47"/>
    </row>
    <row r="192" spans="1:2" ht="20.7" customHeight="1" x14ac:dyDescent="0.3">
      <c r="A192" s="3"/>
      <c r="B192" s="47"/>
    </row>
    <row r="193" spans="1:2" ht="20.7" customHeight="1" x14ac:dyDescent="0.3">
      <c r="A193" s="3"/>
      <c r="B193" s="47"/>
    </row>
    <row r="194" spans="1:2" ht="20.7" customHeight="1" x14ac:dyDescent="0.3">
      <c r="A194" s="3"/>
      <c r="B194" s="47"/>
    </row>
    <row r="195" spans="1:2" ht="20.7" customHeight="1" x14ac:dyDescent="0.3">
      <c r="A195" s="3"/>
      <c r="B195" s="47"/>
    </row>
    <row r="196" spans="1:2" ht="20.7" customHeight="1" x14ac:dyDescent="0.3">
      <c r="A196" s="3"/>
      <c r="B196" s="47"/>
    </row>
    <row r="197" spans="1:2" ht="20.7" customHeight="1" x14ac:dyDescent="0.3">
      <c r="A197" s="3"/>
      <c r="B197" s="47"/>
    </row>
    <row r="198" spans="1:2" ht="20.7" customHeight="1" x14ac:dyDescent="0.3">
      <c r="A198" s="3"/>
      <c r="B198" s="47"/>
    </row>
    <row r="199" spans="1:2" ht="20.7" customHeight="1" x14ac:dyDescent="0.3">
      <c r="A199" s="3"/>
      <c r="B199" s="47"/>
    </row>
    <row r="200" spans="1:2" ht="20.7" customHeight="1" x14ac:dyDescent="0.3">
      <c r="A200" s="3"/>
      <c r="B200" s="47"/>
    </row>
    <row r="201" spans="1:2" ht="20.7" customHeight="1" x14ac:dyDescent="0.3">
      <c r="A201" s="3"/>
      <c r="B201" s="47"/>
    </row>
    <row r="202" spans="1:2" ht="20.7" customHeight="1" x14ac:dyDescent="0.3">
      <c r="A202" s="3"/>
      <c r="B202" s="47"/>
    </row>
    <row r="203" spans="1:2" ht="20.7" customHeight="1" x14ac:dyDescent="0.3">
      <c r="A203" s="3"/>
      <c r="B203" s="47"/>
    </row>
    <row r="204" spans="1:2" ht="20.7" customHeight="1" x14ac:dyDescent="0.3">
      <c r="A204" s="3"/>
      <c r="B204" s="47"/>
    </row>
    <row r="205" spans="1:2" ht="20.7" customHeight="1" x14ac:dyDescent="0.3">
      <c r="A205" s="3"/>
      <c r="B205" s="47"/>
    </row>
    <row r="206" spans="1:2" ht="20.7" customHeight="1" x14ac:dyDescent="0.3">
      <c r="A206" s="3"/>
      <c r="B206" s="47"/>
    </row>
    <row r="207" spans="1:2" ht="20.7" customHeight="1" x14ac:dyDescent="0.3">
      <c r="A207" s="3"/>
      <c r="B207" s="47"/>
    </row>
    <row r="208" spans="1:2" ht="20.7" customHeight="1" x14ac:dyDescent="0.3">
      <c r="A208" s="3"/>
      <c r="B208" s="47"/>
    </row>
    <row r="209" spans="1:2" ht="20.7" customHeight="1" x14ac:dyDescent="0.3">
      <c r="A209" s="3"/>
      <c r="B209" s="47"/>
    </row>
    <row r="210" spans="1:2" ht="20.7" customHeight="1" x14ac:dyDescent="0.3">
      <c r="A210" s="3"/>
      <c r="B210" s="47"/>
    </row>
    <row r="211" spans="1:2" ht="20.7" customHeight="1" x14ac:dyDescent="0.3">
      <c r="A211" s="3"/>
      <c r="B211" s="47"/>
    </row>
    <row r="212" spans="1:2" ht="20.7" customHeight="1" x14ac:dyDescent="0.3">
      <c r="A212" s="3"/>
      <c r="B212" s="47"/>
    </row>
    <row r="213" spans="1:2" ht="20.7" customHeight="1" x14ac:dyDescent="0.3">
      <c r="A213" s="3"/>
      <c r="B213" s="47"/>
    </row>
    <row r="214" spans="1:2" ht="20.7" customHeight="1" x14ac:dyDescent="0.3">
      <c r="A214" s="3"/>
      <c r="B214" s="47"/>
    </row>
    <row r="215" spans="1:2" ht="20.7" customHeight="1" x14ac:dyDescent="0.3">
      <c r="A215" s="3"/>
      <c r="B215" s="47"/>
    </row>
    <row r="216" spans="1:2" ht="20.7" customHeight="1" x14ac:dyDescent="0.3">
      <c r="A216" s="3"/>
      <c r="B216" s="47"/>
    </row>
    <row r="217" spans="1:2" ht="20.7" customHeight="1" x14ac:dyDescent="0.3">
      <c r="A217" s="3"/>
      <c r="B217" s="47"/>
    </row>
    <row r="218" spans="1:2" ht="20.7" customHeight="1" x14ac:dyDescent="0.3">
      <c r="A218" s="3"/>
      <c r="B218" s="47"/>
    </row>
    <row r="219" spans="1:2" ht="20.7" customHeight="1" x14ac:dyDescent="0.3">
      <c r="A219" s="3"/>
      <c r="B219" s="47"/>
    </row>
    <row r="220" spans="1:2" ht="20.7" customHeight="1" x14ac:dyDescent="0.3">
      <c r="A220" s="3"/>
      <c r="B220" s="47"/>
    </row>
    <row r="221" spans="1:2" ht="20.7" customHeight="1" x14ac:dyDescent="0.3">
      <c r="A221" s="3"/>
      <c r="B221" s="47"/>
    </row>
    <row r="222" spans="1:2" ht="20.7" customHeight="1" x14ac:dyDescent="0.3">
      <c r="A222" s="3"/>
      <c r="B222" s="47"/>
    </row>
    <row r="223" spans="1:2" ht="20.7" customHeight="1" x14ac:dyDescent="0.3">
      <c r="A223" s="3"/>
      <c r="B223" s="47"/>
    </row>
    <row r="224" spans="1:2" ht="20.7" customHeight="1" x14ac:dyDescent="0.3">
      <c r="A224" s="3"/>
      <c r="B224" s="47"/>
    </row>
    <row r="225" spans="1:2" ht="20.7" customHeight="1" x14ac:dyDescent="0.3">
      <c r="A225" s="3"/>
      <c r="B225" s="47"/>
    </row>
    <row r="226" spans="1:2" ht="20.7" customHeight="1" x14ac:dyDescent="0.3">
      <c r="A226" s="3"/>
      <c r="B226" s="47"/>
    </row>
    <row r="227" spans="1:2" ht="20.7" customHeight="1" x14ac:dyDescent="0.3">
      <c r="A227" s="3"/>
      <c r="B227" s="47"/>
    </row>
    <row r="228" spans="1:2" ht="20.7" customHeight="1" x14ac:dyDescent="0.3">
      <c r="A228" s="3"/>
      <c r="B228" s="47"/>
    </row>
    <row r="229" spans="1:2" ht="20.7" customHeight="1" x14ac:dyDescent="0.3">
      <c r="A229" s="3"/>
      <c r="B229" s="47"/>
    </row>
    <row r="230" spans="1:2" ht="20.7" customHeight="1" x14ac:dyDescent="0.3">
      <c r="A230" s="3"/>
      <c r="B230" s="47"/>
    </row>
    <row r="231" spans="1:2" ht="20.7" customHeight="1" x14ac:dyDescent="0.3">
      <c r="A231" s="3"/>
      <c r="B231" s="47"/>
    </row>
    <row r="232" spans="1:2" ht="20.7" customHeight="1" x14ac:dyDescent="0.3">
      <c r="A232" s="3"/>
      <c r="B232" s="47"/>
    </row>
    <row r="233" spans="1:2" ht="20.7" customHeight="1" x14ac:dyDescent="0.3">
      <c r="A233" s="3"/>
      <c r="B233" s="47"/>
    </row>
    <row r="234" spans="1:2" ht="20.7" customHeight="1" x14ac:dyDescent="0.3">
      <c r="A234" s="3"/>
      <c r="B234" s="47"/>
    </row>
    <row r="235" spans="1:2" ht="20.7" customHeight="1" x14ac:dyDescent="0.3">
      <c r="A235" s="3"/>
      <c r="B235" s="47"/>
    </row>
    <row r="236" spans="1:2" ht="20.7" customHeight="1" x14ac:dyDescent="0.3">
      <c r="A236" s="3"/>
      <c r="B236" s="47"/>
    </row>
    <row r="237" spans="1:2" ht="20.7" customHeight="1" x14ac:dyDescent="0.3">
      <c r="A237" s="3"/>
      <c r="B237" s="47"/>
    </row>
    <row r="238" spans="1:2" ht="20.7" customHeight="1" x14ac:dyDescent="0.3">
      <c r="A238" s="3"/>
      <c r="B238" s="47"/>
    </row>
    <row r="239" spans="1:2" ht="20.7" customHeight="1" x14ac:dyDescent="0.3">
      <c r="A239" s="3"/>
      <c r="B239" s="47"/>
    </row>
    <row r="240" spans="1:2" ht="20.7" customHeight="1" x14ac:dyDescent="0.3">
      <c r="A240" s="3"/>
      <c r="B240" s="47"/>
    </row>
    <row r="241" spans="1:2" ht="20.7" customHeight="1" x14ac:dyDescent="0.3">
      <c r="A241" s="3"/>
      <c r="B241" s="47"/>
    </row>
    <row r="242" spans="1:2" ht="20.7" customHeight="1" x14ac:dyDescent="0.3">
      <c r="A242" s="3"/>
      <c r="B242" s="47"/>
    </row>
    <row r="243" spans="1:2" ht="20.7" customHeight="1" x14ac:dyDescent="0.3">
      <c r="A243" s="3"/>
      <c r="B243" s="47"/>
    </row>
    <row r="244" spans="1:2" ht="20.7" customHeight="1" x14ac:dyDescent="0.3">
      <c r="A244" s="3"/>
      <c r="B244" s="47"/>
    </row>
    <row r="245" spans="1:2" ht="20.7" customHeight="1" x14ac:dyDescent="0.3">
      <c r="A245" s="3"/>
      <c r="B245" s="47"/>
    </row>
    <row r="246" spans="1:2" ht="20.7" customHeight="1" x14ac:dyDescent="0.3">
      <c r="A246" s="3"/>
      <c r="B246" s="47"/>
    </row>
    <row r="247" spans="1:2" ht="20.7" customHeight="1" x14ac:dyDescent="0.3">
      <c r="A247" s="3"/>
      <c r="B247" s="47"/>
    </row>
    <row r="248" spans="1:2" ht="20.7" customHeight="1" x14ac:dyDescent="0.3">
      <c r="A248" s="3"/>
      <c r="B248" s="47"/>
    </row>
    <row r="249" spans="1:2" ht="20.7" customHeight="1" x14ac:dyDescent="0.3">
      <c r="A249" s="3"/>
      <c r="B249" s="47"/>
    </row>
    <row r="250" spans="1:2" ht="20.7" customHeight="1" x14ac:dyDescent="0.3">
      <c r="A250" s="3"/>
      <c r="B250" s="47"/>
    </row>
    <row r="251" spans="1:2" ht="20.7" customHeight="1" x14ac:dyDescent="0.3">
      <c r="A251" s="3"/>
      <c r="B251" s="47"/>
    </row>
    <row r="252" spans="1:2" ht="20.7" customHeight="1" x14ac:dyDescent="0.3">
      <c r="A252" s="3"/>
      <c r="B252" s="47"/>
    </row>
    <row r="253" spans="1:2" ht="20.7" customHeight="1" x14ac:dyDescent="0.3">
      <c r="A253" s="3"/>
      <c r="B253" s="47"/>
    </row>
    <row r="254" spans="1:2" ht="20.7" customHeight="1" x14ac:dyDescent="0.3">
      <c r="A254" s="3"/>
      <c r="B254" s="47"/>
    </row>
    <row r="255" spans="1:2" ht="20.7" customHeight="1" x14ac:dyDescent="0.3">
      <c r="A255" s="3"/>
      <c r="B255" s="47"/>
    </row>
    <row r="256" spans="1:2" ht="20.7" customHeight="1" x14ac:dyDescent="0.3">
      <c r="A256" s="3"/>
      <c r="B256" s="47"/>
    </row>
    <row r="257" spans="1:2" ht="20.7" customHeight="1" x14ac:dyDescent="0.3">
      <c r="A257" s="3"/>
      <c r="B257" s="47"/>
    </row>
    <row r="258" spans="1:2" ht="20.7" customHeight="1" x14ac:dyDescent="0.3">
      <c r="A258" s="3"/>
      <c r="B258" s="47"/>
    </row>
    <row r="259" spans="1:2" ht="20.7" customHeight="1" x14ac:dyDescent="0.3">
      <c r="A259" s="3"/>
      <c r="B259" s="47"/>
    </row>
    <row r="260" spans="1:2" ht="20.7" customHeight="1" x14ac:dyDescent="0.3">
      <c r="A260" s="3"/>
      <c r="B260" s="47"/>
    </row>
    <row r="261" spans="1:2" ht="20.7" customHeight="1" x14ac:dyDescent="0.3">
      <c r="A261" s="3"/>
      <c r="B261" s="47"/>
    </row>
    <row r="262" spans="1:2" ht="20.7" customHeight="1" x14ac:dyDescent="0.3">
      <c r="A262" s="3"/>
      <c r="B262" s="47"/>
    </row>
    <row r="263" spans="1:2" ht="20.7" customHeight="1" x14ac:dyDescent="0.3">
      <c r="A263" s="3"/>
      <c r="B263" s="47"/>
    </row>
    <row r="264" spans="1:2" ht="20.7" customHeight="1" x14ac:dyDescent="0.3">
      <c r="A264" s="3"/>
      <c r="B264" s="47"/>
    </row>
    <row r="265" spans="1:2" ht="20.7" customHeight="1" x14ac:dyDescent="0.3">
      <c r="A265" s="3"/>
      <c r="B265" s="47"/>
    </row>
    <row r="266" spans="1:2" ht="20.7" customHeight="1" x14ac:dyDescent="0.3">
      <c r="A266" s="3"/>
      <c r="B266" s="47"/>
    </row>
    <row r="267" spans="1:2" ht="20.7" customHeight="1" x14ac:dyDescent="0.3">
      <c r="A267" s="3"/>
      <c r="B267" s="47"/>
    </row>
    <row r="268" spans="1:2" ht="20.7" customHeight="1" x14ac:dyDescent="0.3">
      <c r="A268" s="3"/>
      <c r="B268" s="47"/>
    </row>
    <row r="269" spans="1:2" ht="20.7" customHeight="1" x14ac:dyDescent="0.3">
      <c r="A269" s="3"/>
      <c r="B269" s="47"/>
    </row>
    <row r="270" spans="1:2" ht="20.7" customHeight="1" x14ac:dyDescent="0.3">
      <c r="A270" s="3"/>
      <c r="B270" s="47"/>
    </row>
    <row r="271" spans="1:2" ht="20.7" customHeight="1" x14ac:dyDescent="0.3">
      <c r="A271" s="3"/>
      <c r="B271" s="47"/>
    </row>
    <row r="272" spans="1:2" ht="20.7" customHeight="1" x14ac:dyDescent="0.3">
      <c r="A272" s="3"/>
      <c r="B272" s="47"/>
    </row>
    <row r="273" spans="1:2" ht="20.7" customHeight="1" x14ac:dyDescent="0.3">
      <c r="A273" s="3"/>
      <c r="B273" s="47"/>
    </row>
    <row r="274" spans="1:2" ht="20.7" customHeight="1" x14ac:dyDescent="0.3">
      <c r="A274" s="3"/>
      <c r="B274" s="47"/>
    </row>
    <row r="275" spans="1:2" ht="20.7" customHeight="1" x14ac:dyDescent="0.3">
      <c r="A275" s="3"/>
      <c r="B275" s="47"/>
    </row>
    <row r="276" spans="1:2" ht="20.7" customHeight="1" x14ac:dyDescent="0.3">
      <c r="A276" s="3"/>
      <c r="B276" s="47"/>
    </row>
    <row r="277" spans="1:2" ht="20.7" customHeight="1" x14ac:dyDescent="0.3">
      <c r="A277" s="3"/>
      <c r="B277" s="47"/>
    </row>
    <row r="278" spans="1:2" ht="20.7" customHeight="1" x14ac:dyDescent="0.3">
      <c r="A278" s="3"/>
      <c r="B278" s="47"/>
    </row>
    <row r="279" spans="1:2" ht="20.7" customHeight="1" x14ac:dyDescent="0.3">
      <c r="A279" s="3"/>
      <c r="B279" s="47"/>
    </row>
    <row r="280" spans="1:2" ht="20.7" customHeight="1" x14ac:dyDescent="0.3">
      <c r="A280" s="3"/>
      <c r="B280" s="47"/>
    </row>
    <row r="281" spans="1:2" ht="20.7" customHeight="1" x14ac:dyDescent="0.3">
      <c r="A281" s="3"/>
      <c r="B281" s="47"/>
    </row>
    <row r="282" spans="1:2" ht="20.7" customHeight="1" x14ac:dyDescent="0.3">
      <c r="A282" s="3"/>
      <c r="B282" s="47"/>
    </row>
    <row r="283" spans="1:2" ht="20.7" customHeight="1" x14ac:dyDescent="0.3">
      <c r="A283" s="3"/>
      <c r="B283" s="47"/>
    </row>
    <row r="284" spans="1:2" ht="20.7" customHeight="1" x14ac:dyDescent="0.3">
      <c r="A284" s="3"/>
      <c r="B284" s="47"/>
    </row>
    <row r="285" spans="1:2" ht="20.7" customHeight="1" x14ac:dyDescent="0.3">
      <c r="A285" s="3"/>
      <c r="B285" s="47"/>
    </row>
    <row r="286" spans="1:2" ht="20.7" customHeight="1" x14ac:dyDescent="0.3">
      <c r="A286" s="3"/>
      <c r="B286" s="47"/>
    </row>
    <row r="287" spans="1:2" ht="20.7" customHeight="1" x14ac:dyDescent="0.3">
      <c r="A287" s="3"/>
      <c r="B287" s="47"/>
    </row>
    <row r="288" spans="1:2" ht="20.7" customHeight="1" x14ac:dyDescent="0.3">
      <c r="A288" s="3"/>
      <c r="B288" s="47"/>
    </row>
    <row r="289" spans="1:2" ht="20.7" customHeight="1" x14ac:dyDescent="0.3">
      <c r="A289" s="3"/>
      <c r="B289" s="47"/>
    </row>
    <row r="290" spans="1:2" ht="20.7" customHeight="1" x14ac:dyDescent="0.3">
      <c r="A290" s="3"/>
      <c r="B290" s="47"/>
    </row>
    <row r="291" spans="1:2" ht="20.7" customHeight="1" x14ac:dyDescent="0.3">
      <c r="A291" s="3"/>
      <c r="B291" s="47"/>
    </row>
    <row r="292" spans="1:2" ht="20.7" customHeight="1" x14ac:dyDescent="0.3">
      <c r="A292" s="3"/>
      <c r="B292" s="47"/>
    </row>
    <row r="293" spans="1:2" ht="20.7" customHeight="1" x14ac:dyDescent="0.3">
      <c r="A293" s="3"/>
      <c r="B293" s="47"/>
    </row>
    <row r="294" spans="1:2" ht="20.7" customHeight="1" x14ac:dyDescent="0.3">
      <c r="A294" s="3"/>
      <c r="B294" s="47"/>
    </row>
    <row r="295" spans="1:2" ht="20.7" customHeight="1" x14ac:dyDescent="0.3">
      <c r="A295" s="3"/>
      <c r="B295" s="47"/>
    </row>
    <row r="296" spans="1:2" ht="20.7" customHeight="1" x14ac:dyDescent="0.3">
      <c r="A296" s="3"/>
      <c r="B296" s="47"/>
    </row>
    <row r="297" spans="1:2" ht="20.7" customHeight="1" x14ac:dyDescent="0.3">
      <c r="A297" s="3"/>
      <c r="B297" s="47"/>
    </row>
    <row r="298" spans="1:2" ht="20.7" customHeight="1" x14ac:dyDescent="0.3">
      <c r="A298" s="3"/>
      <c r="B298" s="47"/>
    </row>
    <row r="299" spans="1:2" ht="20.7" customHeight="1" x14ac:dyDescent="0.3">
      <c r="A299" s="3"/>
      <c r="B299" s="47"/>
    </row>
    <row r="300" spans="1:2" ht="20.7" customHeight="1" x14ac:dyDescent="0.3">
      <c r="A300" s="3"/>
      <c r="B300" s="47"/>
    </row>
    <row r="301" spans="1:2" ht="20.7" customHeight="1" x14ac:dyDescent="0.3">
      <c r="A301" s="3"/>
      <c r="B301" s="47"/>
    </row>
    <row r="302" spans="1:2" ht="20.7" customHeight="1" x14ac:dyDescent="0.3">
      <c r="A302" s="3"/>
      <c r="B302" s="47"/>
    </row>
    <row r="303" spans="1:2" ht="20.7" customHeight="1" x14ac:dyDescent="0.3">
      <c r="A303" s="3"/>
      <c r="B303" s="47"/>
    </row>
    <row r="304" spans="1:2" ht="20.7" customHeight="1" x14ac:dyDescent="0.3">
      <c r="A304" s="3"/>
      <c r="B304" s="47"/>
    </row>
    <row r="305" spans="1:2" ht="20.7" customHeight="1" x14ac:dyDescent="0.3">
      <c r="A305" s="3"/>
      <c r="B305" s="47"/>
    </row>
    <row r="306" spans="1:2" ht="20.7" customHeight="1" x14ac:dyDescent="0.3">
      <c r="A306" s="3"/>
      <c r="B306" s="47"/>
    </row>
    <row r="307" spans="1:2" ht="20.7" customHeight="1" x14ac:dyDescent="0.3">
      <c r="A307" s="3"/>
      <c r="B307" s="47"/>
    </row>
    <row r="308" spans="1:2" ht="20.7" customHeight="1" x14ac:dyDescent="0.3">
      <c r="A308" s="3"/>
      <c r="B308" s="47"/>
    </row>
    <row r="309" spans="1:2" ht="20.7" customHeight="1" x14ac:dyDescent="0.3">
      <c r="A309" s="3"/>
      <c r="B309" s="47"/>
    </row>
    <row r="310" spans="1:2" ht="20.7" customHeight="1" x14ac:dyDescent="0.3">
      <c r="A310" s="3"/>
      <c r="B310" s="47"/>
    </row>
    <row r="311" spans="1:2" ht="20.7" customHeight="1" x14ac:dyDescent="0.3">
      <c r="A311" s="3"/>
      <c r="B311" s="47"/>
    </row>
    <row r="312" spans="1:2" ht="20.7" customHeight="1" x14ac:dyDescent="0.3">
      <c r="A312" s="3"/>
      <c r="B312" s="47"/>
    </row>
    <row r="313" spans="1:2" ht="20.7" customHeight="1" x14ac:dyDescent="0.3">
      <c r="A313" s="3"/>
      <c r="B313" s="47"/>
    </row>
    <row r="314" spans="1:2" ht="20.7" customHeight="1" x14ac:dyDescent="0.3">
      <c r="A314" s="3"/>
      <c r="B314" s="47"/>
    </row>
    <row r="315" spans="1:2" ht="20.7" customHeight="1" x14ac:dyDescent="0.3">
      <c r="A315" s="3"/>
      <c r="B315" s="47"/>
    </row>
    <row r="316" spans="1:2" ht="20.7" customHeight="1" x14ac:dyDescent="0.3">
      <c r="A316" s="3"/>
      <c r="B316" s="47"/>
    </row>
    <row r="317" spans="1:2" ht="20.7" customHeight="1" x14ac:dyDescent="0.3">
      <c r="A317" s="3"/>
      <c r="B317" s="47"/>
    </row>
    <row r="318" spans="1:2" ht="20.7" customHeight="1" x14ac:dyDescent="0.3">
      <c r="A318" s="3"/>
      <c r="B318" s="47"/>
    </row>
    <row r="319" spans="1:2" ht="20.7" customHeight="1" x14ac:dyDescent="0.3">
      <c r="A319" s="3"/>
      <c r="B319" s="47"/>
    </row>
    <row r="320" spans="1:2" ht="20.7" customHeight="1" x14ac:dyDescent="0.3">
      <c r="A320" s="3"/>
      <c r="B320" s="47"/>
    </row>
    <row r="321" spans="1:2" ht="20.7" customHeight="1" x14ac:dyDescent="0.3">
      <c r="A321" s="3"/>
      <c r="B321" s="47"/>
    </row>
    <row r="322" spans="1:2" ht="20.7" customHeight="1" x14ac:dyDescent="0.3">
      <c r="A322" s="3"/>
      <c r="B322" s="47"/>
    </row>
    <row r="323" spans="1:2" ht="20.7" customHeight="1" x14ac:dyDescent="0.3">
      <c r="A323" s="3"/>
      <c r="B323" s="47"/>
    </row>
    <row r="324" spans="1:2" ht="20.7" customHeight="1" x14ac:dyDescent="0.3">
      <c r="A324" s="3"/>
      <c r="B324" s="47"/>
    </row>
    <row r="325" spans="1:2" ht="20.7" customHeight="1" x14ac:dyDescent="0.3">
      <c r="A325" s="3"/>
      <c r="B325" s="47"/>
    </row>
    <row r="326" spans="1:2" ht="20.7" customHeight="1" x14ac:dyDescent="0.3">
      <c r="A326" s="3"/>
      <c r="B326" s="47"/>
    </row>
    <row r="327" spans="1:2" ht="20.7" customHeight="1" x14ac:dyDescent="0.3">
      <c r="A327" s="3"/>
      <c r="B327" s="47"/>
    </row>
    <row r="328" spans="1:2" ht="20.7" customHeight="1" x14ac:dyDescent="0.3">
      <c r="A328" s="3"/>
      <c r="B328" s="47"/>
    </row>
    <row r="329" spans="1:2" ht="20.7" customHeight="1" x14ac:dyDescent="0.3">
      <c r="A329" s="3"/>
      <c r="B329" s="47"/>
    </row>
    <row r="330" spans="1:2" ht="20.7" customHeight="1" x14ac:dyDescent="0.3">
      <c r="A330" s="3"/>
      <c r="B330" s="47"/>
    </row>
    <row r="331" spans="1:2" ht="20.7" customHeight="1" x14ac:dyDescent="0.3">
      <c r="A331" s="3"/>
      <c r="B331" s="47"/>
    </row>
    <row r="332" spans="1:2" ht="20.7" customHeight="1" x14ac:dyDescent="0.3">
      <c r="A332" s="3"/>
      <c r="B332" s="47"/>
    </row>
    <row r="333" spans="1:2" ht="20.7" customHeight="1" x14ac:dyDescent="0.3">
      <c r="A333" s="3"/>
      <c r="B333" s="47"/>
    </row>
    <row r="334" spans="1:2" ht="20.7" customHeight="1" x14ac:dyDescent="0.3">
      <c r="A334" s="3"/>
      <c r="B334" s="47"/>
    </row>
    <row r="335" spans="1:2" ht="20.7" customHeight="1" x14ac:dyDescent="0.3">
      <c r="A335" s="3"/>
      <c r="B335" s="47"/>
    </row>
    <row r="336" spans="1:2" ht="20.7" customHeight="1" x14ac:dyDescent="0.3">
      <c r="A336" s="3"/>
      <c r="B336" s="47"/>
    </row>
    <row r="337" spans="1:2" ht="20.7" customHeight="1" x14ac:dyDescent="0.3">
      <c r="A337" s="3"/>
      <c r="B337" s="47"/>
    </row>
    <row r="338" spans="1:2" ht="20.7" customHeight="1" x14ac:dyDescent="0.3">
      <c r="A338" s="3"/>
      <c r="B338" s="47"/>
    </row>
    <row r="339" spans="1:2" ht="20.7" customHeight="1" x14ac:dyDescent="0.3">
      <c r="A339" s="3"/>
      <c r="B339" s="47"/>
    </row>
    <row r="340" spans="1:2" ht="20.7" customHeight="1" x14ac:dyDescent="0.3">
      <c r="A340" s="3"/>
      <c r="B340" s="47"/>
    </row>
    <row r="341" spans="1:2" ht="20.7" customHeight="1" x14ac:dyDescent="0.3">
      <c r="A341" s="3"/>
      <c r="B341" s="47"/>
    </row>
    <row r="342" spans="1:2" ht="20.7" customHeight="1" x14ac:dyDescent="0.3">
      <c r="A342" s="3"/>
      <c r="B342" s="47"/>
    </row>
    <row r="343" spans="1:2" ht="20.7" customHeight="1" x14ac:dyDescent="0.3">
      <c r="A343" s="3"/>
      <c r="B343" s="47"/>
    </row>
    <row r="344" spans="1:2" ht="20.7" customHeight="1" x14ac:dyDescent="0.3">
      <c r="A344" s="3"/>
      <c r="B344" s="47"/>
    </row>
    <row r="345" spans="1:2" ht="20.7" customHeight="1" x14ac:dyDescent="0.3">
      <c r="A345" s="3"/>
      <c r="B345" s="47"/>
    </row>
    <row r="346" spans="1:2" ht="20.7" customHeight="1" x14ac:dyDescent="0.3">
      <c r="A346" s="3"/>
      <c r="B346" s="47"/>
    </row>
    <row r="347" spans="1:2" ht="20.7" customHeight="1" x14ac:dyDescent="0.3">
      <c r="A347" s="3"/>
      <c r="B347" s="47"/>
    </row>
    <row r="348" spans="1:2" ht="20.7" customHeight="1" x14ac:dyDescent="0.3">
      <c r="A348" s="3"/>
      <c r="B348" s="47"/>
    </row>
    <row r="349" spans="1:2" ht="20.7" customHeight="1" x14ac:dyDescent="0.3">
      <c r="A349" s="3"/>
      <c r="B349" s="47"/>
    </row>
    <row r="350" spans="1:2" ht="20.7" customHeight="1" x14ac:dyDescent="0.3">
      <c r="A350" s="3"/>
      <c r="B350" s="47"/>
    </row>
    <row r="351" spans="1:2" ht="20.7" customHeight="1" x14ac:dyDescent="0.3">
      <c r="A351" s="3"/>
      <c r="B351" s="47"/>
    </row>
    <row r="352" spans="1:2" ht="20.7" customHeight="1" x14ac:dyDescent="0.3">
      <c r="A352" s="3"/>
      <c r="B352" s="47"/>
    </row>
    <row r="353" spans="1:2" ht="20.7" customHeight="1" x14ac:dyDescent="0.3">
      <c r="A353" s="3"/>
      <c r="B353" s="47"/>
    </row>
    <row r="354" spans="1:2" ht="20.7" customHeight="1" x14ac:dyDescent="0.3">
      <c r="A354" s="3"/>
      <c r="B354" s="47"/>
    </row>
    <row r="355" spans="1:2" ht="20.7" customHeight="1" x14ac:dyDescent="0.3">
      <c r="A355" s="3"/>
      <c r="B355" s="47"/>
    </row>
    <row r="356" spans="1:2" ht="20.7" customHeight="1" x14ac:dyDescent="0.3">
      <c r="A356" s="3"/>
      <c r="B356" s="47"/>
    </row>
    <row r="357" spans="1:2" ht="20.7" customHeight="1" x14ac:dyDescent="0.3">
      <c r="A357" s="3"/>
      <c r="B357" s="47"/>
    </row>
    <row r="358" spans="1:2" ht="20.7" customHeight="1" x14ac:dyDescent="0.3">
      <c r="A358" s="3"/>
      <c r="B358" s="47"/>
    </row>
    <row r="359" spans="1:2" ht="20.7" customHeight="1" x14ac:dyDescent="0.3">
      <c r="A359" s="3"/>
      <c r="B359" s="47"/>
    </row>
    <row r="360" spans="1:2" ht="20.7" customHeight="1" x14ac:dyDescent="0.3">
      <c r="A360" s="3"/>
      <c r="B360" s="47"/>
    </row>
    <row r="361" spans="1:2" ht="20.7" customHeight="1" x14ac:dyDescent="0.3">
      <c r="A361" s="3"/>
      <c r="B361" s="47"/>
    </row>
    <row r="362" spans="1:2" ht="20.7" customHeight="1" x14ac:dyDescent="0.3">
      <c r="A362" s="3"/>
      <c r="B362" s="47"/>
    </row>
    <row r="363" spans="1:2" ht="20.7" customHeight="1" x14ac:dyDescent="0.3">
      <c r="A363" s="3"/>
      <c r="B363" s="47"/>
    </row>
    <row r="364" spans="1:2" ht="20.7" customHeight="1" x14ac:dyDescent="0.3">
      <c r="A364" s="3"/>
      <c r="B364" s="47"/>
    </row>
    <row r="365" spans="1:2" ht="20.7" customHeight="1" x14ac:dyDescent="0.3">
      <c r="A365" s="3"/>
      <c r="B365" s="47"/>
    </row>
    <row r="366" spans="1:2" ht="20.7" customHeight="1" x14ac:dyDescent="0.3">
      <c r="A366" s="3"/>
      <c r="B366" s="47"/>
    </row>
    <row r="367" spans="1:2" ht="20.7" customHeight="1" x14ac:dyDescent="0.3">
      <c r="A367" s="3"/>
      <c r="B367" s="47"/>
    </row>
    <row r="368" spans="1:2" ht="20.7" customHeight="1" x14ac:dyDescent="0.3">
      <c r="A368" s="3"/>
      <c r="B368" s="47"/>
    </row>
    <row r="369" spans="1:2" ht="20.7" customHeight="1" x14ac:dyDescent="0.3">
      <c r="A369" s="3"/>
      <c r="B369" s="47"/>
    </row>
    <row r="370" spans="1:2" ht="20.7" customHeight="1" x14ac:dyDescent="0.3">
      <c r="A370" s="3"/>
      <c r="B370" s="47"/>
    </row>
    <row r="371" spans="1:2" ht="20.7" customHeight="1" x14ac:dyDescent="0.3">
      <c r="A371" s="3"/>
      <c r="B371" s="47"/>
    </row>
    <row r="372" spans="1:2" ht="20.7" customHeight="1" x14ac:dyDescent="0.3">
      <c r="A372" s="3"/>
      <c r="B372" s="47"/>
    </row>
    <row r="373" spans="1:2" ht="20.7" customHeight="1" x14ac:dyDescent="0.3">
      <c r="A373" s="3"/>
      <c r="B373" s="47"/>
    </row>
    <row r="374" spans="1:2" ht="20.7" customHeight="1" x14ac:dyDescent="0.3"/>
    <row r="375" spans="1:2" ht="20.7" customHeight="1" x14ac:dyDescent="0.3"/>
    <row r="376" spans="1:2" ht="20.7" customHeight="1" x14ac:dyDescent="0.3"/>
    <row r="377" spans="1:2" ht="20.7" customHeight="1" x14ac:dyDescent="0.3"/>
    <row r="378" spans="1:2" ht="20.7" customHeight="1" x14ac:dyDescent="0.3"/>
    <row r="379" spans="1:2" ht="20.7" customHeight="1" x14ac:dyDescent="0.3"/>
    <row r="380" spans="1:2" ht="20.7" customHeight="1" x14ac:dyDescent="0.3"/>
    <row r="381" spans="1:2" ht="20.7" customHeight="1" x14ac:dyDescent="0.3"/>
    <row r="382" spans="1:2" ht="20.7" customHeight="1" x14ac:dyDescent="0.3"/>
    <row r="383" spans="1:2" ht="20.7" customHeight="1" x14ac:dyDescent="0.3"/>
    <row r="384" spans="1:2" ht="20.7" customHeight="1" x14ac:dyDescent="0.3"/>
    <row r="385" s="3" customFormat="1" ht="20.7" customHeight="1" x14ac:dyDescent="0.3"/>
    <row r="386" s="3" customFormat="1" ht="20.7" customHeight="1" x14ac:dyDescent="0.3"/>
    <row r="387" s="3" customFormat="1" ht="20.7" customHeight="1" x14ac:dyDescent="0.3"/>
    <row r="388" s="3" customFormat="1" ht="20.7" customHeight="1" x14ac:dyDescent="0.3"/>
    <row r="389" s="3" customFormat="1" ht="20.7" customHeight="1" x14ac:dyDescent="0.3"/>
    <row r="390" s="3" customFormat="1" ht="20.7" customHeight="1" x14ac:dyDescent="0.3"/>
    <row r="391" s="3" customFormat="1" ht="20.7" customHeight="1" x14ac:dyDescent="0.3"/>
    <row r="392" s="3" customFormat="1" ht="20.7" customHeight="1" x14ac:dyDescent="0.3"/>
    <row r="393" s="3" customFormat="1" ht="20.7" customHeight="1" x14ac:dyDescent="0.3"/>
    <row r="394" s="3" customFormat="1" ht="20.7" customHeight="1" x14ac:dyDescent="0.3"/>
    <row r="395" s="3" customFormat="1" ht="20.7" customHeight="1" x14ac:dyDescent="0.3"/>
    <row r="396" s="3" customFormat="1" ht="20.7" customHeight="1" x14ac:dyDescent="0.3"/>
    <row r="397" s="3" customFormat="1" ht="20.7" customHeight="1" x14ac:dyDescent="0.3"/>
    <row r="398" s="3" customFormat="1" ht="20.7" customHeight="1" x14ac:dyDescent="0.3"/>
    <row r="399" s="3" customFormat="1" ht="20.7" customHeight="1" x14ac:dyDescent="0.3"/>
    <row r="400" s="3" customFormat="1" ht="20.7" customHeight="1" x14ac:dyDescent="0.3"/>
    <row r="401" s="3" customFormat="1" ht="20.7" customHeight="1" x14ac:dyDescent="0.3"/>
    <row r="402" s="3" customFormat="1" ht="20.7" customHeight="1" x14ac:dyDescent="0.3"/>
    <row r="403" s="3" customFormat="1" ht="20.7" customHeight="1" x14ac:dyDescent="0.3"/>
    <row r="404" s="3" customFormat="1" ht="20.7" customHeight="1" x14ac:dyDescent="0.3"/>
    <row r="405" s="3" customFormat="1" ht="20.7" customHeight="1" x14ac:dyDescent="0.3"/>
    <row r="406" s="3" customFormat="1" ht="20.7" customHeight="1" x14ac:dyDescent="0.3"/>
    <row r="407" s="3" customFormat="1" ht="20.7" customHeight="1" x14ac:dyDescent="0.3"/>
    <row r="408" s="3" customFormat="1" ht="20.7" customHeight="1" x14ac:dyDescent="0.3"/>
    <row r="409" s="3" customFormat="1" ht="20.7" customHeight="1" x14ac:dyDescent="0.3"/>
    <row r="410" s="3" customFormat="1" ht="20.7" customHeight="1" x14ac:dyDescent="0.3"/>
    <row r="411" s="3" customFormat="1" ht="20.7" customHeight="1" x14ac:dyDescent="0.3"/>
    <row r="412" s="3" customFormat="1" ht="20.7" customHeight="1" x14ac:dyDescent="0.3"/>
    <row r="413" s="3" customFormat="1" ht="20.7" customHeight="1" x14ac:dyDescent="0.3"/>
    <row r="414" s="3" customFormat="1" ht="20.7" customHeight="1" x14ac:dyDescent="0.3"/>
    <row r="415" s="3" customFormat="1" ht="20.7" customHeight="1" x14ac:dyDescent="0.3"/>
    <row r="416" s="3" customFormat="1" ht="20.7" customHeight="1" x14ac:dyDescent="0.3"/>
    <row r="417" s="3" customFormat="1" ht="20.7" customHeight="1" x14ac:dyDescent="0.3"/>
    <row r="418" s="3" customFormat="1" ht="20.7" customHeight="1" x14ac:dyDescent="0.3"/>
    <row r="419" s="3" customFormat="1" ht="20.7" customHeight="1" x14ac:dyDescent="0.3"/>
    <row r="420" s="3" customFormat="1" ht="20.7" customHeight="1" x14ac:dyDescent="0.3"/>
    <row r="421" s="3" customFormat="1" ht="20.7" customHeight="1" x14ac:dyDescent="0.3"/>
    <row r="422" s="3" customFormat="1" ht="20.7" customHeight="1" x14ac:dyDescent="0.3"/>
    <row r="423" s="3" customFormat="1" ht="20.7" customHeight="1" x14ac:dyDescent="0.3"/>
    <row r="424" s="3" customFormat="1" ht="20.7" customHeight="1" x14ac:dyDescent="0.3"/>
    <row r="425" s="3" customFormat="1" ht="20.7" customHeight="1" x14ac:dyDescent="0.3"/>
    <row r="426" s="3" customFormat="1" ht="20.7" customHeight="1" x14ac:dyDescent="0.3"/>
    <row r="427" s="3" customFormat="1" ht="20.7" customHeight="1" x14ac:dyDescent="0.3"/>
    <row r="428" s="3" customFormat="1" ht="20.7" customHeight="1" x14ac:dyDescent="0.3"/>
    <row r="429" s="3" customFormat="1" ht="20.7" customHeight="1" x14ac:dyDescent="0.3"/>
    <row r="430" s="3" customFormat="1" ht="20.7" customHeight="1" x14ac:dyDescent="0.3"/>
    <row r="431" s="3" customFormat="1" ht="20.7" customHeight="1" x14ac:dyDescent="0.3"/>
    <row r="432" s="3" customFormat="1" ht="20.7" customHeight="1" x14ac:dyDescent="0.3"/>
    <row r="433" s="3" customFormat="1" ht="20.7" customHeight="1" x14ac:dyDescent="0.3"/>
    <row r="434" s="3" customFormat="1" ht="20.7" customHeight="1" x14ac:dyDescent="0.3"/>
    <row r="435" s="3" customFormat="1" ht="20.7" customHeight="1" x14ac:dyDescent="0.3"/>
    <row r="436" s="3" customFormat="1" ht="20.7" customHeight="1" x14ac:dyDescent="0.3"/>
    <row r="437" s="3" customFormat="1" ht="20.7" customHeight="1" x14ac:dyDescent="0.3"/>
    <row r="438" s="3" customFormat="1" ht="20.7" customHeight="1" x14ac:dyDescent="0.3"/>
    <row r="439" s="3" customFormat="1" ht="20.7" customHeight="1" x14ac:dyDescent="0.3"/>
    <row r="440" s="3" customFormat="1" ht="20.7" customHeight="1" x14ac:dyDescent="0.3"/>
    <row r="441" s="3" customFormat="1" ht="20.7" customHeight="1" x14ac:dyDescent="0.3"/>
    <row r="442" s="3" customFormat="1" ht="20.7" customHeight="1" x14ac:dyDescent="0.3"/>
    <row r="443" s="3" customFormat="1" ht="20.7" customHeight="1" x14ac:dyDescent="0.3"/>
    <row r="444" s="3" customFormat="1" ht="20.7" customHeight="1" x14ac:dyDescent="0.3"/>
    <row r="445" s="3" customFormat="1" ht="20.7" customHeight="1" x14ac:dyDescent="0.3"/>
    <row r="446" s="3" customFormat="1" ht="20.7" customHeight="1" x14ac:dyDescent="0.3"/>
    <row r="447" s="3" customFormat="1" ht="20.7" customHeight="1" x14ac:dyDescent="0.3"/>
    <row r="448" s="3" customFormat="1" ht="20.7" customHeight="1" x14ac:dyDescent="0.3"/>
    <row r="449" s="3" customFormat="1" ht="20.7" customHeight="1" x14ac:dyDescent="0.3"/>
    <row r="450" s="3" customFormat="1" ht="20.7" customHeight="1" x14ac:dyDescent="0.3"/>
    <row r="451" s="3" customFormat="1" ht="20.7" customHeight="1" x14ac:dyDescent="0.3"/>
    <row r="452" s="3" customFormat="1" ht="20.7" customHeight="1" x14ac:dyDescent="0.3"/>
    <row r="453" s="3" customFormat="1" ht="20.7" customHeight="1" x14ac:dyDescent="0.3"/>
    <row r="454" s="3" customFormat="1" ht="20.7" customHeight="1" x14ac:dyDescent="0.3"/>
    <row r="455" s="3" customFormat="1" ht="20.7" customHeight="1" x14ac:dyDescent="0.3"/>
    <row r="456" s="3" customFormat="1" ht="20.7" customHeight="1" x14ac:dyDescent="0.3"/>
    <row r="457" s="3" customFormat="1" ht="20.7" customHeight="1" x14ac:dyDescent="0.3"/>
    <row r="458" s="3" customFormat="1" ht="20.7" customHeight="1" x14ac:dyDescent="0.3"/>
    <row r="459" s="3" customFormat="1" ht="20.7" customHeight="1" x14ac:dyDescent="0.3"/>
    <row r="460" s="3" customFormat="1" ht="20.7" customHeight="1" x14ac:dyDescent="0.3"/>
    <row r="461" s="3" customFormat="1" ht="20.7" customHeight="1" x14ac:dyDescent="0.3"/>
    <row r="462" s="3" customFormat="1" ht="20.7" customHeight="1" x14ac:dyDescent="0.3"/>
    <row r="463" s="3" customFormat="1" ht="20.7" customHeight="1" x14ac:dyDescent="0.3"/>
    <row r="464" s="3" customFormat="1" ht="20.7" customHeight="1" x14ac:dyDescent="0.3"/>
    <row r="465" s="3" customFormat="1" ht="20.7" customHeight="1" x14ac:dyDescent="0.3"/>
    <row r="466" s="3" customFormat="1" ht="20.7" customHeight="1" x14ac:dyDescent="0.3"/>
    <row r="467" s="3" customFormat="1" ht="20.7" customHeight="1" x14ac:dyDescent="0.3"/>
    <row r="468" s="3" customFormat="1" ht="20.7" customHeight="1" x14ac:dyDescent="0.3"/>
    <row r="469" s="3" customFormat="1" ht="20.7" customHeight="1" x14ac:dyDescent="0.3"/>
    <row r="470" s="3" customFormat="1" ht="20.7" customHeight="1" x14ac:dyDescent="0.3"/>
    <row r="471" s="3" customFormat="1" ht="20.7" customHeight="1" x14ac:dyDescent="0.3"/>
    <row r="472" s="3" customFormat="1" ht="20.7" customHeight="1" x14ac:dyDescent="0.3"/>
    <row r="473" s="3" customFormat="1" ht="20.7" customHeight="1" x14ac:dyDescent="0.3"/>
    <row r="474" s="3" customFormat="1" ht="20.7" customHeight="1" x14ac:dyDescent="0.3"/>
    <row r="475" s="3" customFormat="1" ht="20.7" customHeight="1" x14ac:dyDescent="0.3"/>
    <row r="476" s="3" customFormat="1" ht="20.7" customHeight="1" x14ac:dyDescent="0.3"/>
    <row r="477" s="3" customFormat="1" ht="20.7" customHeight="1" x14ac:dyDescent="0.3"/>
    <row r="478" s="3" customFormat="1" ht="20.7" customHeight="1" x14ac:dyDescent="0.3"/>
    <row r="479" s="3" customFormat="1" ht="20.7" customHeight="1" x14ac:dyDescent="0.3"/>
    <row r="480" s="3" customFormat="1" ht="20.7" customHeight="1" x14ac:dyDescent="0.3"/>
    <row r="481" s="3" customFormat="1" ht="20.7" customHeight="1" x14ac:dyDescent="0.3"/>
    <row r="482" s="3" customFormat="1" ht="20.7" customHeight="1" x14ac:dyDescent="0.3"/>
    <row r="483" s="3" customFormat="1" ht="20.7" customHeight="1" x14ac:dyDescent="0.3"/>
    <row r="484" s="3" customFormat="1" ht="20.7" customHeight="1" x14ac:dyDescent="0.3"/>
    <row r="485" s="3" customFormat="1" ht="20.7" customHeight="1" x14ac:dyDescent="0.3"/>
    <row r="486" s="3" customFormat="1" ht="20.7" customHeight="1" x14ac:dyDescent="0.3"/>
    <row r="487" s="3" customFormat="1" ht="20.7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Version notes</vt:lpstr>
      <vt:lpstr>FAIRParameters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Kevin</cp:lastModifiedBy>
  <cp:lastPrinted>2012-06-05T16:15:05Z</cp:lastPrinted>
  <dcterms:created xsi:type="dcterms:W3CDTF">1999-01-07T15:40:04Z</dcterms:created>
  <dcterms:modified xsi:type="dcterms:W3CDTF">2019-12-18T15:40:53Z</dcterms:modified>
</cp:coreProperties>
</file>